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K:\CZECH_REPUBLIC\03_VYROBA\20170257_VAK_MB_DPS_H_K_HS\03_Hrdlorezy\04_Rozpocet\Rozpočet final\"/>
    </mc:Choice>
  </mc:AlternateContent>
  <xr:revisionPtr revIDLastSave="0" documentId="13_ncr:1_{E42E71BC-289D-4365-9BA2-95D9BB5FD81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 08.1. - Přeložka vodov..." sheetId="3" r:id="rId2"/>
    <sheet name="SO 08.2. - Přeložka vodov..." sheetId="4" r:id="rId3"/>
    <sheet name="SO 08.3. - Přeložka vodov..." sheetId="5" r:id="rId4"/>
    <sheet name="SO 08.4. - Přeložka vodov..." sheetId="6" r:id="rId5"/>
    <sheet name="SO 08.5. - Přeložka vodov..." sheetId="7" r:id="rId6"/>
    <sheet name="SO 08.6. - Přeložka vodov..." sheetId="8" r:id="rId7"/>
    <sheet name="SO 08.7. - Přeložka vodov..." sheetId="9" r:id="rId8"/>
    <sheet name="SO 08.8. - Přeložka vodov..." sheetId="10" r:id="rId9"/>
    <sheet name="SO 08.9. - Přeložka vodov..." sheetId="11" r:id="rId10"/>
    <sheet name="SO 08.10. - Přeložka vodo..." sheetId="12" r:id="rId11"/>
    <sheet name="SO 08.11. - Přeložka vodo..." sheetId="13" r:id="rId12"/>
    <sheet name="012 - Přípojky" sheetId="14" r:id="rId13"/>
    <sheet name="SO 09.1. - Přeložka dešťo..." sheetId="15" r:id="rId14"/>
    <sheet name="SO 09.2. - Přeložka sloup..." sheetId="16" r:id="rId15"/>
    <sheet name="02 - Vedlejší a ostaní ná..." sheetId="17" r:id="rId16"/>
    <sheet name="Pokyny pro vyplnění" sheetId="18" r:id="rId17"/>
  </sheets>
  <definedNames>
    <definedName name="_xlnm._FilterDatabase" localSheetId="12" hidden="1">'012 - Přípojky'!$C$99:$K$371</definedName>
    <definedName name="_xlnm._FilterDatabase" localSheetId="15" hidden="1">'02 - Vedlejší a ostaní ná...'!$C$79:$K$158</definedName>
    <definedName name="_xlnm._FilterDatabase" localSheetId="1" hidden="1">'SO 08.1. - Přeložka vodov...'!$C$99:$K$278</definedName>
    <definedName name="_xlnm._FilterDatabase" localSheetId="10" hidden="1">'SO 08.10. - Přeložka vodo...'!$C$98:$K$229</definedName>
    <definedName name="_xlnm._FilterDatabase" localSheetId="11" hidden="1">'SO 08.11. - Přeložka vodo...'!$C$98:$K$257</definedName>
    <definedName name="_xlnm._FilterDatabase" localSheetId="2" hidden="1">'SO 08.2. - Přeložka vodov...'!$C$99:$K$358</definedName>
    <definedName name="_xlnm._FilterDatabase" localSheetId="3" hidden="1">'SO 08.3. - Přeložka vodov...'!$C$99:$K$393</definedName>
    <definedName name="_xlnm._FilterDatabase" localSheetId="4" hidden="1">'SO 08.4. - Přeložka vodov...'!$C$99:$K$403</definedName>
    <definedName name="_xlnm._FilterDatabase" localSheetId="5" hidden="1">'SO 08.5. - Přeložka vodov...'!$C$98:$K$281</definedName>
    <definedName name="_xlnm._FilterDatabase" localSheetId="6" hidden="1">'SO 08.6. - Přeložka vodov...'!$C$98:$K$261</definedName>
    <definedName name="_xlnm._FilterDatabase" localSheetId="7" hidden="1">'SO 08.7. - Přeložka vodov...'!$C$100:$K$404</definedName>
    <definedName name="_xlnm._FilterDatabase" localSheetId="8" hidden="1">'SO 08.8. - Přeložka vodov...'!$C$99:$K$370</definedName>
    <definedName name="_xlnm._FilterDatabase" localSheetId="9" hidden="1">'SO 08.9. - Přeložka vodov...'!$C$96:$K$216</definedName>
    <definedName name="_xlnm._FilterDatabase" localSheetId="13" hidden="1">'SO 09.1. - Přeložka dešťo...'!$C$98:$K$292</definedName>
    <definedName name="_xlnm._FilterDatabase" localSheetId="14" hidden="1">'SO 09.2. - Přeložka sloup...'!$C$91:$K$99</definedName>
    <definedName name="_xlnm.Print_Titles" localSheetId="12">'012 - Přípojky'!$99:$99</definedName>
    <definedName name="_xlnm.Print_Titles" localSheetId="15">'02 - Vedlejší a ostaní ná...'!$79:$79</definedName>
    <definedName name="_xlnm.Print_Titles" localSheetId="0">'Rekapitulace stavby'!$52:$52</definedName>
    <definedName name="_xlnm.Print_Titles" localSheetId="1">'SO 08.1. - Přeložka vodov...'!$99:$99</definedName>
    <definedName name="_xlnm.Print_Titles" localSheetId="10">'SO 08.10. - Přeložka vodo...'!$98:$98</definedName>
    <definedName name="_xlnm.Print_Titles" localSheetId="11">'SO 08.11. - Přeložka vodo...'!$98:$98</definedName>
    <definedName name="_xlnm.Print_Titles" localSheetId="2">'SO 08.2. - Přeložka vodov...'!$99:$99</definedName>
    <definedName name="_xlnm.Print_Titles" localSheetId="3">'SO 08.3. - Přeložka vodov...'!$99:$99</definedName>
    <definedName name="_xlnm.Print_Titles" localSheetId="4">'SO 08.4. - Přeložka vodov...'!$99:$99</definedName>
    <definedName name="_xlnm.Print_Titles" localSheetId="5">'SO 08.5. - Přeložka vodov...'!$98:$98</definedName>
    <definedName name="_xlnm.Print_Titles" localSheetId="6">'SO 08.6. - Přeložka vodov...'!$98:$98</definedName>
    <definedName name="_xlnm.Print_Titles" localSheetId="7">'SO 08.7. - Přeložka vodov...'!$100:$100</definedName>
    <definedName name="_xlnm.Print_Titles" localSheetId="8">'SO 08.8. - Přeložka vodov...'!$99:$99</definedName>
    <definedName name="_xlnm.Print_Titles" localSheetId="9">'SO 08.9. - Přeložka vodov...'!$96:$96</definedName>
    <definedName name="_xlnm.Print_Titles" localSheetId="13">'SO 09.1. - Přeložka dešťo...'!$98:$98</definedName>
    <definedName name="_xlnm.Print_Titles" localSheetId="14">'SO 09.2. - Přeložka sloup...'!$91:$91</definedName>
    <definedName name="_xlnm.Print_Area" localSheetId="12">'012 - Přípojky'!$C$4:$J$43,'012 - Přípojky'!$C$49:$J$77,'012 - Přípojky'!$C$83:$U$371</definedName>
    <definedName name="_xlnm.Print_Area" localSheetId="15">'02 - Vedlejší a ostaní ná...'!$C$4:$J$39,'02 - Vedlejší a ostaní ná...'!$C$45:$J$61,'02 - Vedlejší a ostaní ná...'!$C$67:$U$158</definedName>
    <definedName name="_xlnm.Print_Area" localSheetId="16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stavby'!$C$42:$AQ$73</definedName>
    <definedName name="_xlnm.Print_Area" localSheetId="1">'SO 08.1. - Přeložka vodov...'!$C$4:$J$43,'SO 08.1. - Přeložka vodov...'!$C$49:$J$77,'SO 08.1. - Přeložka vodov...'!$C$83:$U$278</definedName>
    <definedName name="_xlnm.Print_Area" localSheetId="10">'SO 08.10. - Přeložka vodo...'!$C$4:$J$43,'SO 08.10. - Přeložka vodo...'!$C$49:$J$76,'SO 08.10. - Přeložka vodo...'!$C$82:$U$229</definedName>
    <definedName name="_xlnm.Print_Area" localSheetId="11">'SO 08.11. - Přeložka vodo...'!$C$4:$J$43,'SO 08.11. - Přeložka vodo...'!$C$49:$J$76,'SO 08.11. - Přeložka vodo...'!$C$82:$U$257</definedName>
    <definedName name="_xlnm.Print_Area" localSheetId="2">'SO 08.2. - Přeložka vodov...'!$C$4:$J$43,'SO 08.2. - Přeložka vodov...'!$C$49:$J$77,'SO 08.2. - Přeložka vodov...'!$C$83:$U$358</definedName>
    <definedName name="_xlnm.Print_Area" localSheetId="3">'SO 08.3. - Přeložka vodov...'!$C$4:$J$43,'SO 08.3. - Přeložka vodov...'!$C$49:$J$77,'SO 08.3. - Přeložka vodov...'!$C$83:$U$393</definedName>
    <definedName name="_xlnm.Print_Area" localSheetId="4">'SO 08.4. - Přeložka vodov...'!$C$4:$J$43,'SO 08.4. - Přeložka vodov...'!$C$49:$J$77,'SO 08.4. - Přeložka vodov...'!$C$83:$U$403</definedName>
    <definedName name="_xlnm.Print_Area" localSheetId="5">'SO 08.5. - Přeložka vodov...'!$C$4:$J$43,'SO 08.5. - Přeložka vodov...'!$C$49:$J$76,'SO 08.5. - Přeložka vodov...'!$C$82:$U$281</definedName>
    <definedName name="_xlnm.Print_Area" localSheetId="6">'SO 08.6. - Přeložka vodov...'!$C$4:$J$43,'SO 08.6. - Přeložka vodov...'!$C$49:$J$76,'SO 08.6. - Přeložka vodov...'!$C$82:$U$261</definedName>
    <definedName name="_xlnm.Print_Area" localSheetId="7">'SO 08.7. - Přeložka vodov...'!$C$4:$J$43,'SO 08.7. - Přeložka vodov...'!$C$49:$J$78,'SO 08.7. - Přeložka vodov...'!$C$84:$U$404</definedName>
    <definedName name="_xlnm.Print_Area" localSheetId="8">'SO 08.8. - Přeložka vodov...'!$C$4:$J$43,'SO 08.8. - Přeložka vodov...'!$C$49:$J$77,'SO 08.8. - Přeložka vodov...'!$C$83:$U$370</definedName>
    <definedName name="_xlnm.Print_Area" localSheetId="9">'SO 08.9. - Přeložka vodov...'!$C$4:$J$43,'SO 08.9. - Přeložka vodov...'!$C$49:$J$74,'SO 08.9. - Přeložka vodov...'!$C$80:$U$216</definedName>
    <definedName name="_xlnm.Print_Area" localSheetId="13">'SO 09.1. - Přeložka dešťo...'!$C$4:$J$43,'SO 09.1. - Přeložka dešťo...'!$C$49:$J$76,'SO 09.1. - Přeložka dešťo...'!$C$82:$U$292</definedName>
    <definedName name="_xlnm.Print_Area" localSheetId="14">'SO 09.2. - Přeložka sloup...'!$C$4:$J$43,'SO 09.2. - Přeložka sloup...'!$C$49:$J$69,'SO 09.2. - Přeložka sloup...'!$C$75:$U$99</definedName>
  </definedNames>
  <calcPr calcId="181029"/>
</workbook>
</file>

<file path=xl/calcChain.xml><?xml version="1.0" encoding="utf-8"?>
<calcChain xmlns="http://schemas.openxmlformats.org/spreadsheetml/2006/main">
  <c r="AG55" i="1" l="1"/>
  <c r="AZ55" i="1"/>
  <c r="BA55" i="1"/>
  <c r="BB55" i="1"/>
  <c r="BC55" i="1"/>
  <c r="BD55" i="1"/>
  <c r="J37" i="17" l="1"/>
  <c r="J36" i="17"/>
  <c r="AY72" i="1" s="1"/>
  <c r="J35" i="17"/>
  <c r="AX72" i="1" s="1"/>
  <c r="BI153" i="17"/>
  <c r="BH153" i="17"/>
  <c r="BG153" i="17"/>
  <c r="BF153" i="17"/>
  <c r="T153" i="17"/>
  <c r="R153" i="17"/>
  <c r="P153" i="17"/>
  <c r="BK153" i="17"/>
  <c r="J153" i="17"/>
  <c r="BE153" i="17"/>
  <c r="BI147" i="17"/>
  <c r="BH147" i="17"/>
  <c r="BG147" i="17"/>
  <c r="BF147" i="17"/>
  <c r="T147" i="17"/>
  <c r="R147" i="17"/>
  <c r="P147" i="17"/>
  <c r="BK147" i="17"/>
  <c r="J147" i="17"/>
  <c r="BE147" i="17"/>
  <c r="BI140" i="17"/>
  <c r="BH140" i="17"/>
  <c r="BG140" i="17"/>
  <c r="BF140" i="17"/>
  <c r="T140" i="17"/>
  <c r="R140" i="17"/>
  <c r="P140" i="17"/>
  <c r="BK140" i="17"/>
  <c r="J140" i="17"/>
  <c r="BE140" i="17"/>
  <c r="BI137" i="17"/>
  <c r="BH137" i="17"/>
  <c r="BG137" i="17"/>
  <c r="BF137" i="17"/>
  <c r="T137" i="17"/>
  <c r="R137" i="17"/>
  <c r="P137" i="17"/>
  <c r="BK137" i="17"/>
  <c r="J137" i="17"/>
  <c r="BE137" i="17"/>
  <c r="BI134" i="17"/>
  <c r="BH134" i="17"/>
  <c r="BG134" i="17"/>
  <c r="BF134" i="17"/>
  <c r="T134" i="17"/>
  <c r="R134" i="17"/>
  <c r="P134" i="17"/>
  <c r="BK134" i="17"/>
  <c r="J134" i="17"/>
  <c r="BE134" i="17"/>
  <c r="BI131" i="17"/>
  <c r="BH131" i="17"/>
  <c r="BG131" i="17"/>
  <c r="BF131" i="17"/>
  <c r="T131" i="17"/>
  <c r="R131" i="17"/>
  <c r="P131" i="17"/>
  <c r="BK131" i="17"/>
  <c r="J131" i="17"/>
  <c r="BE131" i="17"/>
  <c r="BI128" i="17"/>
  <c r="BH128" i="17"/>
  <c r="BG128" i="17"/>
  <c r="BF128" i="17"/>
  <c r="T128" i="17"/>
  <c r="R128" i="17"/>
  <c r="P128" i="17"/>
  <c r="BK128" i="17"/>
  <c r="J128" i="17"/>
  <c r="BE128" i="17"/>
  <c r="BI125" i="17"/>
  <c r="BH125" i="17"/>
  <c r="BG125" i="17"/>
  <c r="BF125" i="17"/>
  <c r="T125" i="17"/>
  <c r="R125" i="17"/>
  <c r="P125" i="17"/>
  <c r="BK125" i="17"/>
  <c r="J125" i="17"/>
  <c r="BE125" i="17"/>
  <c r="BI121" i="17"/>
  <c r="BH121" i="17"/>
  <c r="BG121" i="17"/>
  <c r="BF121" i="17"/>
  <c r="T121" i="17"/>
  <c r="R121" i="17"/>
  <c r="P121" i="17"/>
  <c r="BK121" i="17"/>
  <c r="J121" i="17"/>
  <c r="BE121" i="17"/>
  <c r="BI118" i="17"/>
  <c r="BH118" i="17"/>
  <c r="BG118" i="17"/>
  <c r="BF118" i="17"/>
  <c r="T118" i="17"/>
  <c r="R118" i="17"/>
  <c r="P118" i="17"/>
  <c r="BK118" i="17"/>
  <c r="J118" i="17"/>
  <c r="BE118" i="17"/>
  <c r="BI115" i="17"/>
  <c r="BH115" i="17"/>
  <c r="BG115" i="17"/>
  <c r="BF115" i="17"/>
  <c r="T115" i="17"/>
  <c r="R115" i="17"/>
  <c r="P115" i="17"/>
  <c r="BK115" i="17"/>
  <c r="J115" i="17"/>
  <c r="BE115" i="17"/>
  <c r="BI112" i="17"/>
  <c r="BH112" i="17"/>
  <c r="BG112" i="17"/>
  <c r="BF112" i="17"/>
  <c r="T112" i="17"/>
  <c r="R112" i="17"/>
  <c r="P112" i="17"/>
  <c r="BK112" i="17"/>
  <c r="J112" i="17"/>
  <c r="BE112" i="17"/>
  <c r="BI109" i="17"/>
  <c r="BH109" i="17"/>
  <c r="BG109" i="17"/>
  <c r="BF109" i="17"/>
  <c r="T109" i="17"/>
  <c r="R109" i="17"/>
  <c r="P109" i="17"/>
  <c r="BK109" i="17"/>
  <c r="J109" i="17"/>
  <c r="BE109" i="17"/>
  <c r="BI106" i="17"/>
  <c r="BH106" i="17"/>
  <c r="BG106" i="17"/>
  <c r="BF106" i="17"/>
  <c r="T106" i="17"/>
  <c r="R106" i="17"/>
  <c r="P106" i="17"/>
  <c r="BK106" i="17"/>
  <c r="J106" i="17"/>
  <c r="BE106" i="17"/>
  <c r="BI103" i="17"/>
  <c r="BH103" i="17"/>
  <c r="BG103" i="17"/>
  <c r="BF103" i="17"/>
  <c r="T103" i="17"/>
  <c r="R103" i="17"/>
  <c r="P103" i="17"/>
  <c r="BK103" i="17"/>
  <c r="J103" i="17"/>
  <c r="BE103" i="17"/>
  <c r="BI100" i="17"/>
  <c r="BH100" i="17"/>
  <c r="BG100" i="17"/>
  <c r="BF100" i="17"/>
  <c r="T100" i="17"/>
  <c r="R100" i="17"/>
  <c r="P100" i="17"/>
  <c r="BK100" i="17"/>
  <c r="J100" i="17"/>
  <c r="BE100" i="17"/>
  <c r="BI97" i="17"/>
  <c r="BH97" i="17"/>
  <c r="BG97" i="17"/>
  <c r="BF97" i="17"/>
  <c r="T97" i="17"/>
  <c r="R97" i="17"/>
  <c r="P97" i="17"/>
  <c r="BK97" i="17"/>
  <c r="J97" i="17"/>
  <c r="BE97" i="17"/>
  <c r="BI94" i="17"/>
  <c r="BH94" i="17"/>
  <c r="BG94" i="17"/>
  <c r="BF94" i="17"/>
  <c r="T94" i="17"/>
  <c r="R94" i="17"/>
  <c r="P94" i="17"/>
  <c r="BK94" i="17"/>
  <c r="J94" i="17"/>
  <c r="BE94" i="17"/>
  <c r="BI91" i="17"/>
  <c r="BH91" i="17"/>
  <c r="BG91" i="17"/>
  <c r="BF91" i="17"/>
  <c r="T91" i="17"/>
  <c r="R91" i="17"/>
  <c r="P91" i="17"/>
  <c r="BK91" i="17"/>
  <c r="J91" i="17"/>
  <c r="BE91" i="17"/>
  <c r="BI88" i="17"/>
  <c r="BH88" i="17"/>
  <c r="BG88" i="17"/>
  <c r="BF88" i="17"/>
  <c r="T88" i="17"/>
  <c r="R88" i="17"/>
  <c r="P88" i="17"/>
  <c r="BK88" i="17"/>
  <c r="J88" i="17"/>
  <c r="BE88" i="17"/>
  <c r="BI85" i="17"/>
  <c r="BH85" i="17"/>
  <c r="BG85" i="17"/>
  <c r="BF85" i="17"/>
  <c r="T85" i="17"/>
  <c r="R85" i="17"/>
  <c r="P85" i="17"/>
  <c r="BK85" i="17"/>
  <c r="BK81" i="17" s="1"/>
  <c r="J85" i="17"/>
  <c r="BE85" i="17"/>
  <c r="BI82" i="17"/>
  <c r="F37" i="17"/>
  <c r="BD72" i="1" s="1"/>
  <c r="BH82" i="17"/>
  <c r="F36" i="17" s="1"/>
  <c r="BC72" i="1" s="1"/>
  <c r="BG82" i="17"/>
  <c r="F35" i="17"/>
  <c r="BB72" i="1" s="1"/>
  <c r="BF82" i="17"/>
  <c r="T82" i="17"/>
  <c r="T81" i="17" s="1"/>
  <c r="T80" i="17" s="1"/>
  <c r="R82" i="17"/>
  <c r="R81" i="17"/>
  <c r="R80" i="17" s="1"/>
  <c r="P82" i="17"/>
  <c r="P81" i="17"/>
  <c r="P80" i="17"/>
  <c r="AU72" i="1" s="1"/>
  <c r="BK82" i="17"/>
  <c r="J82" i="17"/>
  <c r="BE82" i="17"/>
  <c r="J33" i="17"/>
  <c r="AV72" i="1" s="1"/>
  <c r="J77" i="17"/>
  <c r="J76" i="17"/>
  <c r="F76" i="17"/>
  <c r="F74" i="17"/>
  <c r="E72" i="17"/>
  <c r="J55" i="17"/>
  <c r="J54" i="17"/>
  <c r="F54" i="17"/>
  <c r="F52" i="17"/>
  <c r="E50" i="17"/>
  <c r="J18" i="17"/>
  <c r="E18" i="17"/>
  <c r="F77" i="17" s="1"/>
  <c r="J17" i="17"/>
  <c r="J12" i="17"/>
  <c r="J74" i="17" s="1"/>
  <c r="J52" i="17"/>
  <c r="E7" i="17"/>
  <c r="J41" i="16"/>
  <c r="J40" i="16"/>
  <c r="AY71" i="1" s="1"/>
  <c r="J39" i="16"/>
  <c r="AX71" i="1"/>
  <c r="BI94" i="16"/>
  <c r="F41" i="16" s="1"/>
  <c r="BD71" i="1" s="1"/>
  <c r="BH94" i="16"/>
  <c r="F40" i="16"/>
  <c r="BC71" i="1" s="1"/>
  <c r="BG94" i="16"/>
  <c r="F39" i="16"/>
  <c r="BB71" i="1" s="1"/>
  <c r="BF94" i="16"/>
  <c r="J38" i="16" s="1"/>
  <c r="AW71" i="1"/>
  <c r="F38" i="16"/>
  <c r="BA71" i="1" s="1"/>
  <c r="T94" i="16"/>
  <c r="T93" i="16"/>
  <c r="T92" i="16"/>
  <c r="R94" i="16"/>
  <c r="R93" i="16" s="1"/>
  <c r="R92" i="16" s="1"/>
  <c r="P94" i="16"/>
  <c r="P93" i="16" s="1"/>
  <c r="P92" i="16" s="1"/>
  <c r="AU71" i="1"/>
  <c r="BK94" i="16"/>
  <c r="BK93" i="16" s="1"/>
  <c r="J94" i="16"/>
  <c r="BE94" i="16" s="1"/>
  <c r="J89" i="16"/>
  <c r="J88" i="16"/>
  <c r="F88" i="16"/>
  <c r="F86" i="16"/>
  <c r="E84" i="16"/>
  <c r="J63" i="16"/>
  <c r="J62" i="16"/>
  <c r="F62" i="16"/>
  <c r="F60" i="16"/>
  <c r="E58" i="16"/>
  <c r="J22" i="16"/>
  <c r="E22" i="16"/>
  <c r="F63" i="16" s="1"/>
  <c r="J21" i="16"/>
  <c r="J16" i="16"/>
  <c r="J60" i="16" s="1"/>
  <c r="E7" i="16"/>
  <c r="E78" i="16"/>
  <c r="E52" i="16"/>
  <c r="J41" i="15"/>
  <c r="J40" i="15"/>
  <c r="AY70" i="1"/>
  <c r="J39" i="15"/>
  <c r="AX70" i="1" s="1"/>
  <c r="BI292" i="15"/>
  <c r="BH292" i="15"/>
  <c r="BG292" i="15"/>
  <c r="BF292" i="15"/>
  <c r="T292" i="15"/>
  <c r="T291" i="15"/>
  <c r="R292" i="15"/>
  <c r="R291" i="15" s="1"/>
  <c r="P292" i="15"/>
  <c r="P291" i="15"/>
  <c r="BK292" i="15"/>
  <c r="BK291" i="15" s="1"/>
  <c r="J291" i="15" s="1"/>
  <c r="J75" i="15" s="1"/>
  <c r="J292" i="15"/>
  <c r="BE292" i="15" s="1"/>
  <c r="BI283" i="15"/>
  <c r="BH283" i="15"/>
  <c r="BG283" i="15"/>
  <c r="BF283" i="15"/>
  <c r="T283" i="15"/>
  <c r="T282" i="15"/>
  <c r="R283" i="15"/>
  <c r="R282" i="15" s="1"/>
  <c r="P283" i="15"/>
  <c r="P282" i="15"/>
  <c r="BK283" i="15"/>
  <c r="BK282" i="15" s="1"/>
  <c r="J282" i="15" s="1"/>
  <c r="J74" i="15" s="1"/>
  <c r="J283" i="15"/>
  <c r="BE283" i="15" s="1"/>
  <c r="BI281" i="15"/>
  <c r="BH281" i="15"/>
  <c r="BG281" i="15"/>
  <c r="BF281" i="15"/>
  <c r="T281" i="15"/>
  <c r="R281" i="15"/>
  <c r="P281" i="15"/>
  <c r="BK281" i="15"/>
  <c r="J281" i="15"/>
  <c r="BE281" i="15"/>
  <c r="BI280" i="15"/>
  <c r="BH280" i="15"/>
  <c r="BG280" i="15"/>
  <c r="BF280" i="15"/>
  <c r="T280" i="15"/>
  <c r="R280" i="15"/>
  <c r="P280" i="15"/>
  <c r="BK280" i="15"/>
  <c r="J280" i="15"/>
  <c r="BE280" i="15" s="1"/>
  <c r="BI279" i="15"/>
  <c r="BH279" i="15"/>
  <c r="BG279" i="15"/>
  <c r="BF279" i="15"/>
  <c r="T279" i="15"/>
  <c r="R279" i="15"/>
  <c r="P279" i="15"/>
  <c r="BK279" i="15"/>
  <c r="J279" i="15"/>
  <c r="BE279" i="15"/>
  <c r="BI278" i="15"/>
  <c r="BH278" i="15"/>
  <c r="BG278" i="15"/>
  <c r="BF278" i="15"/>
  <c r="T278" i="15"/>
  <c r="R278" i="15"/>
  <c r="P278" i="15"/>
  <c r="BK278" i="15"/>
  <c r="J278" i="15"/>
  <c r="BE278" i="15" s="1"/>
  <c r="BI277" i="15"/>
  <c r="BH277" i="15"/>
  <c r="BG277" i="15"/>
  <c r="BF277" i="15"/>
  <c r="T277" i="15"/>
  <c r="R277" i="15"/>
  <c r="P277" i="15"/>
  <c r="BK277" i="15"/>
  <c r="J277" i="15"/>
  <c r="BE277" i="15"/>
  <c r="BI276" i="15"/>
  <c r="BH276" i="15"/>
  <c r="BG276" i="15"/>
  <c r="BF276" i="15"/>
  <c r="T276" i="15"/>
  <c r="R276" i="15"/>
  <c r="P276" i="15"/>
  <c r="BK276" i="15"/>
  <c r="J276" i="15"/>
  <c r="BE276" i="15" s="1"/>
  <c r="BI273" i="15"/>
  <c r="BH273" i="15"/>
  <c r="BG273" i="15"/>
  <c r="BF273" i="15"/>
  <c r="T273" i="15"/>
  <c r="R273" i="15"/>
  <c r="P273" i="15"/>
  <c r="BK273" i="15"/>
  <c r="J273" i="15"/>
  <c r="BE273" i="15"/>
  <c r="BI272" i="15"/>
  <c r="BH272" i="15"/>
  <c r="BG272" i="15"/>
  <c r="BF272" i="15"/>
  <c r="T272" i="15"/>
  <c r="R272" i="15"/>
  <c r="P272" i="15"/>
  <c r="BK272" i="15"/>
  <c r="J272" i="15"/>
  <c r="BE272" i="15" s="1"/>
  <c r="BI271" i="15"/>
  <c r="BH271" i="15"/>
  <c r="BG271" i="15"/>
  <c r="BF271" i="15"/>
  <c r="T271" i="15"/>
  <c r="R271" i="15"/>
  <c r="P271" i="15"/>
  <c r="BK271" i="15"/>
  <c r="J271" i="15"/>
  <c r="BE271" i="15"/>
  <c r="BI270" i="15"/>
  <c r="BH270" i="15"/>
  <c r="BG270" i="15"/>
  <c r="BF270" i="15"/>
  <c r="T270" i="15"/>
  <c r="R270" i="15"/>
  <c r="P270" i="15"/>
  <c r="BK270" i="15"/>
  <c r="J270" i="15"/>
  <c r="BE270" i="15" s="1"/>
  <c r="BI269" i="15"/>
  <c r="BH269" i="15"/>
  <c r="BG269" i="15"/>
  <c r="BF269" i="15"/>
  <c r="T269" i="15"/>
  <c r="R269" i="15"/>
  <c r="P269" i="15"/>
  <c r="BK269" i="15"/>
  <c r="J269" i="15"/>
  <c r="BE269" i="15"/>
  <c r="BI268" i="15"/>
  <c r="BH268" i="15"/>
  <c r="BG268" i="15"/>
  <c r="BF268" i="15"/>
  <c r="T268" i="15"/>
  <c r="R268" i="15"/>
  <c r="P268" i="15"/>
  <c r="BK268" i="15"/>
  <c r="J268" i="15"/>
  <c r="BE268" i="15" s="1"/>
  <c r="BI267" i="15"/>
  <c r="BH267" i="15"/>
  <c r="BG267" i="15"/>
  <c r="BF267" i="15"/>
  <c r="T267" i="15"/>
  <c r="R267" i="15"/>
  <c r="P267" i="15"/>
  <c r="BK267" i="15"/>
  <c r="J267" i="15"/>
  <c r="BE267" i="15"/>
  <c r="BI266" i="15"/>
  <c r="BH266" i="15"/>
  <c r="BG266" i="15"/>
  <c r="BF266" i="15"/>
  <c r="T266" i="15"/>
  <c r="R266" i="15"/>
  <c r="P266" i="15"/>
  <c r="BK266" i="15"/>
  <c r="J266" i="15"/>
  <c r="BE266" i="15" s="1"/>
  <c r="BI265" i="15"/>
  <c r="BH265" i="15"/>
  <c r="BG265" i="15"/>
  <c r="BF265" i="15"/>
  <c r="T265" i="15"/>
  <c r="R265" i="15"/>
  <c r="P265" i="15"/>
  <c r="BK265" i="15"/>
  <c r="J265" i="15"/>
  <c r="BE265" i="15"/>
  <c r="BI262" i="15"/>
  <c r="BH262" i="15"/>
  <c r="BG262" i="15"/>
  <c r="BF262" i="15"/>
  <c r="T262" i="15"/>
  <c r="R262" i="15"/>
  <c r="P262" i="15"/>
  <c r="BK262" i="15"/>
  <c r="J262" i="15"/>
  <c r="BE262" i="15" s="1"/>
  <c r="BI261" i="15"/>
  <c r="BH261" i="15"/>
  <c r="BG261" i="15"/>
  <c r="BF261" i="15"/>
  <c r="T261" i="15"/>
  <c r="R261" i="15"/>
  <c r="P261" i="15"/>
  <c r="BK261" i="15"/>
  <c r="J261" i="15"/>
  <c r="BE261" i="15"/>
  <c r="BI258" i="15"/>
  <c r="BH258" i="15"/>
  <c r="BG258" i="15"/>
  <c r="BF258" i="15"/>
  <c r="T258" i="15"/>
  <c r="R258" i="15"/>
  <c r="P258" i="15"/>
  <c r="BK258" i="15"/>
  <c r="BK247" i="15" s="1"/>
  <c r="J247" i="15" s="1"/>
  <c r="J73" i="15" s="1"/>
  <c r="J258" i="15"/>
  <c r="BE258" i="15" s="1"/>
  <c r="BI257" i="15"/>
  <c r="BH257" i="15"/>
  <c r="BG257" i="15"/>
  <c r="BF257" i="15"/>
  <c r="T257" i="15"/>
  <c r="R257" i="15"/>
  <c r="P257" i="15"/>
  <c r="BK257" i="15"/>
  <c r="J257" i="15"/>
  <c r="BE257" i="15"/>
  <c r="BI256" i="15"/>
  <c r="BH256" i="15"/>
  <c r="BG256" i="15"/>
  <c r="BF256" i="15"/>
  <c r="T256" i="15"/>
  <c r="R256" i="15"/>
  <c r="P256" i="15"/>
  <c r="BK256" i="15"/>
  <c r="J256" i="15"/>
  <c r="BE256" i="15" s="1"/>
  <c r="BI253" i="15"/>
  <c r="BH253" i="15"/>
  <c r="BG253" i="15"/>
  <c r="BF253" i="15"/>
  <c r="T253" i="15"/>
  <c r="R253" i="15"/>
  <c r="P253" i="15"/>
  <c r="BK253" i="15"/>
  <c r="J253" i="15"/>
  <c r="BE253" i="15"/>
  <c r="BI250" i="15"/>
  <c r="BH250" i="15"/>
  <c r="BG250" i="15"/>
  <c r="BF250" i="15"/>
  <c r="T250" i="15"/>
  <c r="R250" i="15"/>
  <c r="P250" i="15"/>
  <c r="BK250" i="15"/>
  <c r="J250" i="15"/>
  <c r="BE250" i="15" s="1"/>
  <c r="BI249" i="15"/>
  <c r="BH249" i="15"/>
  <c r="BG249" i="15"/>
  <c r="BF249" i="15"/>
  <c r="T249" i="15"/>
  <c r="R249" i="15"/>
  <c r="R247" i="15" s="1"/>
  <c r="P249" i="15"/>
  <c r="BK249" i="15"/>
  <c r="J249" i="15"/>
  <c r="BE249" i="15"/>
  <c r="BI248" i="15"/>
  <c r="BH248" i="15"/>
  <c r="BG248" i="15"/>
  <c r="BF248" i="15"/>
  <c r="T248" i="15"/>
  <c r="R248" i="15"/>
  <c r="P248" i="15"/>
  <c r="P247" i="15" s="1"/>
  <c r="BK248" i="15"/>
  <c r="J248" i="15"/>
  <c r="BE248" i="15" s="1"/>
  <c r="BI243" i="15"/>
  <c r="BH243" i="15"/>
  <c r="BG243" i="15"/>
  <c r="BF243" i="15"/>
  <c r="T243" i="15"/>
  <c r="R243" i="15"/>
  <c r="P243" i="15"/>
  <c r="BK243" i="15"/>
  <c r="J243" i="15"/>
  <c r="BE243" i="15" s="1"/>
  <c r="BI239" i="15"/>
  <c r="BH239" i="15"/>
  <c r="BG239" i="15"/>
  <c r="BF239" i="15"/>
  <c r="T239" i="15"/>
  <c r="R239" i="15"/>
  <c r="P239" i="15"/>
  <c r="BK239" i="15"/>
  <c r="J239" i="15"/>
  <c r="BE239" i="15"/>
  <c r="BI235" i="15"/>
  <c r="BH235" i="15"/>
  <c r="BG235" i="15"/>
  <c r="BF235" i="15"/>
  <c r="T235" i="15"/>
  <c r="R235" i="15"/>
  <c r="P235" i="15"/>
  <c r="BK235" i="15"/>
  <c r="J235" i="15"/>
  <c r="BE235" i="15" s="1"/>
  <c r="BI231" i="15"/>
  <c r="BH231" i="15"/>
  <c r="BG231" i="15"/>
  <c r="BF231" i="15"/>
  <c r="T231" i="15"/>
  <c r="R231" i="15"/>
  <c r="R217" i="15" s="1"/>
  <c r="P231" i="15"/>
  <c r="BK231" i="15"/>
  <c r="J231" i="15"/>
  <c r="BE231" i="15"/>
  <c r="BI227" i="15"/>
  <c r="BH227" i="15"/>
  <c r="BG227" i="15"/>
  <c r="BF227" i="15"/>
  <c r="T227" i="15"/>
  <c r="R227" i="15"/>
  <c r="P227" i="15"/>
  <c r="BK227" i="15"/>
  <c r="J227" i="15"/>
  <c r="BE227" i="15" s="1"/>
  <c r="BI222" i="15"/>
  <c r="BH222" i="15"/>
  <c r="BG222" i="15"/>
  <c r="BF222" i="15"/>
  <c r="T222" i="15"/>
  <c r="R222" i="15"/>
  <c r="P222" i="15"/>
  <c r="BK222" i="15"/>
  <c r="J222" i="15"/>
  <c r="BE222" i="15"/>
  <c r="BI218" i="15"/>
  <c r="BH218" i="15"/>
  <c r="BG218" i="15"/>
  <c r="BF218" i="15"/>
  <c r="T218" i="15"/>
  <c r="R218" i="15"/>
  <c r="P218" i="15"/>
  <c r="BK218" i="15"/>
  <c r="BK217" i="15"/>
  <c r="J217" i="15" s="1"/>
  <c r="J72" i="15" s="1"/>
  <c r="J218" i="15"/>
  <c r="BE218" i="15" s="1"/>
  <c r="BI214" i="15"/>
  <c r="BH214" i="15"/>
  <c r="BG214" i="15"/>
  <c r="BF214" i="15"/>
  <c r="T214" i="15"/>
  <c r="R214" i="15"/>
  <c r="P214" i="15"/>
  <c r="BK214" i="15"/>
  <c r="BK196" i="15" s="1"/>
  <c r="J196" i="15" s="1"/>
  <c r="J71" i="15" s="1"/>
  <c r="J214" i="15"/>
  <c r="BE214" i="15" s="1"/>
  <c r="BI206" i="15"/>
  <c r="BH206" i="15"/>
  <c r="BG206" i="15"/>
  <c r="BF206" i="15"/>
  <c r="T206" i="15"/>
  <c r="R206" i="15"/>
  <c r="P206" i="15"/>
  <c r="BK206" i="15"/>
  <c r="J206" i="15"/>
  <c r="BE206" i="15"/>
  <c r="BI205" i="15"/>
  <c r="BH205" i="15"/>
  <c r="BG205" i="15"/>
  <c r="BF205" i="15"/>
  <c r="T205" i="15"/>
  <c r="R205" i="15"/>
  <c r="P205" i="15"/>
  <c r="BK205" i="15"/>
  <c r="J205" i="15"/>
  <c r="BE205" i="15" s="1"/>
  <c r="BI202" i="15"/>
  <c r="BH202" i="15"/>
  <c r="BG202" i="15"/>
  <c r="BF202" i="15"/>
  <c r="T202" i="15"/>
  <c r="R202" i="15"/>
  <c r="P202" i="15"/>
  <c r="BK202" i="15"/>
  <c r="J202" i="15"/>
  <c r="BE202" i="15"/>
  <c r="BI201" i="15"/>
  <c r="BH201" i="15"/>
  <c r="BG201" i="15"/>
  <c r="BF201" i="15"/>
  <c r="T201" i="15"/>
  <c r="R201" i="15"/>
  <c r="P201" i="15"/>
  <c r="BK201" i="15"/>
  <c r="J201" i="15"/>
  <c r="BE201" i="15" s="1"/>
  <c r="BI200" i="15"/>
  <c r="BH200" i="15"/>
  <c r="BG200" i="15"/>
  <c r="BF200" i="15"/>
  <c r="T200" i="15"/>
  <c r="R200" i="15"/>
  <c r="R196" i="15" s="1"/>
  <c r="P200" i="15"/>
  <c r="BK200" i="15"/>
  <c r="J200" i="15"/>
  <c r="BE200" i="15"/>
  <c r="BI197" i="15"/>
  <c r="BH197" i="15"/>
  <c r="BG197" i="15"/>
  <c r="BF197" i="15"/>
  <c r="T197" i="15"/>
  <c r="R197" i="15"/>
  <c r="P197" i="15"/>
  <c r="P196" i="15" s="1"/>
  <c r="BK197" i="15"/>
  <c r="J197" i="15"/>
  <c r="BE197" i="15" s="1"/>
  <c r="BI195" i="15"/>
  <c r="BH195" i="15"/>
  <c r="BG195" i="15"/>
  <c r="BF195" i="15"/>
  <c r="T195" i="15"/>
  <c r="R195" i="15"/>
  <c r="P195" i="15"/>
  <c r="BK195" i="15"/>
  <c r="J195" i="15"/>
  <c r="BE195" i="15" s="1"/>
  <c r="BI189" i="15"/>
  <c r="BH189" i="15"/>
  <c r="BG189" i="15"/>
  <c r="BF189" i="15"/>
  <c r="T189" i="15"/>
  <c r="T188" i="15"/>
  <c r="R189" i="15"/>
  <c r="R188" i="15" s="1"/>
  <c r="P189" i="15"/>
  <c r="P188" i="15"/>
  <c r="BK189" i="15"/>
  <c r="BK188" i="15" s="1"/>
  <c r="J188" i="15" s="1"/>
  <c r="J70" i="15" s="1"/>
  <c r="J189" i="15"/>
  <c r="BE189" i="15"/>
  <c r="BI185" i="15"/>
  <c r="BH185" i="15"/>
  <c r="BG185" i="15"/>
  <c r="BF185" i="15"/>
  <c r="T185" i="15"/>
  <c r="R185" i="15"/>
  <c r="P185" i="15"/>
  <c r="BK185" i="15"/>
  <c r="J185" i="15"/>
  <c r="BE185" i="15"/>
  <c r="BI179" i="15"/>
  <c r="BH179" i="15"/>
  <c r="BG179" i="15"/>
  <c r="BF179" i="15"/>
  <c r="T179" i="15"/>
  <c r="R179" i="15"/>
  <c r="P179" i="15"/>
  <c r="BK179" i="15"/>
  <c r="J179" i="15"/>
  <c r="BE179" i="15" s="1"/>
  <c r="BI178" i="15"/>
  <c r="BH178" i="15"/>
  <c r="BG178" i="15"/>
  <c r="BF178" i="15"/>
  <c r="T178" i="15"/>
  <c r="R178" i="15"/>
  <c r="P178" i="15"/>
  <c r="BK178" i="15"/>
  <c r="J178" i="15"/>
  <c r="BE178" i="15"/>
  <c r="BI174" i="15"/>
  <c r="BH174" i="15"/>
  <c r="BG174" i="15"/>
  <c r="BF174" i="15"/>
  <c r="T174" i="15"/>
  <c r="R174" i="15"/>
  <c r="P174" i="15"/>
  <c r="BK174" i="15"/>
  <c r="J174" i="15"/>
  <c r="BE174" i="15" s="1"/>
  <c r="BI169" i="15"/>
  <c r="BH169" i="15"/>
  <c r="BG169" i="15"/>
  <c r="BF169" i="15"/>
  <c r="T169" i="15"/>
  <c r="R169" i="15"/>
  <c r="P169" i="15"/>
  <c r="BK169" i="15"/>
  <c r="J169" i="15"/>
  <c r="BE169" i="15"/>
  <c r="BI164" i="15"/>
  <c r="BH164" i="15"/>
  <c r="BG164" i="15"/>
  <c r="BF164" i="15"/>
  <c r="T164" i="15"/>
  <c r="R164" i="15"/>
  <c r="P164" i="15"/>
  <c r="BK164" i="15"/>
  <c r="J164" i="15"/>
  <c r="BE164" i="15" s="1"/>
  <c r="BI160" i="15"/>
  <c r="BH160" i="15"/>
  <c r="BG160" i="15"/>
  <c r="BF160" i="15"/>
  <c r="T160" i="15"/>
  <c r="R160" i="15"/>
  <c r="P160" i="15"/>
  <c r="BK160" i="15"/>
  <c r="J160" i="15"/>
  <c r="BE160" i="15"/>
  <c r="BI156" i="15"/>
  <c r="BH156" i="15"/>
  <c r="BG156" i="15"/>
  <c r="BF156" i="15"/>
  <c r="T156" i="15"/>
  <c r="R156" i="15"/>
  <c r="P156" i="15"/>
  <c r="BK156" i="15"/>
  <c r="J156" i="15"/>
  <c r="BE156" i="15" s="1"/>
  <c r="BI153" i="15"/>
  <c r="BH153" i="15"/>
  <c r="BG153" i="15"/>
  <c r="BF153" i="15"/>
  <c r="T153" i="15"/>
  <c r="R153" i="15"/>
  <c r="P153" i="15"/>
  <c r="BK153" i="15"/>
  <c r="J153" i="15"/>
  <c r="BE153" i="15"/>
  <c r="BI149" i="15"/>
  <c r="BH149" i="15"/>
  <c r="BG149" i="15"/>
  <c r="BF149" i="15"/>
  <c r="T149" i="15"/>
  <c r="R149" i="15"/>
  <c r="P149" i="15"/>
  <c r="BK149" i="15"/>
  <c r="J149" i="15"/>
  <c r="BE149" i="15" s="1"/>
  <c r="BI144" i="15"/>
  <c r="BH144" i="15"/>
  <c r="BG144" i="15"/>
  <c r="BF144" i="15"/>
  <c r="T144" i="15"/>
  <c r="R144" i="15"/>
  <c r="P144" i="15"/>
  <c r="BK144" i="15"/>
  <c r="J144" i="15"/>
  <c r="BE144" i="15"/>
  <c r="BI139" i="15"/>
  <c r="BH139" i="15"/>
  <c r="BG139" i="15"/>
  <c r="BF139" i="15"/>
  <c r="T139" i="15"/>
  <c r="R139" i="15"/>
  <c r="P139" i="15"/>
  <c r="BK139" i="15"/>
  <c r="J139" i="15"/>
  <c r="BE139" i="15" s="1"/>
  <c r="BI136" i="15"/>
  <c r="BH136" i="15"/>
  <c r="BG136" i="15"/>
  <c r="BF136" i="15"/>
  <c r="T136" i="15"/>
  <c r="R136" i="15"/>
  <c r="P136" i="15"/>
  <c r="BK136" i="15"/>
  <c r="J136" i="15"/>
  <c r="BE136" i="15"/>
  <c r="BI131" i="15"/>
  <c r="BH131" i="15"/>
  <c r="BG131" i="15"/>
  <c r="BF131" i="15"/>
  <c r="T131" i="15"/>
  <c r="R131" i="15"/>
  <c r="P131" i="15"/>
  <c r="BK131" i="15"/>
  <c r="J131" i="15"/>
  <c r="BE131" i="15" s="1"/>
  <c r="BI128" i="15"/>
  <c r="BH128" i="15"/>
  <c r="BG128" i="15"/>
  <c r="BF128" i="15"/>
  <c r="T128" i="15"/>
  <c r="R128" i="15"/>
  <c r="P128" i="15"/>
  <c r="BK128" i="15"/>
  <c r="J128" i="15"/>
  <c r="BE128" i="15"/>
  <c r="BI123" i="15"/>
  <c r="BH123" i="15"/>
  <c r="BG123" i="15"/>
  <c r="BF123" i="15"/>
  <c r="T123" i="15"/>
  <c r="R123" i="15"/>
  <c r="P123" i="15"/>
  <c r="BK123" i="15"/>
  <c r="J123" i="15"/>
  <c r="BE123" i="15" s="1"/>
  <c r="BI121" i="15"/>
  <c r="BH121" i="15"/>
  <c r="BG121" i="15"/>
  <c r="BF121" i="15"/>
  <c r="T121" i="15"/>
  <c r="R121" i="15"/>
  <c r="P121" i="15"/>
  <c r="BK121" i="15"/>
  <c r="J121" i="15"/>
  <c r="BE121" i="15"/>
  <c r="BI118" i="15"/>
  <c r="BH118" i="15"/>
  <c r="BG118" i="15"/>
  <c r="BF118" i="15"/>
  <c r="J38" i="15" s="1"/>
  <c r="AW70" i="1" s="1"/>
  <c r="T118" i="15"/>
  <c r="R118" i="15"/>
  <c r="P118" i="15"/>
  <c r="BK118" i="15"/>
  <c r="J118" i="15"/>
  <c r="BE118" i="15" s="1"/>
  <c r="BI113" i="15"/>
  <c r="BH113" i="15"/>
  <c r="BG113" i="15"/>
  <c r="BF113" i="15"/>
  <c r="T113" i="15"/>
  <c r="R113" i="15"/>
  <c r="P113" i="15"/>
  <c r="BK113" i="15"/>
  <c r="J113" i="15"/>
  <c r="BE113" i="15"/>
  <c r="BI108" i="15"/>
  <c r="F41" i="15" s="1"/>
  <c r="BD70" i="1" s="1"/>
  <c r="BH108" i="15"/>
  <c r="BG108" i="15"/>
  <c r="BF108" i="15"/>
  <c r="T108" i="15"/>
  <c r="R108" i="15"/>
  <c r="P108" i="15"/>
  <c r="BK108" i="15"/>
  <c r="J108" i="15"/>
  <c r="BE108" i="15" s="1"/>
  <c r="BI102" i="15"/>
  <c r="BH102" i="15"/>
  <c r="F40" i="15" s="1"/>
  <c r="BC70" i="1" s="1"/>
  <c r="BG102" i="15"/>
  <c r="BF102" i="15"/>
  <c r="T102" i="15"/>
  <c r="R102" i="15"/>
  <c r="P102" i="15"/>
  <c r="BK102" i="15"/>
  <c r="J102" i="15"/>
  <c r="BE102" i="15"/>
  <c r="F37" i="15"/>
  <c r="AZ70" i="1" s="1"/>
  <c r="J96" i="15"/>
  <c r="J95" i="15"/>
  <c r="F95" i="15"/>
  <c r="F93" i="15"/>
  <c r="E91" i="15"/>
  <c r="J63" i="15"/>
  <c r="J62" i="15"/>
  <c r="F62" i="15"/>
  <c r="F60" i="15"/>
  <c r="E58" i="15"/>
  <c r="J22" i="15"/>
  <c r="E22" i="15"/>
  <c r="F63" i="15" s="1"/>
  <c r="J21" i="15"/>
  <c r="J16" i="15"/>
  <c r="E7" i="15"/>
  <c r="E85" i="15" s="1"/>
  <c r="E52" i="15"/>
  <c r="J41" i="14"/>
  <c r="J40" i="14"/>
  <c r="AY68" i="1"/>
  <c r="J39" i="14"/>
  <c r="AX68" i="1" s="1"/>
  <c r="BI371" i="14"/>
  <c r="BH371" i="14"/>
  <c r="BG371" i="14"/>
  <c r="BF371" i="14"/>
  <c r="T371" i="14"/>
  <c r="T370" i="14"/>
  <c r="R371" i="14"/>
  <c r="R370" i="14" s="1"/>
  <c r="P371" i="14"/>
  <c r="P370" i="14"/>
  <c r="BK371" i="14"/>
  <c r="BK370" i="14" s="1"/>
  <c r="J370" i="14" s="1"/>
  <c r="J76" i="14" s="1"/>
  <c r="J371" i="14"/>
  <c r="BE371" i="14"/>
  <c r="BI361" i="14"/>
  <c r="BH361" i="14"/>
  <c r="BG361" i="14"/>
  <c r="BF361" i="14"/>
  <c r="T361" i="14"/>
  <c r="T360" i="14"/>
  <c r="R361" i="14"/>
  <c r="R360" i="14" s="1"/>
  <c r="P361" i="14"/>
  <c r="P360" i="14"/>
  <c r="BK361" i="14"/>
  <c r="BK360" i="14" s="1"/>
  <c r="J360" i="14" s="1"/>
  <c r="J75" i="14" s="1"/>
  <c r="J361" i="14"/>
  <c r="BE361" i="14"/>
  <c r="BI357" i="14"/>
  <c r="BH357" i="14"/>
  <c r="BG357" i="14"/>
  <c r="BF357" i="14"/>
  <c r="T357" i="14"/>
  <c r="R357" i="14"/>
  <c r="P357" i="14"/>
  <c r="BK357" i="14"/>
  <c r="J357" i="14"/>
  <c r="BE357" i="14"/>
  <c r="BI354" i="14"/>
  <c r="BH354" i="14"/>
  <c r="BG354" i="14"/>
  <c r="BF354" i="14"/>
  <c r="T354" i="14"/>
  <c r="R354" i="14"/>
  <c r="P354" i="14"/>
  <c r="BK354" i="14"/>
  <c r="J354" i="14"/>
  <c r="BE354" i="14" s="1"/>
  <c r="BI351" i="14"/>
  <c r="BH351" i="14"/>
  <c r="BG351" i="14"/>
  <c r="BF351" i="14"/>
  <c r="T351" i="14"/>
  <c r="R351" i="14"/>
  <c r="P351" i="14"/>
  <c r="BK351" i="14"/>
  <c r="J351" i="14"/>
  <c r="BE351" i="14"/>
  <c r="BI345" i="14"/>
  <c r="BH345" i="14"/>
  <c r="BG345" i="14"/>
  <c r="BF345" i="14"/>
  <c r="T345" i="14"/>
  <c r="R345" i="14"/>
  <c r="P345" i="14"/>
  <c r="BK345" i="14"/>
  <c r="J345" i="14"/>
  <c r="BE345" i="14"/>
  <c r="BI339" i="14"/>
  <c r="BH339" i="14"/>
  <c r="BG339" i="14"/>
  <c r="BF339" i="14"/>
  <c r="T339" i="14"/>
  <c r="R339" i="14"/>
  <c r="P339" i="14"/>
  <c r="BK339" i="14"/>
  <c r="J339" i="14"/>
  <c r="BE339" i="14"/>
  <c r="BI333" i="14"/>
  <c r="BH333" i="14"/>
  <c r="BG333" i="14"/>
  <c r="BF333" i="14"/>
  <c r="T333" i="14"/>
  <c r="R333" i="14"/>
  <c r="P333" i="14"/>
  <c r="BK333" i="14"/>
  <c r="J333" i="14"/>
  <c r="BE333" i="14"/>
  <c r="BI327" i="14"/>
  <c r="BH327" i="14"/>
  <c r="BG327" i="14"/>
  <c r="BF327" i="14"/>
  <c r="T327" i="14"/>
  <c r="R327" i="14"/>
  <c r="P327" i="14"/>
  <c r="P320" i="14" s="1"/>
  <c r="BK327" i="14"/>
  <c r="J327" i="14"/>
  <c r="BE327" i="14"/>
  <c r="BI324" i="14"/>
  <c r="BH324" i="14"/>
  <c r="BG324" i="14"/>
  <c r="BF324" i="14"/>
  <c r="T324" i="14"/>
  <c r="T320" i="14" s="1"/>
  <c r="R324" i="14"/>
  <c r="P324" i="14"/>
  <c r="BK324" i="14"/>
  <c r="J324" i="14"/>
  <c r="BE324" i="14"/>
  <c r="BI321" i="14"/>
  <c r="BH321" i="14"/>
  <c r="BG321" i="14"/>
  <c r="BF321" i="14"/>
  <c r="T321" i="14"/>
  <c r="R321" i="14"/>
  <c r="R320" i="14"/>
  <c r="P321" i="14"/>
  <c r="BK321" i="14"/>
  <c r="BK320" i="14"/>
  <c r="J320" i="14" s="1"/>
  <c r="J74" i="14" s="1"/>
  <c r="J321" i="14"/>
  <c r="BE321" i="14" s="1"/>
  <c r="BI319" i="14"/>
  <c r="BH319" i="14"/>
  <c r="BG319" i="14"/>
  <c r="BF319" i="14"/>
  <c r="T319" i="14"/>
  <c r="R319" i="14"/>
  <c r="P319" i="14"/>
  <c r="BK319" i="14"/>
  <c r="J319" i="14"/>
  <c r="BE319" i="14"/>
  <c r="BI316" i="14"/>
  <c r="BH316" i="14"/>
  <c r="BG316" i="14"/>
  <c r="BF316" i="14"/>
  <c r="T316" i="14"/>
  <c r="R316" i="14"/>
  <c r="P316" i="14"/>
  <c r="BK316" i="14"/>
  <c r="J316" i="14"/>
  <c r="BE316" i="14"/>
  <c r="BI313" i="14"/>
  <c r="BH313" i="14"/>
  <c r="BG313" i="14"/>
  <c r="BF313" i="14"/>
  <c r="T313" i="14"/>
  <c r="R313" i="14"/>
  <c r="P313" i="14"/>
  <c r="BK313" i="14"/>
  <c r="J313" i="14"/>
  <c r="BE313" i="14"/>
  <c r="BI312" i="14"/>
  <c r="BH312" i="14"/>
  <c r="BG312" i="14"/>
  <c r="BF312" i="14"/>
  <c r="T312" i="14"/>
  <c r="T311" i="14"/>
  <c r="R312" i="14"/>
  <c r="R311" i="14"/>
  <c r="P312" i="14"/>
  <c r="P311" i="14"/>
  <c r="BK312" i="14"/>
  <c r="BK311" i="14"/>
  <c r="J311" i="14" s="1"/>
  <c r="J73" i="14" s="1"/>
  <c r="J312" i="14"/>
  <c r="BE312" i="14" s="1"/>
  <c r="BI308" i="14"/>
  <c r="BH308" i="14"/>
  <c r="BG308" i="14"/>
  <c r="BF308" i="14"/>
  <c r="T308" i="14"/>
  <c r="R308" i="14"/>
  <c r="P308" i="14"/>
  <c r="BK308" i="14"/>
  <c r="J308" i="14"/>
  <c r="BE308" i="14" s="1"/>
  <c r="BI304" i="14"/>
  <c r="BH304" i="14"/>
  <c r="BG304" i="14"/>
  <c r="BF304" i="14"/>
  <c r="T304" i="14"/>
  <c r="R304" i="14"/>
  <c r="P304" i="14"/>
  <c r="BK304" i="14"/>
  <c r="J304" i="14"/>
  <c r="BE304" i="14"/>
  <c r="BI300" i="14"/>
  <c r="BH300" i="14"/>
  <c r="BG300" i="14"/>
  <c r="BF300" i="14"/>
  <c r="T300" i="14"/>
  <c r="R300" i="14"/>
  <c r="P300" i="14"/>
  <c r="BK300" i="14"/>
  <c r="J300" i="14"/>
  <c r="BE300" i="14" s="1"/>
  <c r="BI294" i="14"/>
  <c r="BH294" i="14"/>
  <c r="BG294" i="14"/>
  <c r="BF294" i="14"/>
  <c r="T294" i="14"/>
  <c r="R294" i="14"/>
  <c r="P294" i="14"/>
  <c r="BK294" i="14"/>
  <c r="J294" i="14"/>
  <c r="BE294" i="14"/>
  <c r="BI290" i="14"/>
  <c r="BH290" i="14"/>
  <c r="BG290" i="14"/>
  <c r="BF290" i="14"/>
  <c r="T290" i="14"/>
  <c r="R290" i="14"/>
  <c r="P290" i="14"/>
  <c r="BK290" i="14"/>
  <c r="J290" i="14"/>
  <c r="BE290" i="14" s="1"/>
  <c r="BI286" i="14"/>
  <c r="BH286" i="14"/>
  <c r="BG286" i="14"/>
  <c r="BF286" i="14"/>
  <c r="T286" i="14"/>
  <c r="R286" i="14"/>
  <c r="P286" i="14"/>
  <c r="BK286" i="14"/>
  <c r="J286" i="14"/>
  <c r="BE286" i="14"/>
  <c r="BI280" i="14"/>
  <c r="BH280" i="14"/>
  <c r="BG280" i="14"/>
  <c r="BF280" i="14"/>
  <c r="T280" i="14"/>
  <c r="R280" i="14"/>
  <c r="P280" i="14"/>
  <c r="BK280" i="14"/>
  <c r="J280" i="14"/>
  <c r="BE280" i="14" s="1"/>
  <c r="BI276" i="14"/>
  <c r="BH276" i="14"/>
  <c r="BG276" i="14"/>
  <c r="BF276" i="14"/>
  <c r="T276" i="14"/>
  <c r="R276" i="14"/>
  <c r="P276" i="14"/>
  <c r="BK276" i="14"/>
  <c r="J276" i="14"/>
  <c r="BE276" i="14"/>
  <c r="BI269" i="14"/>
  <c r="F41" i="14" s="1"/>
  <c r="BD68" i="1" s="1"/>
  <c r="BH269" i="14"/>
  <c r="BG269" i="14"/>
  <c r="BF269" i="14"/>
  <c r="T269" i="14"/>
  <c r="R269" i="14"/>
  <c r="P269" i="14"/>
  <c r="BK269" i="14"/>
  <c r="J269" i="14"/>
  <c r="BE269" i="14" s="1"/>
  <c r="BI264" i="14"/>
  <c r="BH264" i="14"/>
  <c r="BG264" i="14"/>
  <c r="BF264" i="14"/>
  <c r="T264" i="14"/>
  <c r="R264" i="14"/>
  <c r="P264" i="14"/>
  <c r="BK264" i="14"/>
  <c r="J264" i="14"/>
  <c r="BE264" i="14"/>
  <c r="BI259" i="14"/>
  <c r="BH259" i="14"/>
  <c r="BG259" i="14"/>
  <c r="BF259" i="14"/>
  <c r="T259" i="14"/>
  <c r="R259" i="14"/>
  <c r="P259" i="14"/>
  <c r="BK259" i="14"/>
  <c r="J259" i="14"/>
  <c r="BE259" i="14" s="1"/>
  <c r="BI255" i="14"/>
  <c r="BH255" i="14"/>
  <c r="BG255" i="14"/>
  <c r="BF255" i="14"/>
  <c r="T255" i="14"/>
  <c r="R255" i="14"/>
  <c r="R254" i="14" s="1"/>
  <c r="P255" i="14"/>
  <c r="BK255" i="14"/>
  <c r="BK254" i="14" s="1"/>
  <c r="J254" i="14" s="1"/>
  <c r="J255" i="14"/>
  <c r="BE255" i="14"/>
  <c r="J72" i="14"/>
  <c r="BI253" i="14"/>
  <c r="BH253" i="14"/>
  <c r="BG253" i="14"/>
  <c r="BF253" i="14"/>
  <c r="T253" i="14"/>
  <c r="R253" i="14"/>
  <c r="P253" i="14"/>
  <c r="BK253" i="14"/>
  <c r="J253" i="14"/>
  <c r="BE253" i="14"/>
  <c r="BI251" i="14"/>
  <c r="BH251" i="14"/>
  <c r="BG251" i="14"/>
  <c r="BF251" i="14"/>
  <c r="T251" i="14"/>
  <c r="R251" i="14"/>
  <c r="R246" i="14" s="1"/>
  <c r="P251" i="14"/>
  <c r="BK251" i="14"/>
  <c r="J251" i="14"/>
  <c r="BE251" i="14"/>
  <c r="BI247" i="14"/>
  <c r="BH247" i="14"/>
  <c r="BG247" i="14"/>
  <c r="BF247" i="14"/>
  <c r="T247" i="14"/>
  <c r="T246" i="14" s="1"/>
  <c r="R247" i="14"/>
  <c r="P247" i="14"/>
  <c r="P246" i="14" s="1"/>
  <c r="BK247" i="14"/>
  <c r="BK246" i="14"/>
  <c r="J246" i="14" s="1"/>
  <c r="J71" i="14" s="1"/>
  <c r="J247" i="14"/>
  <c r="BE247" i="14"/>
  <c r="BI245" i="14"/>
  <c r="BH245" i="14"/>
  <c r="BG245" i="14"/>
  <c r="BF245" i="14"/>
  <c r="T245" i="14"/>
  <c r="R245" i="14"/>
  <c r="P245" i="14"/>
  <c r="BK245" i="14"/>
  <c r="J245" i="14"/>
  <c r="BE245" i="14" s="1"/>
  <c r="BI242" i="14"/>
  <c r="BH242" i="14"/>
  <c r="BG242" i="14"/>
  <c r="BF242" i="14"/>
  <c r="T242" i="14"/>
  <c r="T241" i="14"/>
  <c r="R242" i="14"/>
  <c r="R241" i="14" s="1"/>
  <c r="P242" i="14"/>
  <c r="P241" i="14"/>
  <c r="BK242" i="14"/>
  <c r="BK241" i="14" s="1"/>
  <c r="J241" i="14" s="1"/>
  <c r="J70" i="14" s="1"/>
  <c r="J242" i="14"/>
  <c r="BE242" i="14" s="1"/>
  <c r="BI239" i="14"/>
  <c r="BH239" i="14"/>
  <c r="BG239" i="14"/>
  <c r="BF239" i="14"/>
  <c r="T239" i="14"/>
  <c r="R239" i="14"/>
  <c r="P239" i="14"/>
  <c r="BK239" i="14"/>
  <c r="J239" i="14"/>
  <c r="BE239" i="14"/>
  <c r="BI237" i="14"/>
  <c r="BH237" i="14"/>
  <c r="BG237" i="14"/>
  <c r="BF237" i="14"/>
  <c r="T237" i="14"/>
  <c r="R237" i="14"/>
  <c r="P237" i="14"/>
  <c r="BK237" i="14"/>
  <c r="J237" i="14"/>
  <c r="BE237" i="14" s="1"/>
  <c r="BI234" i="14"/>
  <c r="BH234" i="14"/>
  <c r="BG234" i="14"/>
  <c r="BF234" i="14"/>
  <c r="T234" i="14"/>
  <c r="R234" i="14"/>
  <c r="P234" i="14"/>
  <c r="BK234" i="14"/>
  <c r="J234" i="14"/>
  <c r="BE234" i="14"/>
  <c r="BI232" i="14"/>
  <c r="BH232" i="14"/>
  <c r="BG232" i="14"/>
  <c r="BF232" i="14"/>
  <c r="T232" i="14"/>
  <c r="R232" i="14"/>
  <c r="P232" i="14"/>
  <c r="BK232" i="14"/>
  <c r="J232" i="14"/>
  <c r="BE232" i="14" s="1"/>
  <c r="BI229" i="14"/>
  <c r="BH229" i="14"/>
  <c r="BG229" i="14"/>
  <c r="BF229" i="14"/>
  <c r="T229" i="14"/>
  <c r="R229" i="14"/>
  <c r="P229" i="14"/>
  <c r="BK229" i="14"/>
  <c r="J229" i="14"/>
  <c r="BE229" i="14"/>
  <c r="BI225" i="14"/>
  <c r="BH225" i="14"/>
  <c r="BG225" i="14"/>
  <c r="BF225" i="14"/>
  <c r="T225" i="14"/>
  <c r="R225" i="14"/>
  <c r="P225" i="14"/>
  <c r="BK225" i="14"/>
  <c r="J225" i="14"/>
  <c r="BE225" i="14" s="1"/>
  <c r="BI224" i="14"/>
  <c r="BH224" i="14"/>
  <c r="BG224" i="14"/>
  <c r="BF224" i="14"/>
  <c r="T224" i="14"/>
  <c r="R224" i="14"/>
  <c r="P224" i="14"/>
  <c r="BK224" i="14"/>
  <c r="J224" i="14"/>
  <c r="BE224" i="14"/>
  <c r="BI221" i="14"/>
  <c r="BH221" i="14"/>
  <c r="BG221" i="14"/>
  <c r="BF221" i="14"/>
  <c r="T221" i="14"/>
  <c r="R221" i="14"/>
  <c r="P221" i="14"/>
  <c r="BK221" i="14"/>
  <c r="J221" i="14"/>
  <c r="BE221" i="14" s="1"/>
  <c r="BI215" i="14"/>
  <c r="BH215" i="14"/>
  <c r="BG215" i="14"/>
  <c r="BF215" i="14"/>
  <c r="T215" i="14"/>
  <c r="R215" i="14"/>
  <c r="P215" i="14"/>
  <c r="BK215" i="14"/>
  <c r="J215" i="14"/>
  <c r="BE215" i="14"/>
  <c r="BI209" i="14"/>
  <c r="BH209" i="14"/>
  <c r="BG209" i="14"/>
  <c r="BF209" i="14"/>
  <c r="T209" i="14"/>
  <c r="R209" i="14"/>
  <c r="P209" i="14"/>
  <c r="BK209" i="14"/>
  <c r="J209" i="14"/>
  <c r="BE209" i="14" s="1"/>
  <c r="BI204" i="14"/>
  <c r="BH204" i="14"/>
  <c r="BG204" i="14"/>
  <c r="BF204" i="14"/>
  <c r="T204" i="14"/>
  <c r="R204" i="14"/>
  <c r="P204" i="14"/>
  <c r="BK204" i="14"/>
  <c r="J204" i="14"/>
  <c r="BE204" i="14"/>
  <c r="BI200" i="14"/>
  <c r="BH200" i="14"/>
  <c r="BG200" i="14"/>
  <c r="BF200" i="14"/>
  <c r="T200" i="14"/>
  <c r="R200" i="14"/>
  <c r="P200" i="14"/>
  <c r="BK200" i="14"/>
  <c r="J200" i="14"/>
  <c r="BE200" i="14" s="1"/>
  <c r="BI196" i="14"/>
  <c r="BH196" i="14"/>
  <c r="BG196" i="14"/>
  <c r="BF196" i="14"/>
  <c r="T196" i="14"/>
  <c r="R196" i="14"/>
  <c r="P196" i="14"/>
  <c r="BK196" i="14"/>
  <c r="J196" i="14"/>
  <c r="BE196" i="14"/>
  <c r="BI193" i="14"/>
  <c r="BH193" i="14"/>
  <c r="BG193" i="14"/>
  <c r="BF193" i="14"/>
  <c r="T193" i="14"/>
  <c r="R193" i="14"/>
  <c r="P193" i="14"/>
  <c r="BK193" i="14"/>
  <c r="J193" i="14"/>
  <c r="BE193" i="14"/>
  <c r="BI189" i="14"/>
  <c r="BH189" i="14"/>
  <c r="BG189" i="14"/>
  <c r="BF189" i="14"/>
  <c r="T189" i="14"/>
  <c r="R189" i="14"/>
  <c r="P189" i="14"/>
  <c r="BK189" i="14"/>
  <c r="J189" i="14"/>
  <c r="BE189" i="14"/>
  <c r="BI184" i="14"/>
  <c r="BH184" i="14"/>
  <c r="BG184" i="14"/>
  <c r="BF184" i="14"/>
  <c r="T184" i="14"/>
  <c r="R184" i="14"/>
  <c r="P184" i="14"/>
  <c r="BK184" i="14"/>
  <c r="J184" i="14"/>
  <c r="BE184" i="14" s="1"/>
  <c r="F37" i="14" s="1"/>
  <c r="AZ68" i="1" s="1"/>
  <c r="BI179" i="14"/>
  <c r="BH179" i="14"/>
  <c r="BG179" i="14"/>
  <c r="BF179" i="14"/>
  <c r="T179" i="14"/>
  <c r="R179" i="14"/>
  <c r="P179" i="14"/>
  <c r="BK179" i="14"/>
  <c r="J179" i="14"/>
  <c r="BE179" i="14"/>
  <c r="BI176" i="14"/>
  <c r="BH176" i="14"/>
  <c r="BG176" i="14"/>
  <c r="BF176" i="14"/>
  <c r="T176" i="14"/>
  <c r="R176" i="14"/>
  <c r="P176" i="14"/>
  <c r="BK176" i="14"/>
  <c r="J176" i="14"/>
  <c r="BE176" i="14"/>
  <c r="BI168" i="14"/>
  <c r="BH168" i="14"/>
  <c r="BG168" i="14"/>
  <c r="BF168" i="14"/>
  <c r="T168" i="14"/>
  <c r="R168" i="14"/>
  <c r="P168" i="14"/>
  <c r="BK168" i="14"/>
  <c r="J168" i="14"/>
  <c r="BE168" i="14"/>
  <c r="BI165" i="14"/>
  <c r="BH165" i="14"/>
  <c r="BG165" i="14"/>
  <c r="BF165" i="14"/>
  <c r="T165" i="14"/>
  <c r="R165" i="14"/>
  <c r="P165" i="14"/>
  <c r="BK165" i="14"/>
  <c r="J165" i="14"/>
  <c r="BE165" i="14"/>
  <c r="BI160" i="14"/>
  <c r="BH160" i="14"/>
  <c r="BG160" i="14"/>
  <c r="BF160" i="14"/>
  <c r="T160" i="14"/>
  <c r="R160" i="14"/>
  <c r="P160" i="14"/>
  <c r="BK160" i="14"/>
  <c r="J160" i="14"/>
  <c r="BE160" i="14"/>
  <c r="BI158" i="14"/>
  <c r="BH158" i="14"/>
  <c r="BG158" i="14"/>
  <c r="BF158" i="14"/>
  <c r="T158" i="14"/>
  <c r="R158" i="14"/>
  <c r="P158" i="14"/>
  <c r="BK158" i="14"/>
  <c r="J158" i="14"/>
  <c r="BE158" i="14"/>
  <c r="BI154" i="14"/>
  <c r="BH154" i="14"/>
  <c r="BG154" i="14"/>
  <c r="BF154" i="14"/>
  <c r="T154" i="14"/>
  <c r="R154" i="14"/>
  <c r="P154" i="14"/>
  <c r="BK154" i="14"/>
  <c r="J154" i="14"/>
  <c r="BE154" i="14"/>
  <c r="BI151" i="14"/>
  <c r="BH151" i="14"/>
  <c r="BG151" i="14"/>
  <c r="BF151" i="14"/>
  <c r="T151" i="14"/>
  <c r="R151" i="14"/>
  <c r="P151" i="14"/>
  <c r="BK151" i="14"/>
  <c r="J151" i="14"/>
  <c r="BE151" i="14"/>
  <c r="BI148" i="14"/>
  <c r="BH148" i="14"/>
  <c r="BG148" i="14"/>
  <c r="BF148" i="14"/>
  <c r="T148" i="14"/>
  <c r="R148" i="14"/>
  <c r="P148" i="14"/>
  <c r="BK148" i="14"/>
  <c r="J148" i="14"/>
  <c r="BE148" i="14"/>
  <c r="BI145" i="14"/>
  <c r="BH145" i="14"/>
  <c r="BG145" i="14"/>
  <c r="BF145" i="14"/>
  <c r="T145" i="14"/>
  <c r="R145" i="14"/>
  <c r="P145" i="14"/>
  <c r="BK145" i="14"/>
  <c r="J145" i="14"/>
  <c r="BE145" i="14"/>
  <c r="BI142" i="14"/>
  <c r="BH142" i="14"/>
  <c r="BG142" i="14"/>
  <c r="BF142" i="14"/>
  <c r="T142" i="14"/>
  <c r="R142" i="14"/>
  <c r="P142" i="14"/>
  <c r="BK142" i="14"/>
  <c r="J142" i="14"/>
  <c r="BE142" i="14"/>
  <c r="BI135" i="14"/>
  <c r="BH135" i="14"/>
  <c r="BG135" i="14"/>
  <c r="BF135" i="14"/>
  <c r="T135" i="14"/>
  <c r="R135" i="14"/>
  <c r="P135" i="14"/>
  <c r="BK135" i="14"/>
  <c r="J135" i="14"/>
  <c r="BE135" i="14"/>
  <c r="BI130" i="14"/>
  <c r="BH130" i="14"/>
  <c r="BG130" i="14"/>
  <c r="BF130" i="14"/>
  <c r="T130" i="14"/>
  <c r="R130" i="14"/>
  <c r="P130" i="14"/>
  <c r="BK130" i="14"/>
  <c r="J130" i="14"/>
  <c r="BE130" i="14"/>
  <c r="BI122" i="14"/>
  <c r="BH122" i="14"/>
  <c r="BG122" i="14"/>
  <c r="BF122" i="14"/>
  <c r="T122" i="14"/>
  <c r="R122" i="14"/>
  <c r="P122" i="14"/>
  <c r="BK122" i="14"/>
  <c r="J122" i="14"/>
  <c r="BE122" i="14"/>
  <c r="BI113" i="14"/>
  <c r="BH113" i="14"/>
  <c r="BG113" i="14"/>
  <c r="BF113" i="14"/>
  <c r="T113" i="14"/>
  <c r="T102" i="14" s="1"/>
  <c r="R113" i="14"/>
  <c r="P113" i="14"/>
  <c r="BK113" i="14"/>
  <c r="J113" i="14"/>
  <c r="BE113" i="14"/>
  <c r="BI107" i="14"/>
  <c r="BH107" i="14"/>
  <c r="BG107" i="14"/>
  <c r="BF107" i="14"/>
  <c r="T107" i="14"/>
  <c r="R107" i="14"/>
  <c r="P107" i="14"/>
  <c r="P102" i="14" s="1"/>
  <c r="BK107" i="14"/>
  <c r="J107" i="14"/>
  <c r="BE107" i="14"/>
  <c r="BI103" i="14"/>
  <c r="BH103" i="14"/>
  <c r="BG103" i="14"/>
  <c r="BF103" i="14"/>
  <c r="T103" i="14"/>
  <c r="R103" i="14"/>
  <c r="P103" i="14"/>
  <c r="BK103" i="14"/>
  <c r="J103" i="14"/>
  <c r="BE103" i="14" s="1"/>
  <c r="J97" i="14"/>
  <c r="J96" i="14"/>
  <c r="F96" i="14"/>
  <c r="F94" i="14"/>
  <c r="E92" i="14"/>
  <c r="J63" i="14"/>
  <c r="J62" i="14"/>
  <c r="F62" i="14"/>
  <c r="F60" i="14"/>
  <c r="E58" i="14"/>
  <c r="J22" i="14"/>
  <c r="E22" i="14"/>
  <c r="J21" i="14"/>
  <c r="J16" i="14"/>
  <c r="E7" i="14"/>
  <c r="E52" i="14" s="1"/>
  <c r="J41" i="13"/>
  <c r="J40" i="13"/>
  <c r="AY67" i="1"/>
  <c r="J39" i="13"/>
  <c r="AX67" i="1"/>
  <c r="BI257" i="13"/>
  <c r="BH257" i="13"/>
  <c r="BG257" i="13"/>
  <c r="BF257" i="13"/>
  <c r="T257" i="13"/>
  <c r="R257" i="13"/>
  <c r="P257" i="13"/>
  <c r="BK257" i="13"/>
  <c r="J257" i="13"/>
  <c r="BE257" i="13"/>
  <c r="BI256" i="13"/>
  <c r="BH256" i="13"/>
  <c r="BG256" i="13"/>
  <c r="BF256" i="13"/>
  <c r="T256" i="13"/>
  <c r="T255" i="13" s="1"/>
  <c r="R256" i="13"/>
  <c r="R255" i="13"/>
  <c r="P256" i="13"/>
  <c r="P255" i="13" s="1"/>
  <c r="BK256" i="13"/>
  <c r="BK255" i="13"/>
  <c r="J255" i="13" s="1"/>
  <c r="J256" i="13"/>
  <c r="BE256" i="13"/>
  <c r="J75" i="13"/>
  <c r="BI254" i="13"/>
  <c r="BH254" i="13"/>
  <c r="BG254" i="13"/>
  <c r="BF254" i="13"/>
  <c r="T254" i="13"/>
  <c r="T253" i="13" s="1"/>
  <c r="R254" i="13"/>
  <c r="R253" i="13"/>
  <c r="P254" i="13"/>
  <c r="P253" i="13" s="1"/>
  <c r="BK254" i="13"/>
  <c r="BK253" i="13"/>
  <c r="J253" i="13" s="1"/>
  <c r="J74" i="13" s="1"/>
  <c r="J254" i="13"/>
  <c r="BE254" i="13"/>
  <c r="BI247" i="13"/>
  <c r="BH247" i="13"/>
  <c r="BG247" i="13"/>
  <c r="BF247" i="13"/>
  <c r="T247" i="13"/>
  <c r="T246" i="13"/>
  <c r="R247" i="13"/>
  <c r="R246" i="13"/>
  <c r="P247" i="13"/>
  <c r="P246" i="13"/>
  <c r="BK247" i="13"/>
  <c r="BK246" i="13"/>
  <c r="J246" i="13" s="1"/>
  <c r="J247" i="13"/>
  <c r="BE247" i="13"/>
  <c r="J73" i="13"/>
  <c r="BI243" i="13"/>
  <c r="BH243" i="13"/>
  <c r="BG243" i="13"/>
  <c r="BF243" i="13"/>
  <c r="T243" i="13"/>
  <c r="R243" i="13"/>
  <c r="P243" i="13"/>
  <c r="BK243" i="13"/>
  <c r="J243" i="13"/>
  <c r="BE243" i="13"/>
  <c r="BI242" i="13"/>
  <c r="BH242" i="13"/>
  <c r="BG242" i="13"/>
  <c r="BF242" i="13"/>
  <c r="T242" i="13"/>
  <c r="R242" i="13"/>
  <c r="P242" i="13"/>
  <c r="BK242" i="13"/>
  <c r="J242" i="13"/>
  <c r="BE242" i="13"/>
  <c r="BI241" i="13"/>
  <c r="BH241" i="13"/>
  <c r="BG241" i="13"/>
  <c r="BF241" i="13"/>
  <c r="T241" i="13"/>
  <c r="R241" i="13"/>
  <c r="P241" i="13"/>
  <c r="BK241" i="13"/>
  <c r="J241" i="13"/>
  <c r="BE241" i="13"/>
  <c r="BI240" i="13"/>
  <c r="BH240" i="13"/>
  <c r="BG240" i="13"/>
  <c r="BF240" i="13"/>
  <c r="T240" i="13"/>
  <c r="R240" i="13"/>
  <c r="P240" i="13"/>
  <c r="BK240" i="13"/>
  <c r="J240" i="13"/>
  <c r="BE240" i="13"/>
  <c r="BI239" i="13"/>
  <c r="BH239" i="13"/>
  <c r="BG239" i="13"/>
  <c r="BF239" i="13"/>
  <c r="T239" i="13"/>
  <c r="R239" i="13"/>
  <c r="P239" i="13"/>
  <c r="BK239" i="13"/>
  <c r="J239" i="13"/>
  <c r="BE239" i="13"/>
  <c r="BI236" i="13"/>
  <c r="BH236" i="13"/>
  <c r="BG236" i="13"/>
  <c r="BF236" i="13"/>
  <c r="T236" i="13"/>
  <c r="R236" i="13"/>
  <c r="P236" i="13"/>
  <c r="BK236" i="13"/>
  <c r="J236" i="13"/>
  <c r="BE236" i="13"/>
  <c r="BI235" i="13"/>
  <c r="BH235" i="13"/>
  <c r="BG235" i="13"/>
  <c r="BF235" i="13"/>
  <c r="T235" i="13"/>
  <c r="R235" i="13"/>
  <c r="P235" i="13"/>
  <c r="BK235" i="13"/>
  <c r="J235" i="13"/>
  <c r="BE235" i="13"/>
  <c r="BI234" i="13"/>
  <c r="BH234" i="13"/>
  <c r="BG234" i="13"/>
  <c r="BF234" i="13"/>
  <c r="T234" i="13"/>
  <c r="R234" i="13"/>
  <c r="P234" i="13"/>
  <c r="BK234" i="13"/>
  <c r="J234" i="13"/>
  <c r="BE234" i="13"/>
  <c r="BI233" i="13"/>
  <c r="BH233" i="13"/>
  <c r="BG233" i="13"/>
  <c r="BF233" i="13"/>
  <c r="T233" i="13"/>
  <c r="R233" i="13"/>
  <c r="P233" i="13"/>
  <c r="BK233" i="13"/>
  <c r="J233" i="13"/>
  <c r="BE233" i="13"/>
  <c r="BI230" i="13"/>
  <c r="BH230" i="13"/>
  <c r="BG230" i="13"/>
  <c r="BF230" i="13"/>
  <c r="T230" i="13"/>
  <c r="R230" i="13"/>
  <c r="P230" i="13"/>
  <c r="BK230" i="13"/>
  <c r="J230" i="13"/>
  <c r="BE230" i="13"/>
  <c r="BI229" i="13"/>
  <c r="BH229" i="13"/>
  <c r="BG229" i="13"/>
  <c r="BF229" i="13"/>
  <c r="T229" i="13"/>
  <c r="R229" i="13"/>
  <c r="P229" i="13"/>
  <c r="BK229" i="13"/>
  <c r="J229" i="13"/>
  <c r="BE229" i="13"/>
  <c r="BI228" i="13"/>
  <c r="BH228" i="13"/>
  <c r="BG228" i="13"/>
  <c r="BF228" i="13"/>
  <c r="T228" i="13"/>
  <c r="R228" i="13"/>
  <c r="P228" i="13"/>
  <c r="BK228" i="13"/>
  <c r="J228" i="13"/>
  <c r="BE228" i="13"/>
  <c r="BI227" i="13"/>
  <c r="BH227" i="13"/>
  <c r="BG227" i="13"/>
  <c r="BF227" i="13"/>
  <c r="T227" i="13"/>
  <c r="R227" i="13"/>
  <c r="P227" i="13"/>
  <c r="BK227" i="13"/>
  <c r="J227" i="13"/>
  <c r="BE227" i="13"/>
  <c r="BI226" i="13"/>
  <c r="BH226" i="13"/>
  <c r="BG226" i="13"/>
  <c r="BF226" i="13"/>
  <c r="T226" i="13"/>
  <c r="R226" i="13"/>
  <c r="P226" i="13"/>
  <c r="BK226" i="13"/>
  <c r="J226" i="13"/>
  <c r="BE226" i="13"/>
  <c r="BI223" i="13"/>
  <c r="BH223" i="13"/>
  <c r="BG223" i="13"/>
  <c r="BF223" i="13"/>
  <c r="T223" i="13"/>
  <c r="R223" i="13"/>
  <c r="P223" i="13"/>
  <c r="BK223" i="13"/>
  <c r="J223" i="13"/>
  <c r="BE223" i="13"/>
  <c r="BI222" i="13"/>
  <c r="BH222" i="13"/>
  <c r="BG222" i="13"/>
  <c r="BF222" i="13"/>
  <c r="T222" i="13"/>
  <c r="R222" i="13"/>
  <c r="P222" i="13"/>
  <c r="BK222" i="13"/>
  <c r="J222" i="13"/>
  <c r="BE222" i="13"/>
  <c r="BI221" i="13"/>
  <c r="BH221" i="13"/>
  <c r="BG221" i="13"/>
  <c r="BF221" i="13"/>
  <c r="T221" i="13"/>
  <c r="R221" i="13"/>
  <c r="P221" i="13"/>
  <c r="BK221" i="13"/>
  <c r="J221" i="13"/>
  <c r="BE221" i="13"/>
  <c r="BI218" i="13"/>
  <c r="BH218" i="13"/>
  <c r="BG218" i="13"/>
  <c r="BF218" i="13"/>
  <c r="T218" i="13"/>
  <c r="R218" i="13"/>
  <c r="P218" i="13"/>
  <c r="BK218" i="13"/>
  <c r="J218" i="13"/>
  <c r="BE218" i="13"/>
  <c r="BI215" i="13"/>
  <c r="BH215" i="13"/>
  <c r="BG215" i="13"/>
  <c r="BF215" i="13"/>
  <c r="T215" i="13"/>
  <c r="R215" i="13"/>
  <c r="P215" i="13"/>
  <c r="BK215" i="13"/>
  <c r="J215" i="13"/>
  <c r="BE215" i="13"/>
  <c r="BI214" i="13"/>
  <c r="BH214" i="13"/>
  <c r="BG214" i="13"/>
  <c r="BF214" i="13"/>
  <c r="T214" i="13"/>
  <c r="R214" i="13"/>
  <c r="P214" i="13"/>
  <c r="BK214" i="13"/>
  <c r="J214" i="13"/>
  <c r="BE214" i="13"/>
  <c r="BI213" i="13"/>
  <c r="BH213" i="13"/>
  <c r="BG213" i="13"/>
  <c r="BF213" i="13"/>
  <c r="T213" i="13"/>
  <c r="R213" i="13"/>
  <c r="P213" i="13"/>
  <c r="BK213" i="13"/>
  <c r="J213" i="13"/>
  <c r="BE213" i="13"/>
  <c r="BI212" i="13"/>
  <c r="BH212" i="13"/>
  <c r="BG212" i="13"/>
  <c r="BF212" i="13"/>
  <c r="T212" i="13"/>
  <c r="R212" i="13"/>
  <c r="P212" i="13"/>
  <c r="BK212" i="13"/>
  <c r="J212" i="13"/>
  <c r="BE212" i="13"/>
  <c r="BI209" i="13"/>
  <c r="BH209" i="13"/>
  <c r="BG209" i="13"/>
  <c r="BF209" i="13"/>
  <c r="T209" i="13"/>
  <c r="R209" i="13"/>
  <c r="P209" i="13"/>
  <c r="BK209" i="13"/>
  <c r="J209" i="13"/>
  <c r="BE209" i="13"/>
  <c r="BI208" i="13"/>
  <c r="BH208" i="13"/>
  <c r="BG208" i="13"/>
  <c r="BF208" i="13"/>
  <c r="T208" i="13"/>
  <c r="R208" i="13"/>
  <c r="P208" i="13"/>
  <c r="BK208" i="13"/>
  <c r="J208" i="13"/>
  <c r="BE208" i="13"/>
  <c r="BI205" i="13"/>
  <c r="BH205" i="13"/>
  <c r="BG205" i="13"/>
  <c r="BF205" i="13"/>
  <c r="T205" i="13"/>
  <c r="R205" i="13"/>
  <c r="P205" i="13"/>
  <c r="BK205" i="13"/>
  <c r="J205" i="13"/>
  <c r="BE205" i="13"/>
  <c r="BI204" i="13"/>
  <c r="BH204" i="13"/>
  <c r="BG204" i="13"/>
  <c r="BF204" i="13"/>
  <c r="T204" i="13"/>
  <c r="R204" i="13"/>
  <c r="P204" i="13"/>
  <c r="BK204" i="13"/>
  <c r="J204" i="13"/>
  <c r="BE204" i="13"/>
  <c r="BI203" i="13"/>
  <c r="BH203" i="13"/>
  <c r="BG203" i="13"/>
  <c r="BF203" i="13"/>
  <c r="T203" i="13"/>
  <c r="R203" i="13"/>
  <c r="P203" i="13"/>
  <c r="BK203" i="13"/>
  <c r="J203" i="13"/>
  <c r="BE203" i="13"/>
  <c r="BI202" i="13"/>
  <c r="BH202" i="13"/>
  <c r="BG202" i="13"/>
  <c r="BF202" i="13"/>
  <c r="T202" i="13"/>
  <c r="R202" i="13"/>
  <c r="P202" i="13"/>
  <c r="BK202" i="13"/>
  <c r="J202" i="13"/>
  <c r="BE202" i="13"/>
  <c r="BI199" i="13"/>
  <c r="BH199" i="13"/>
  <c r="BG199" i="13"/>
  <c r="BF199" i="13"/>
  <c r="T199" i="13"/>
  <c r="R199" i="13"/>
  <c r="P199" i="13"/>
  <c r="BK199" i="13"/>
  <c r="J199" i="13"/>
  <c r="BE199" i="13"/>
  <c r="BI195" i="13"/>
  <c r="BH195" i="13"/>
  <c r="BG195" i="13"/>
  <c r="BF195" i="13"/>
  <c r="T195" i="13"/>
  <c r="R195" i="13"/>
  <c r="P195" i="13"/>
  <c r="BK195" i="13"/>
  <c r="J195" i="13"/>
  <c r="BE195" i="13"/>
  <c r="BI192" i="13"/>
  <c r="BH192" i="13"/>
  <c r="BG192" i="13"/>
  <c r="BF192" i="13"/>
  <c r="T192" i="13"/>
  <c r="R192" i="13"/>
  <c r="P192" i="13"/>
  <c r="BK192" i="13"/>
  <c r="J192" i="13"/>
  <c r="BE192" i="13"/>
  <c r="BI191" i="13"/>
  <c r="BH191" i="13"/>
  <c r="BG191" i="13"/>
  <c r="BF191" i="13"/>
  <c r="T191" i="13"/>
  <c r="R191" i="13"/>
  <c r="P191" i="13"/>
  <c r="BK191" i="13"/>
  <c r="J191" i="13"/>
  <c r="BE191" i="13"/>
  <c r="BI188" i="13"/>
  <c r="BH188" i="13"/>
  <c r="BG188" i="13"/>
  <c r="BF188" i="13"/>
  <c r="T188" i="13"/>
  <c r="R188" i="13"/>
  <c r="P188" i="13"/>
  <c r="P183" i="13" s="1"/>
  <c r="BK188" i="13"/>
  <c r="J188" i="13"/>
  <c r="BE188" i="13"/>
  <c r="BI187" i="13"/>
  <c r="BH187" i="13"/>
  <c r="BG187" i="13"/>
  <c r="BF187" i="13"/>
  <c r="T187" i="13"/>
  <c r="T183" i="13" s="1"/>
  <c r="R187" i="13"/>
  <c r="R183" i="13" s="1"/>
  <c r="P187" i="13"/>
  <c r="BK187" i="13"/>
  <c r="J187" i="13"/>
  <c r="BE187" i="13"/>
  <c r="BI184" i="13"/>
  <c r="BH184" i="13"/>
  <c r="BG184" i="13"/>
  <c r="BF184" i="13"/>
  <c r="T184" i="13"/>
  <c r="R184" i="13"/>
  <c r="P184" i="13"/>
  <c r="BK184" i="13"/>
  <c r="BK183" i="13"/>
  <c r="J183" i="13" s="1"/>
  <c r="J72" i="13" s="1"/>
  <c r="J184" i="13"/>
  <c r="BE184" i="13"/>
  <c r="BI179" i="13"/>
  <c r="BH179" i="13"/>
  <c r="BG179" i="13"/>
  <c r="BF179" i="13"/>
  <c r="T179" i="13"/>
  <c r="R179" i="13"/>
  <c r="P179" i="13"/>
  <c r="P169" i="13" s="1"/>
  <c r="BK179" i="13"/>
  <c r="J179" i="13"/>
  <c r="BE179" i="13"/>
  <c r="BI175" i="13"/>
  <c r="BH175" i="13"/>
  <c r="BG175" i="13"/>
  <c r="BF175" i="13"/>
  <c r="T175" i="13"/>
  <c r="T169" i="13" s="1"/>
  <c r="R175" i="13"/>
  <c r="P175" i="13"/>
  <c r="BK175" i="13"/>
  <c r="J175" i="13"/>
  <c r="BE175" i="13"/>
  <c r="BI170" i="13"/>
  <c r="BH170" i="13"/>
  <c r="BG170" i="13"/>
  <c r="BF170" i="13"/>
  <c r="T170" i="13"/>
  <c r="R170" i="13"/>
  <c r="R169" i="13"/>
  <c r="P170" i="13"/>
  <c r="BK170" i="13"/>
  <c r="BK169" i="13"/>
  <c r="J169" i="13" s="1"/>
  <c r="J170" i="13"/>
  <c r="BE170" i="13"/>
  <c r="J71" i="13"/>
  <c r="BI166" i="13"/>
  <c r="BH166" i="13"/>
  <c r="BG166" i="13"/>
  <c r="BF166" i="13"/>
  <c r="T166" i="13"/>
  <c r="R166" i="13"/>
  <c r="P166" i="13"/>
  <c r="BK166" i="13"/>
  <c r="BK161" i="13" s="1"/>
  <c r="J161" i="13" s="1"/>
  <c r="J70" i="13" s="1"/>
  <c r="J166" i="13"/>
  <c r="BE166" i="13"/>
  <c r="BI162" i="13"/>
  <c r="BH162" i="13"/>
  <c r="BG162" i="13"/>
  <c r="BF162" i="13"/>
  <c r="T162" i="13"/>
  <c r="T161" i="13"/>
  <c r="R162" i="13"/>
  <c r="R161" i="13"/>
  <c r="P162" i="13"/>
  <c r="P161" i="13"/>
  <c r="BK162" i="13"/>
  <c r="J162" i="13"/>
  <c r="BE162" i="13" s="1"/>
  <c r="BI158" i="13"/>
  <c r="BH158" i="13"/>
  <c r="BG158" i="13"/>
  <c r="BF158" i="13"/>
  <c r="T158" i="13"/>
  <c r="R158" i="13"/>
  <c r="P158" i="13"/>
  <c r="BK158" i="13"/>
  <c r="J158" i="13"/>
  <c r="BE158" i="13"/>
  <c r="BI154" i="13"/>
  <c r="BH154" i="13"/>
  <c r="BG154" i="13"/>
  <c r="BF154" i="13"/>
  <c r="T154" i="13"/>
  <c r="R154" i="13"/>
  <c r="P154" i="13"/>
  <c r="BK154" i="13"/>
  <c r="J154" i="13"/>
  <c r="BE154" i="13"/>
  <c r="BI153" i="13"/>
  <c r="BH153" i="13"/>
  <c r="BG153" i="13"/>
  <c r="BF153" i="13"/>
  <c r="T153" i="13"/>
  <c r="R153" i="13"/>
  <c r="P153" i="13"/>
  <c r="BK153" i="13"/>
  <c r="J153" i="13"/>
  <c r="BE153" i="13"/>
  <c r="BI149" i="13"/>
  <c r="BH149" i="13"/>
  <c r="BG149" i="13"/>
  <c r="BF149" i="13"/>
  <c r="T149" i="13"/>
  <c r="R149" i="13"/>
  <c r="P149" i="13"/>
  <c r="BK149" i="13"/>
  <c r="J149" i="13"/>
  <c r="BE149" i="13"/>
  <c r="BI145" i="13"/>
  <c r="BH145" i="13"/>
  <c r="BG145" i="13"/>
  <c r="BF145" i="13"/>
  <c r="T145" i="13"/>
  <c r="R145" i="13"/>
  <c r="P145" i="13"/>
  <c r="BK145" i="13"/>
  <c r="J145" i="13"/>
  <c r="BE145" i="13"/>
  <c r="BI140" i="13"/>
  <c r="BH140" i="13"/>
  <c r="BG140" i="13"/>
  <c r="BF140" i="13"/>
  <c r="T140" i="13"/>
  <c r="R140" i="13"/>
  <c r="P140" i="13"/>
  <c r="BK140" i="13"/>
  <c r="J140" i="13"/>
  <c r="BE140" i="13"/>
  <c r="BI136" i="13"/>
  <c r="BH136" i="13"/>
  <c r="BG136" i="13"/>
  <c r="BF136" i="13"/>
  <c r="T136" i="13"/>
  <c r="R136" i="13"/>
  <c r="P136" i="13"/>
  <c r="BK136" i="13"/>
  <c r="J136" i="13"/>
  <c r="BE136" i="13"/>
  <c r="BI133" i="13"/>
  <c r="BH133" i="13"/>
  <c r="BG133" i="13"/>
  <c r="BF133" i="13"/>
  <c r="T133" i="13"/>
  <c r="R133" i="13"/>
  <c r="P133" i="13"/>
  <c r="BK133" i="13"/>
  <c r="J133" i="13"/>
  <c r="BE133" i="13"/>
  <c r="BI129" i="13"/>
  <c r="BH129" i="13"/>
  <c r="BG129" i="13"/>
  <c r="BF129" i="13"/>
  <c r="T129" i="13"/>
  <c r="R129" i="13"/>
  <c r="P129" i="13"/>
  <c r="BK129" i="13"/>
  <c r="J129" i="13"/>
  <c r="BE129" i="13"/>
  <c r="BI126" i="13"/>
  <c r="BH126" i="13"/>
  <c r="BG126" i="13"/>
  <c r="BF126" i="13"/>
  <c r="T126" i="13"/>
  <c r="R126" i="13"/>
  <c r="P126" i="13"/>
  <c r="BK126" i="13"/>
  <c r="J126" i="13"/>
  <c r="BE126" i="13"/>
  <c r="BI121" i="13"/>
  <c r="BH121" i="13"/>
  <c r="BG121" i="13"/>
  <c r="BF121" i="13"/>
  <c r="T121" i="13"/>
  <c r="R121" i="13"/>
  <c r="P121" i="13"/>
  <c r="BK121" i="13"/>
  <c r="J121" i="13"/>
  <c r="BE121" i="13"/>
  <c r="BI118" i="13"/>
  <c r="BH118" i="13"/>
  <c r="BG118" i="13"/>
  <c r="BF118" i="13"/>
  <c r="T118" i="13"/>
  <c r="R118" i="13"/>
  <c r="P118" i="13"/>
  <c r="BK118" i="13"/>
  <c r="J118" i="13"/>
  <c r="BE118" i="13"/>
  <c r="BI113" i="13"/>
  <c r="BH113" i="13"/>
  <c r="F40" i="13" s="1"/>
  <c r="BC67" i="1" s="1"/>
  <c r="BG113" i="13"/>
  <c r="BF113" i="13"/>
  <c r="T113" i="13"/>
  <c r="T101" i="13" s="1"/>
  <c r="R113" i="13"/>
  <c r="R101" i="13" s="1"/>
  <c r="R100" i="13" s="1"/>
  <c r="R99" i="13" s="1"/>
  <c r="P113" i="13"/>
  <c r="BK113" i="13"/>
  <c r="J113" i="13"/>
  <c r="BE113" i="13"/>
  <c r="F37" i="13" s="1"/>
  <c r="AZ67" i="1" s="1"/>
  <c r="BI108" i="13"/>
  <c r="BH108" i="13"/>
  <c r="BG108" i="13"/>
  <c r="F39" i="13" s="1"/>
  <c r="BB67" i="1" s="1"/>
  <c r="BF108" i="13"/>
  <c r="T108" i="13"/>
  <c r="R108" i="13"/>
  <c r="P108" i="13"/>
  <c r="P101" i="13" s="1"/>
  <c r="BK108" i="13"/>
  <c r="BK101" i="13" s="1"/>
  <c r="J108" i="13"/>
  <c r="BE108" i="13"/>
  <c r="BI102" i="13"/>
  <c r="F41" i="13"/>
  <c r="BD67" i="1" s="1"/>
  <c r="BH102" i="13"/>
  <c r="BG102" i="13"/>
  <c r="BF102" i="13"/>
  <c r="T102" i="13"/>
  <c r="R102" i="13"/>
  <c r="P102" i="13"/>
  <c r="BK102" i="13"/>
  <c r="J102" i="13"/>
  <c r="BE102" i="13" s="1"/>
  <c r="J96" i="13"/>
  <c r="J95" i="13"/>
  <c r="F95" i="13"/>
  <c r="F93" i="13"/>
  <c r="E91" i="13"/>
  <c r="J63" i="13"/>
  <c r="J62" i="13"/>
  <c r="F62" i="13"/>
  <c r="F60" i="13"/>
  <c r="E58" i="13"/>
  <c r="J22" i="13"/>
  <c r="E22" i="13"/>
  <c r="J21" i="13"/>
  <c r="J16" i="13"/>
  <c r="E7" i="13"/>
  <c r="E52" i="13" s="1"/>
  <c r="E85" i="13"/>
  <c r="J41" i="12"/>
  <c r="J40" i="12"/>
  <c r="AY66" i="1"/>
  <c r="J39" i="12"/>
  <c r="AX66" i="1"/>
  <c r="BI225" i="12"/>
  <c r="BH225" i="12"/>
  <c r="BG225" i="12"/>
  <c r="BF225" i="12"/>
  <c r="T225" i="12"/>
  <c r="R225" i="12"/>
  <c r="R222" i="12" s="1"/>
  <c r="P225" i="12"/>
  <c r="BK225" i="12"/>
  <c r="J225" i="12"/>
  <c r="BE225" i="12"/>
  <c r="BI224" i="12"/>
  <c r="BH224" i="12"/>
  <c r="BG224" i="12"/>
  <c r="BF224" i="12"/>
  <c r="T224" i="12"/>
  <c r="R224" i="12"/>
  <c r="P224" i="12"/>
  <c r="BK224" i="12"/>
  <c r="BK222" i="12" s="1"/>
  <c r="J222" i="12" s="1"/>
  <c r="J75" i="12" s="1"/>
  <c r="J224" i="12"/>
  <c r="BE224" i="12"/>
  <c r="BI223" i="12"/>
  <c r="BH223" i="12"/>
  <c r="BG223" i="12"/>
  <c r="BF223" i="12"/>
  <c r="T223" i="12"/>
  <c r="T222" i="12"/>
  <c r="R223" i="12"/>
  <c r="P223" i="12"/>
  <c r="P222" i="12"/>
  <c r="BK223" i="12"/>
  <c r="J223" i="12"/>
  <c r="BE223" i="12" s="1"/>
  <c r="BI221" i="12"/>
  <c r="BH221" i="12"/>
  <c r="BG221" i="12"/>
  <c r="BF221" i="12"/>
  <c r="T221" i="12"/>
  <c r="T220" i="12"/>
  <c r="R221" i="12"/>
  <c r="R220" i="12" s="1"/>
  <c r="P221" i="12"/>
  <c r="P220" i="12"/>
  <c r="BK221" i="12"/>
  <c r="BK220" i="12" s="1"/>
  <c r="J220" i="12" s="1"/>
  <c r="J74" i="12" s="1"/>
  <c r="J221" i="12"/>
  <c r="BE221" i="12" s="1"/>
  <c r="BI214" i="12"/>
  <c r="BH214" i="12"/>
  <c r="BG214" i="12"/>
  <c r="BF214" i="12"/>
  <c r="T214" i="12"/>
  <c r="T213" i="12"/>
  <c r="R214" i="12"/>
  <c r="R213" i="12" s="1"/>
  <c r="P214" i="12"/>
  <c r="P213" i="12"/>
  <c r="BK214" i="12"/>
  <c r="BK213" i="12" s="1"/>
  <c r="J213" i="12" s="1"/>
  <c r="J73" i="12" s="1"/>
  <c r="J214" i="12"/>
  <c r="BE214" i="12" s="1"/>
  <c r="BI212" i="12"/>
  <c r="BH212" i="12"/>
  <c r="BG212" i="12"/>
  <c r="BF212" i="12"/>
  <c r="T212" i="12"/>
  <c r="R212" i="12"/>
  <c r="R195" i="12" s="1"/>
  <c r="P212" i="12"/>
  <c r="BK212" i="12"/>
  <c r="J212" i="12"/>
  <c r="BE212" i="12"/>
  <c r="BI211" i="12"/>
  <c r="BH211" i="12"/>
  <c r="BG211" i="12"/>
  <c r="BF211" i="12"/>
  <c r="T211" i="12"/>
  <c r="R211" i="12"/>
  <c r="P211" i="12"/>
  <c r="BK211" i="12"/>
  <c r="J211" i="12"/>
  <c r="BE211" i="12" s="1"/>
  <c r="BI210" i="12"/>
  <c r="BH210" i="12"/>
  <c r="BG210" i="12"/>
  <c r="BF210" i="12"/>
  <c r="T210" i="12"/>
  <c r="R210" i="12"/>
  <c r="P210" i="12"/>
  <c r="BK210" i="12"/>
  <c r="J210" i="12"/>
  <c r="BE210" i="12"/>
  <c r="BI209" i="12"/>
  <c r="BH209" i="12"/>
  <c r="BG209" i="12"/>
  <c r="BF209" i="12"/>
  <c r="T209" i="12"/>
  <c r="R209" i="12"/>
  <c r="P209" i="12"/>
  <c r="BK209" i="12"/>
  <c r="J209" i="12"/>
  <c r="BE209" i="12"/>
  <c r="BI208" i="12"/>
  <c r="BH208" i="12"/>
  <c r="BG208" i="12"/>
  <c r="BF208" i="12"/>
  <c r="T208" i="12"/>
  <c r="R208" i="12"/>
  <c r="P208" i="12"/>
  <c r="BK208" i="12"/>
  <c r="J208" i="12"/>
  <c r="BE208" i="12"/>
  <c r="BI207" i="12"/>
  <c r="BH207" i="12"/>
  <c r="BG207" i="12"/>
  <c r="BF207" i="12"/>
  <c r="T207" i="12"/>
  <c r="R207" i="12"/>
  <c r="P207" i="12"/>
  <c r="BK207" i="12"/>
  <c r="J207" i="12"/>
  <c r="BE207" i="12"/>
  <c r="BI206" i="12"/>
  <c r="BH206" i="12"/>
  <c r="BG206" i="12"/>
  <c r="BF206" i="12"/>
  <c r="T206" i="12"/>
  <c r="R206" i="12"/>
  <c r="P206" i="12"/>
  <c r="BK206" i="12"/>
  <c r="J206" i="12"/>
  <c r="BE206" i="12"/>
  <c r="BI203" i="12"/>
  <c r="BH203" i="12"/>
  <c r="BG203" i="12"/>
  <c r="BF203" i="12"/>
  <c r="T203" i="12"/>
  <c r="R203" i="12"/>
  <c r="P203" i="12"/>
  <c r="P195" i="12" s="1"/>
  <c r="BK203" i="12"/>
  <c r="BK195" i="12" s="1"/>
  <c r="J195" i="12" s="1"/>
  <c r="J72" i="12" s="1"/>
  <c r="J203" i="12"/>
  <c r="BE203" i="12"/>
  <c r="BI199" i="12"/>
  <c r="BH199" i="12"/>
  <c r="BG199" i="12"/>
  <c r="BF199" i="12"/>
  <c r="T199" i="12"/>
  <c r="T195" i="12" s="1"/>
  <c r="R199" i="12"/>
  <c r="P199" i="12"/>
  <c r="BK199" i="12"/>
  <c r="J199" i="12"/>
  <c r="BE199" i="12"/>
  <c r="BI196" i="12"/>
  <c r="BH196" i="12"/>
  <c r="BG196" i="12"/>
  <c r="BF196" i="12"/>
  <c r="T196" i="12"/>
  <c r="R196" i="12"/>
  <c r="P196" i="12"/>
  <c r="BK196" i="12"/>
  <c r="J196" i="12"/>
  <c r="BE196" i="12"/>
  <c r="BI191" i="12"/>
  <c r="BH191" i="12"/>
  <c r="BG191" i="12"/>
  <c r="BF191" i="12"/>
  <c r="T191" i="12"/>
  <c r="R191" i="12"/>
  <c r="P191" i="12"/>
  <c r="P181" i="12" s="1"/>
  <c r="BK191" i="12"/>
  <c r="BK181" i="12" s="1"/>
  <c r="J181" i="12" s="1"/>
  <c r="J71" i="12" s="1"/>
  <c r="J191" i="12"/>
  <c r="BE191" i="12"/>
  <c r="BI187" i="12"/>
  <c r="BH187" i="12"/>
  <c r="BG187" i="12"/>
  <c r="BF187" i="12"/>
  <c r="T187" i="12"/>
  <c r="T181" i="12" s="1"/>
  <c r="R187" i="12"/>
  <c r="R181" i="12" s="1"/>
  <c r="P187" i="12"/>
  <c r="BK187" i="12"/>
  <c r="J187" i="12"/>
  <c r="BE187" i="12"/>
  <c r="BI182" i="12"/>
  <c r="BH182" i="12"/>
  <c r="BG182" i="12"/>
  <c r="BF182" i="12"/>
  <c r="T182" i="12"/>
  <c r="R182" i="12"/>
  <c r="P182" i="12"/>
  <c r="BK182" i="12"/>
  <c r="J182" i="12"/>
  <c r="BE182" i="12"/>
  <c r="BI178" i="12"/>
  <c r="BH178" i="12"/>
  <c r="BG178" i="12"/>
  <c r="BF178" i="12"/>
  <c r="T178" i="12"/>
  <c r="R178" i="12"/>
  <c r="P178" i="12"/>
  <c r="BK178" i="12"/>
  <c r="BK173" i="12" s="1"/>
  <c r="J173" i="12" s="1"/>
  <c r="J70" i="12" s="1"/>
  <c r="J178" i="12"/>
  <c r="BE178" i="12"/>
  <c r="BI174" i="12"/>
  <c r="BH174" i="12"/>
  <c r="BG174" i="12"/>
  <c r="BF174" i="12"/>
  <c r="T174" i="12"/>
  <c r="T173" i="12"/>
  <c r="R174" i="12"/>
  <c r="R173" i="12"/>
  <c r="P174" i="12"/>
  <c r="P173" i="12"/>
  <c r="BK174" i="12"/>
  <c r="J174" i="12"/>
  <c r="BE174" i="12" s="1"/>
  <c r="BI171" i="12"/>
  <c r="BH171" i="12"/>
  <c r="BG171" i="12"/>
  <c r="BF171" i="12"/>
  <c r="T171" i="12"/>
  <c r="R171" i="12"/>
  <c r="P171" i="12"/>
  <c r="BK171" i="12"/>
  <c r="J171" i="12"/>
  <c r="BE171" i="12"/>
  <c r="BI169" i="12"/>
  <c r="BH169" i="12"/>
  <c r="BG169" i="12"/>
  <c r="BF169" i="12"/>
  <c r="T169" i="12"/>
  <c r="R169" i="12"/>
  <c r="P169" i="12"/>
  <c r="BK169" i="12"/>
  <c r="J169" i="12"/>
  <c r="BE169" i="12"/>
  <c r="BI166" i="12"/>
  <c r="BH166" i="12"/>
  <c r="BG166" i="12"/>
  <c r="BF166" i="12"/>
  <c r="T166" i="12"/>
  <c r="R166" i="12"/>
  <c r="P166" i="12"/>
  <c r="BK166" i="12"/>
  <c r="J166" i="12"/>
  <c r="BE166" i="12"/>
  <c r="BI164" i="12"/>
  <c r="BH164" i="12"/>
  <c r="BG164" i="12"/>
  <c r="BF164" i="12"/>
  <c r="T164" i="12"/>
  <c r="R164" i="12"/>
  <c r="P164" i="12"/>
  <c r="BK164" i="12"/>
  <c r="J164" i="12"/>
  <c r="BE164" i="12"/>
  <c r="BI161" i="12"/>
  <c r="BH161" i="12"/>
  <c r="BG161" i="12"/>
  <c r="BF161" i="12"/>
  <c r="T161" i="12"/>
  <c r="R161" i="12"/>
  <c r="P161" i="12"/>
  <c r="BK161" i="12"/>
  <c r="J161" i="12"/>
  <c r="BE161" i="12"/>
  <c r="BI157" i="12"/>
  <c r="BH157" i="12"/>
  <c r="BG157" i="12"/>
  <c r="BF157" i="12"/>
  <c r="T157" i="12"/>
  <c r="R157" i="12"/>
  <c r="P157" i="12"/>
  <c r="BK157" i="12"/>
  <c r="J157" i="12"/>
  <c r="BE157" i="12"/>
  <c r="BI156" i="12"/>
  <c r="BH156" i="12"/>
  <c r="BG156" i="12"/>
  <c r="BF156" i="12"/>
  <c r="T156" i="12"/>
  <c r="R156" i="12"/>
  <c r="P156" i="12"/>
  <c r="BK156" i="12"/>
  <c r="J156" i="12"/>
  <c r="BE156" i="12"/>
  <c r="BI152" i="12"/>
  <c r="BH152" i="12"/>
  <c r="BG152" i="12"/>
  <c r="BF152" i="12"/>
  <c r="T152" i="12"/>
  <c r="R152" i="12"/>
  <c r="P152" i="12"/>
  <c r="BK152" i="12"/>
  <c r="J152" i="12"/>
  <c r="BE152" i="12"/>
  <c r="BI148" i="12"/>
  <c r="BH148" i="12"/>
  <c r="BG148" i="12"/>
  <c r="BF148" i="12"/>
  <c r="T148" i="12"/>
  <c r="R148" i="12"/>
  <c r="P148" i="12"/>
  <c r="BK148" i="12"/>
  <c r="J148" i="12"/>
  <c r="BE148" i="12"/>
  <c r="BI141" i="12"/>
  <c r="BH141" i="12"/>
  <c r="BG141" i="12"/>
  <c r="BF141" i="12"/>
  <c r="T141" i="12"/>
  <c r="R141" i="12"/>
  <c r="P141" i="12"/>
  <c r="BK141" i="12"/>
  <c r="J141" i="12"/>
  <c r="BE141" i="12"/>
  <c r="BI137" i="12"/>
  <c r="BH137" i="12"/>
  <c r="BG137" i="12"/>
  <c r="BF137" i="12"/>
  <c r="T137" i="12"/>
  <c r="R137" i="12"/>
  <c r="P137" i="12"/>
  <c r="BK137" i="12"/>
  <c r="J137" i="12"/>
  <c r="BE137" i="12"/>
  <c r="BI134" i="12"/>
  <c r="BH134" i="12"/>
  <c r="BG134" i="12"/>
  <c r="BF134" i="12"/>
  <c r="T134" i="12"/>
  <c r="R134" i="12"/>
  <c r="P134" i="12"/>
  <c r="BK134" i="12"/>
  <c r="J134" i="12"/>
  <c r="BE134" i="12"/>
  <c r="BI130" i="12"/>
  <c r="BH130" i="12"/>
  <c r="BG130" i="12"/>
  <c r="BF130" i="12"/>
  <c r="T130" i="12"/>
  <c r="R130" i="12"/>
  <c r="P130" i="12"/>
  <c r="BK130" i="12"/>
  <c r="J130" i="12"/>
  <c r="BE130" i="12"/>
  <c r="BI127" i="12"/>
  <c r="BH127" i="12"/>
  <c r="BG127" i="12"/>
  <c r="BF127" i="12"/>
  <c r="T127" i="12"/>
  <c r="R127" i="12"/>
  <c r="P127" i="12"/>
  <c r="BK127" i="12"/>
  <c r="J127" i="12"/>
  <c r="BE127" i="12"/>
  <c r="BI122" i="12"/>
  <c r="BH122" i="12"/>
  <c r="BG122" i="12"/>
  <c r="BF122" i="12"/>
  <c r="T122" i="12"/>
  <c r="R122" i="12"/>
  <c r="P122" i="12"/>
  <c r="BK122" i="12"/>
  <c r="J122" i="12"/>
  <c r="BE122" i="12"/>
  <c r="BI120" i="12"/>
  <c r="BH120" i="12"/>
  <c r="BG120" i="12"/>
  <c r="BF120" i="12"/>
  <c r="T120" i="12"/>
  <c r="R120" i="12"/>
  <c r="P120" i="12"/>
  <c r="BK120" i="12"/>
  <c r="J120" i="12"/>
  <c r="BE120" i="12"/>
  <c r="BI116" i="12"/>
  <c r="BH116" i="12"/>
  <c r="BG116" i="12"/>
  <c r="BF116" i="12"/>
  <c r="T116" i="12"/>
  <c r="R116" i="12"/>
  <c r="P116" i="12"/>
  <c r="BK116" i="12"/>
  <c r="J116" i="12"/>
  <c r="BE116" i="12"/>
  <c r="BI113" i="12"/>
  <c r="BH113" i="12"/>
  <c r="BG113" i="12"/>
  <c r="BF113" i="12"/>
  <c r="T113" i="12"/>
  <c r="R113" i="12"/>
  <c r="P113" i="12"/>
  <c r="BK113" i="12"/>
  <c r="J113" i="12"/>
  <c r="BE113" i="12"/>
  <c r="BI108" i="12"/>
  <c r="BH108" i="12"/>
  <c r="BG108" i="12"/>
  <c r="BF108" i="12"/>
  <c r="T108" i="12"/>
  <c r="R108" i="12"/>
  <c r="P108" i="12"/>
  <c r="BK108" i="12"/>
  <c r="J108" i="12"/>
  <c r="BE108" i="12"/>
  <c r="BI102" i="12"/>
  <c r="F41" i="12"/>
  <c r="BD66" i="1" s="1"/>
  <c r="BH102" i="12"/>
  <c r="F40" i="12" s="1"/>
  <c r="BC66" i="1" s="1"/>
  <c r="BG102" i="12"/>
  <c r="F39" i="12"/>
  <c r="BB66" i="1" s="1"/>
  <c r="BF102" i="12"/>
  <c r="T102" i="12"/>
  <c r="T101" i="12"/>
  <c r="T100" i="12" s="1"/>
  <c r="T99" i="12" s="1"/>
  <c r="R102" i="12"/>
  <c r="R101" i="12"/>
  <c r="R100" i="12" s="1"/>
  <c r="R99" i="12" s="1"/>
  <c r="P102" i="12"/>
  <c r="P101" i="12"/>
  <c r="BK102" i="12"/>
  <c r="J102" i="12"/>
  <c r="BE102" i="12" s="1"/>
  <c r="J37" i="12" s="1"/>
  <c r="AV66" i="1" s="1"/>
  <c r="J96" i="12"/>
  <c r="J95" i="12"/>
  <c r="F95" i="12"/>
  <c r="F93" i="12"/>
  <c r="E91" i="12"/>
  <c r="J63" i="12"/>
  <c r="J62" i="12"/>
  <c r="F62" i="12"/>
  <c r="F60" i="12"/>
  <c r="E58" i="12"/>
  <c r="J22" i="12"/>
  <c r="E22" i="12"/>
  <c r="F96" i="12" s="1"/>
  <c r="J21" i="12"/>
  <c r="J16" i="12"/>
  <c r="J93" i="12" s="1"/>
  <c r="J60" i="12"/>
  <c r="E7" i="12"/>
  <c r="E85" i="12" s="1"/>
  <c r="E52" i="12"/>
  <c r="J41" i="11"/>
  <c r="J40" i="11"/>
  <c r="AY65" i="1"/>
  <c r="J39" i="11"/>
  <c r="AX65" i="1"/>
  <c r="BI212" i="11"/>
  <c r="BH212" i="11"/>
  <c r="BG212" i="11"/>
  <c r="BF212" i="11"/>
  <c r="T212" i="11"/>
  <c r="R212" i="11"/>
  <c r="P212" i="11"/>
  <c r="BK212" i="11"/>
  <c r="J212" i="11"/>
  <c r="BE212" i="11"/>
  <c r="BI211" i="11"/>
  <c r="BH211" i="11"/>
  <c r="BG211" i="11"/>
  <c r="BF211" i="11"/>
  <c r="T211" i="11"/>
  <c r="R211" i="11"/>
  <c r="P211" i="11"/>
  <c r="BK211" i="11"/>
  <c r="J211" i="11"/>
  <c r="BE211" i="11"/>
  <c r="BI210" i="11"/>
  <c r="BH210" i="11"/>
  <c r="BG210" i="11"/>
  <c r="BF210" i="11"/>
  <c r="T210" i="11"/>
  <c r="T209" i="11"/>
  <c r="R210" i="11"/>
  <c r="R209" i="11"/>
  <c r="P210" i="11"/>
  <c r="P209" i="11"/>
  <c r="BK210" i="11"/>
  <c r="BK209" i="11"/>
  <c r="J209" i="11" s="1"/>
  <c r="J210" i="11"/>
  <c r="BE210" i="11"/>
  <c r="J73" i="11"/>
  <c r="BI208" i="11"/>
  <c r="BH208" i="11"/>
  <c r="BG208" i="11"/>
  <c r="BF208" i="11"/>
  <c r="T208" i="11"/>
  <c r="T207" i="11"/>
  <c r="R208" i="11"/>
  <c r="R207" i="11"/>
  <c r="P208" i="11"/>
  <c r="P207" i="11"/>
  <c r="BK208" i="11"/>
  <c r="BK207" i="11"/>
  <c r="J207" i="11" s="1"/>
  <c r="J72" i="11" s="1"/>
  <c r="J208" i="11"/>
  <c r="BE208" i="11"/>
  <c r="BI206" i="11"/>
  <c r="BH206" i="11"/>
  <c r="BG206" i="11"/>
  <c r="BF206" i="11"/>
  <c r="T206" i="11"/>
  <c r="R206" i="11"/>
  <c r="P206" i="11"/>
  <c r="BK206" i="11"/>
  <c r="J206" i="11"/>
  <c r="BE206" i="11"/>
  <c r="BI205" i="11"/>
  <c r="BH205" i="11"/>
  <c r="BG205" i="11"/>
  <c r="BF205" i="11"/>
  <c r="T205" i="11"/>
  <c r="R205" i="11"/>
  <c r="P205" i="11"/>
  <c r="BK205" i="11"/>
  <c r="J205" i="11"/>
  <c r="BE205" i="11"/>
  <c r="BI204" i="11"/>
  <c r="BH204" i="11"/>
  <c r="BG204" i="11"/>
  <c r="BF204" i="11"/>
  <c r="T204" i="11"/>
  <c r="R204" i="11"/>
  <c r="P204" i="11"/>
  <c r="BK204" i="11"/>
  <c r="J204" i="11"/>
  <c r="BE204" i="11"/>
  <c r="BI203" i="11"/>
  <c r="BH203" i="11"/>
  <c r="BG203" i="11"/>
  <c r="BF203" i="11"/>
  <c r="T203" i="11"/>
  <c r="R203" i="11"/>
  <c r="P203" i="11"/>
  <c r="BK203" i="11"/>
  <c r="J203" i="11"/>
  <c r="BE203" i="11"/>
  <c r="BI202" i="11"/>
  <c r="BH202" i="11"/>
  <c r="BG202" i="11"/>
  <c r="BF202" i="11"/>
  <c r="T202" i="11"/>
  <c r="R202" i="11"/>
  <c r="P202" i="11"/>
  <c r="BK202" i="11"/>
  <c r="J202" i="11"/>
  <c r="BE202" i="11"/>
  <c r="BI201" i="11"/>
  <c r="BH201" i="11"/>
  <c r="BG201" i="11"/>
  <c r="BF201" i="11"/>
  <c r="T201" i="11"/>
  <c r="R201" i="11"/>
  <c r="P201" i="11"/>
  <c r="BK201" i="11"/>
  <c r="J201" i="11"/>
  <c r="BE201" i="11"/>
  <c r="BI198" i="11"/>
  <c r="BH198" i="11"/>
  <c r="BG198" i="11"/>
  <c r="BF198" i="11"/>
  <c r="T198" i="11"/>
  <c r="R198" i="11"/>
  <c r="P198" i="11"/>
  <c r="BK198" i="11"/>
  <c r="J198" i="11"/>
  <c r="BE198" i="11"/>
  <c r="BI197" i="11"/>
  <c r="BH197" i="11"/>
  <c r="BG197" i="11"/>
  <c r="BF197" i="11"/>
  <c r="T197" i="11"/>
  <c r="R197" i="11"/>
  <c r="P197" i="11"/>
  <c r="BK197" i="11"/>
  <c r="J197" i="11"/>
  <c r="BE197" i="11"/>
  <c r="BI194" i="11"/>
  <c r="BH194" i="11"/>
  <c r="BG194" i="11"/>
  <c r="BF194" i="11"/>
  <c r="T194" i="11"/>
  <c r="R194" i="11"/>
  <c r="P194" i="11"/>
  <c r="BK194" i="11"/>
  <c r="J194" i="11"/>
  <c r="BE194" i="11"/>
  <c r="BI190" i="11"/>
  <c r="BH190" i="11"/>
  <c r="BG190" i="11"/>
  <c r="BF190" i="11"/>
  <c r="T190" i="11"/>
  <c r="R190" i="11"/>
  <c r="P190" i="11"/>
  <c r="BK190" i="11"/>
  <c r="J190" i="11"/>
  <c r="BE190" i="11"/>
  <c r="BI187" i="11"/>
  <c r="BH187" i="11"/>
  <c r="BG187" i="11"/>
  <c r="BF187" i="11"/>
  <c r="T187" i="11"/>
  <c r="T186" i="11"/>
  <c r="R187" i="11"/>
  <c r="R186" i="11"/>
  <c r="P187" i="11"/>
  <c r="P186" i="11"/>
  <c r="BK187" i="11"/>
  <c r="BK186" i="11"/>
  <c r="J186" i="11" s="1"/>
  <c r="J71" i="11" s="1"/>
  <c r="J187" i="11"/>
  <c r="BE187" i="11" s="1"/>
  <c r="BI183" i="11"/>
  <c r="BH183" i="11"/>
  <c r="BG183" i="11"/>
  <c r="BF183" i="11"/>
  <c r="T183" i="11"/>
  <c r="R183" i="11"/>
  <c r="P183" i="11"/>
  <c r="BK183" i="11"/>
  <c r="BK178" i="11" s="1"/>
  <c r="J178" i="11" s="1"/>
  <c r="J183" i="11"/>
  <c r="BE183" i="11"/>
  <c r="BI179" i="11"/>
  <c r="BH179" i="11"/>
  <c r="BG179" i="11"/>
  <c r="BF179" i="11"/>
  <c r="T179" i="11"/>
  <c r="T178" i="11"/>
  <c r="R179" i="11"/>
  <c r="R178" i="11"/>
  <c r="P179" i="11"/>
  <c r="P178" i="11"/>
  <c r="BK179" i="11"/>
  <c r="J179" i="11"/>
  <c r="BE179" i="11" s="1"/>
  <c r="J70" i="11"/>
  <c r="BI176" i="11"/>
  <c r="BH176" i="11"/>
  <c r="BG176" i="11"/>
  <c r="BF176" i="11"/>
  <c r="T176" i="11"/>
  <c r="R176" i="11"/>
  <c r="P176" i="11"/>
  <c r="BK176" i="11"/>
  <c r="J176" i="11"/>
  <c r="BE176" i="11"/>
  <c r="BI174" i="11"/>
  <c r="BH174" i="11"/>
  <c r="BG174" i="11"/>
  <c r="BF174" i="11"/>
  <c r="T174" i="11"/>
  <c r="R174" i="11"/>
  <c r="P174" i="11"/>
  <c r="BK174" i="11"/>
  <c r="J174" i="11"/>
  <c r="BE174" i="11"/>
  <c r="BI171" i="11"/>
  <c r="BH171" i="11"/>
  <c r="BG171" i="11"/>
  <c r="BF171" i="11"/>
  <c r="T171" i="11"/>
  <c r="R171" i="11"/>
  <c r="P171" i="11"/>
  <c r="BK171" i="11"/>
  <c r="J171" i="11"/>
  <c r="BE171" i="11"/>
  <c r="BI169" i="11"/>
  <c r="BH169" i="11"/>
  <c r="BG169" i="11"/>
  <c r="BF169" i="11"/>
  <c r="T169" i="11"/>
  <c r="R169" i="11"/>
  <c r="P169" i="11"/>
  <c r="BK169" i="11"/>
  <c r="J169" i="11"/>
  <c r="BE169" i="11"/>
  <c r="BI166" i="11"/>
  <c r="BH166" i="11"/>
  <c r="BG166" i="11"/>
  <c r="BF166" i="11"/>
  <c r="T166" i="11"/>
  <c r="R166" i="11"/>
  <c r="P166" i="11"/>
  <c r="BK166" i="11"/>
  <c r="J166" i="11"/>
  <c r="BE166" i="11"/>
  <c r="BI162" i="11"/>
  <c r="BH162" i="11"/>
  <c r="BG162" i="11"/>
  <c r="BF162" i="11"/>
  <c r="T162" i="11"/>
  <c r="R162" i="11"/>
  <c r="P162" i="11"/>
  <c r="BK162" i="11"/>
  <c r="J162" i="11"/>
  <c r="BE162" i="11"/>
  <c r="BI161" i="11"/>
  <c r="BH161" i="11"/>
  <c r="BG161" i="11"/>
  <c r="BF161" i="11"/>
  <c r="T161" i="11"/>
  <c r="R161" i="11"/>
  <c r="P161" i="11"/>
  <c r="BK161" i="11"/>
  <c r="J161" i="11"/>
  <c r="BE161" i="11"/>
  <c r="BI157" i="11"/>
  <c r="BH157" i="11"/>
  <c r="BG157" i="11"/>
  <c r="BF157" i="11"/>
  <c r="T157" i="11"/>
  <c r="R157" i="11"/>
  <c r="P157" i="11"/>
  <c r="BK157" i="11"/>
  <c r="J157" i="11"/>
  <c r="BE157" i="11"/>
  <c r="BI152" i="11"/>
  <c r="BH152" i="11"/>
  <c r="BG152" i="11"/>
  <c r="BF152" i="11"/>
  <c r="T152" i="11"/>
  <c r="R152" i="11"/>
  <c r="P152" i="11"/>
  <c r="BK152" i="11"/>
  <c r="J152" i="11"/>
  <c r="BE152" i="11"/>
  <c r="BI145" i="11"/>
  <c r="BH145" i="11"/>
  <c r="BG145" i="11"/>
  <c r="BF145" i="11"/>
  <c r="T145" i="11"/>
  <c r="R145" i="11"/>
  <c r="P145" i="11"/>
  <c r="BK145" i="11"/>
  <c r="J145" i="11"/>
  <c r="BE145" i="11"/>
  <c r="BI141" i="11"/>
  <c r="BH141" i="11"/>
  <c r="BG141" i="11"/>
  <c r="BF141" i="11"/>
  <c r="T141" i="11"/>
  <c r="R141" i="11"/>
  <c r="P141" i="11"/>
  <c r="BK141" i="11"/>
  <c r="J141" i="11"/>
  <c r="BE141" i="11"/>
  <c r="BI137" i="11"/>
  <c r="BH137" i="11"/>
  <c r="BG137" i="11"/>
  <c r="BF137" i="11"/>
  <c r="T137" i="11"/>
  <c r="R137" i="11"/>
  <c r="P137" i="11"/>
  <c r="BK137" i="11"/>
  <c r="J137" i="11"/>
  <c r="BE137" i="11"/>
  <c r="BI134" i="11"/>
  <c r="BH134" i="11"/>
  <c r="BG134" i="11"/>
  <c r="BF134" i="11"/>
  <c r="T134" i="11"/>
  <c r="R134" i="11"/>
  <c r="P134" i="11"/>
  <c r="BK134" i="11"/>
  <c r="J134" i="11"/>
  <c r="BE134" i="11"/>
  <c r="BI130" i="11"/>
  <c r="BH130" i="11"/>
  <c r="BG130" i="11"/>
  <c r="BF130" i="11"/>
  <c r="T130" i="11"/>
  <c r="R130" i="11"/>
  <c r="P130" i="11"/>
  <c r="BK130" i="11"/>
  <c r="J130" i="11"/>
  <c r="BE130" i="11"/>
  <c r="BI125" i="11"/>
  <c r="BH125" i="11"/>
  <c r="BG125" i="11"/>
  <c r="BF125" i="11"/>
  <c r="T125" i="11"/>
  <c r="R125" i="11"/>
  <c r="P125" i="11"/>
  <c r="BK125" i="11"/>
  <c r="J125" i="11"/>
  <c r="BE125" i="11"/>
  <c r="BI122" i="11"/>
  <c r="BH122" i="11"/>
  <c r="BG122" i="11"/>
  <c r="BF122" i="11"/>
  <c r="T122" i="11"/>
  <c r="R122" i="11"/>
  <c r="P122" i="11"/>
  <c r="BK122" i="11"/>
  <c r="J122" i="11"/>
  <c r="BE122" i="11"/>
  <c r="BI117" i="11"/>
  <c r="BH117" i="11"/>
  <c r="BG117" i="11"/>
  <c r="BF117" i="11"/>
  <c r="T117" i="11"/>
  <c r="R117" i="11"/>
  <c r="P117" i="11"/>
  <c r="BK117" i="11"/>
  <c r="J117" i="11"/>
  <c r="BE117" i="11"/>
  <c r="BI114" i="11"/>
  <c r="BH114" i="11"/>
  <c r="BG114" i="11"/>
  <c r="BF114" i="11"/>
  <c r="T114" i="11"/>
  <c r="R114" i="11"/>
  <c r="P114" i="11"/>
  <c r="BK114" i="11"/>
  <c r="J114" i="11"/>
  <c r="BE114" i="11"/>
  <c r="BI109" i="11"/>
  <c r="BH109" i="11"/>
  <c r="BG109" i="11"/>
  <c r="BF109" i="11"/>
  <c r="T109" i="11"/>
  <c r="R109" i="11"/>
  <c r="P109" i="11"/>
  <c r="BK109" i="11"/>
  <c r="J109" i="11"/>
  <c r="BE109" i="11"/>
  <c r="BI107" i="11"/>
  <c r="BH107" i="11"/>
  <c r="BG107" i="11"/>
  <c r="BF107" i="11"/>
  <c r="T107" i="11"/>
  <c r="R107" i="11"/>
  <c r="R99" i="11" s="1"/>
  <c r="R98" i="11" s="1"/>
  <c r="P107" i="11"/>
  <c r="BK107" i="11"/>
  <c r="J107" i="11"/>
  <c r="BE107" i="11"/>
  <c r="BI103" i="11"/>
  <c r="BH103" i="11"/>
  <c r="BG103" i="11"/>
  <c r="BF103" i="11"/>
  <c r="T103" i="11"/>
  <c r="R103" i="11"/>
  <c r="P103" i="11"/>
  <c r="BK103" i="11"/>
  <c r="J103" i="11"/>
  <c r="BE103" i="11"/>
  <c r="BI100" i="11"/>
  <c r="F41" i="11"/>
  <c r="BD65" i="1" s="1"/>
  <c r="BH100" i="11"/>
  <c r="F40" i="11" s="1"/>
  <c r="BC65" i="1" s="1"/>
  <c r="BG100" i="11"/>
  <c r="F39" i="11"/>
  <c r="BB65" i="1" s="1"/>
  <c r="BF100" i="11"/>
  <c r="T100" i="11"/>
  <c r="T99" i="11"/>
  <c r="T98" i="11" s="1"/>
  <c r="T97" i="11"/>
  <c r="R100" i="11"/>
  <c r="R97" i="11"/>
  <c r="P100" i="11"/>
  <c r="P99" i="11"/>
  <c r="P98" i="11" s="1"/>
  <c r="P97" i="11" s="1"/>
  <c r="AU65" i="1" s="1"/>
  <c r="BK100" i="11"/>
  <c r="BK99" i="11" s="1"/>
  <c r="J100" i="11"/>
  <c r="BE100" i="11" s="1"/>
  <c r="F37" i="11"/>
  <c r="AZ65" i="1" s="1"/>
  <c r="J94" i="11"/>
  <c r="J93" i="11"/>
  <c r="F93" i="11"/>
  <c r="F91" i="11"/>
  <c r="E89" i="11"/>
  <c r="J63" i="11"/>
  <c r="J62" i="11"/>
  <c r="F62" i="11"/>
  <c r="F60" i="11"/>
  <c r="E58" i="11"/>
  <c r="J22" i="11"/>
  <c r="E22" i="11"/>
  <c r="J21" i="11"/>
  <c r="J16" i="11"/>
  <c r="E7" i="11"/>
  <c r="E52" i="11" s="1"/>
  <c r="J41" i="10"/>
  <c r="J40" i="10"/>
  <c r="AY64" i="1"/>
  <c r="J39" i="10"/>
  <c r="AX64" i="1"/>
  <c r="BI370" i="10"/>
  <c r="BH370" i="10"/>
  <c r="BG370" i="10"/>
  <c r="BF370" i="10"/>
  <c r="T370" i="10"/>
  <c r="R370" i="10"/>
  <c r="P370" i="10"/>
  <c r="BK370" i="10"/>
  <c r="J370" i="10"/>
  <c r="BE370" i="10"/>
  <c r="BI369" i="10"/>
  <c r="BH369" i="10"/>
  <c r="BG369" i="10"/>
  <c r="BF369" i="10"/>
  <c r="T369" i="10"/>
  <c r="T368" i="10"/>
  <c r="R369" i="10"/>
  <c r="R368" i="10"/>
  <c r="P369" i="10"/>
  <c r="P368" i="10"/>
  <c r="BK369" i="10"/>
  <c r="BK368" i="10"/>
  <c r="J368" i="10" s="1"/>
  <c r="J76" i="10" s="1"/>
  <c r="J369" i="10"/>
  <c r="BE369" i="10" s="1"/>
  <c r="BI367" i="10"/>
  <c r="BH367" i="10"/>
  <c r="BG367" i="10"/>
  <c r="BF367" i="10"/>
  <c r="T367" i="10"/>
  <c r="T366" i="10"/>
  <c r="R367" i="10"/>
  <c r="R366" i="10"/>
  <c r="P367" i="10"/>
  <c r="P366" i="10"/>
  <c r="BK367" i="10"/>
  <c r="BK366" i="10"/>
  <c r="J366" i="10" s="1"/>
  <c r="J367" i="10"/>
  <c r="BE367" i="10" s="1"/>
  <c r="J75" i="10"/>
  <c r="BI358" i="10"/>
  <c r="BH358" i="10"/>
  <c r="BG358" i="10"/>
  <c r="BF358" i="10"/>
  <c r="T358" i="10"/>
  <c r="T357" i="10"/>
  <c r="R358" i="10"/>
  <c r="R357" i="10"/>
  <c r="P358" i="10"/>
  <c r="P357" i="10"/>
  <c r="BK358" i="10"/>
  <c r="BK357" i="10"/>
  <c r="J357" i="10" s="1"/>
  <c r="J74" i="10" s="1"/>
  <c r="J358" i="10"/>
  <c r="BE358" i="10" s="1"/>
  <c r="BI351" i="10"/>
  <c r="BH351" i="10"/>
  <c r="BG351" i="10"/>
  <c r="BF351" i="10"/>
  <c r="T351" i="10"/>
  <c r="R351" i="10"/>
  <c r="P351" i="10"/>
  <c r="BK351" i="10"/>
  <c r="J351" i="10"/>
  <c r="BE351" i="10"/>
  <c r="BI345" i="10"/>
  <c r="BH345" i="10"/>
  <c r="BG345" i="10"/>
  <c r="BF345" i="10"/>
  <c r="T345" i="10"/>
  <c r="R345" i="10"/>
  <c r="R332" i="10" s="1"/>
  <c r="P345" i="10"/>
  <c r="BK345" i="10"/>
  <c r="J345" i="10"/>
  <c r="BE345" i="10"/>
  <c r="BI339" i="10"/>
  <c r="BH339" i="10"/>
  <c r="BG339" i="10"/>
  <c r="BF339" i="10"/>
  <c r="T339" i="10"/>
  <c r="R339" i="10"/>
  <c r="P339" i="10"/>
  <c r="BK339" i="10"/>
  <c r="BK332" i="10" s="1"/>
  <c r="J332" i="10" s="1"/>
  <c r="J73" i="10" s="1"/>
  <c r="J339" i="10"/>
  <c r="BE339" i="10"/>
  <c r="BI333" i="10"/>
  <c r="BH333" i="10"/>
  <c r="BG333" i="10"/>
  <c r="BF333" i="10"/>
  <c r="T333" i="10"/>
  <c r="T332" i="10"/>
  <c r="R333" i="10"/>
  <c r="P333" i="10"/>
  <c r="P332" i="10"/>
  <c r="BK333" i="10"/>
  <c r="J333" i="10"/>
  <c r="BE333" i="10" s="1"/>
  <c r="BI329" i="10"/>
  <c r="BH329" i="10"/>
  <c r="BG329" i="10"/>
  <c r="BF329" i="10"/>
  <c r="T329" i="10"/>
  <c r="R329" i="10"/>
  <c r="P329" i="10"/>
  <c r="BK329" i="10"/>
  <c r="J329" i="10"/>
  <c r="BE329" i="10"/>
  <c r="BI328" i="10"/>
  <c r="BH328" i="10"/>
  <c r="BG328" i="10"/>
  <c r="BF328" i="10"/>
  <c r="T328" i="10"/>
  <c r="R328" i="10"/>
  <c r="P328" i="10"/>
  <c r="BK328" i="10"/>
  <c r="J328" i="10"/>
  <c r="BE328" i="10"/>
  <c r="BI327" i="10"/>
  <c r="BH327" i="10"/>
  <c r="BG327" i="10"/>
  <c r="BF327" i="10"/>
  <c r="T327" i="10"/>
  <c r="R327" i="10"/>
  <c r="P327" i="10"/>
  <c r="BK327" i="10"/>
  <c r="J327" i="10"/>
  <c r="BE327" i="10"/>
  <c r="BI326" i="10"/>
  <c r="BH326" i="10"/>
  <c r="BG326" i="10"/>
  <c r="BF326" i="10"/>
  <c r="T326" i="10"/>
  <c r="R326" i="10"/>
  <c r="P326" i="10"/>
  <c r="BK326" i="10"/>
  <c r="J326" i="10"/>
  <c r="BE326" i="10"/>
  <c r="BI325" i="10"/>
  <c r="BH325" i="10"/>
  <c r="BG325" i="10"/>
  <c r="BF325" i="10"/>
  <c r="T325" i="10"/>
  <c r="R325" i="10"/>
  <c r="P325" i="10"/>
  <c r="BK325" i="10"/>
  <c r="J325" i="10"/>
  <c r="BE325" i="10"/>
  <c r="BI322" i="10"/>
  <c r="BH322" i="10"/>
  <c r="BG322" i="10"/>
  <c r="BF322" i="10"/>
  <c r="T322" i="10"/>
  <c r="R322" i="10"/>
  <c r="P322" i="10"/>
  <c r="BK322" i="10"/>
  <c r="J322" i="10"/>
  <c r="BE322" i="10"/>
  <c r="BI321" i="10"/>
  <c r="BH321" i="10"/>
  <c r="BG321" i="10"/>
  <c r="BF321" i="10"/>
  <c r="T321" i="10"/>
  <c r="R321" i="10"/>
  <c r="P321" i="10"/>
  <c r="BK321" i="10"/>
  <c r="J321" i="10"/>
  <c r="BE321" i="10"/>
  <c r="BI320" i="10"/>
  <c r="BH320" i="10"/>
  <c r="BG320" i="10"/>
  <c r="BF320" i="10"/>
  <c r="T320" i="10"/>
  <c r="R320" i="10"/>
  <c r="P320" i="10"/>
  <c r="BK320" i="10"/>
  <c r="J320" i="10"/>
  <c r="BE320" i="10"/>
  <c r="BI319" i="10"/>
  <c r="BH319" i="10"/>
  <c r="BG319" i="10"/>
  <c r="BF319" i="10"/>
  <c r="T319" i="10"/>
  <c r="R319" i="10"/>
  <c r="P319" i="10"/>
  <c r="BK319" i="10"/>
  <c r="J319" i="10"/>
  <c r="BE319" i="10"/>
  <c r="BI316" i="10"/>
  <c r="BH316" i="10"/>
  <c r="BG316" i="10"/>
  <c r="BF316" i="10"/>
  <c r="T316" i="10"/>
  <c r="R316" i="10"/>
  <c r="P316" i="10"/>
  <c r="BK316" i="10"/>
  <c r="J316" i="10"/>
  <c r="BE316" i="10"/>
  <c r="BI315" i="10"/>
  <c r="BH315" i="10"/>
  <c r="BG315" i="10"/>
  <c r="BF315" i="10"/>
  <c r="T315" i="10"/>
  <c r="R315" i="10"/>
  <c r="P315" i="10"/>
  <c r="BK315" i="10"/>
  <c r="J315" i="10"/>
  <c r="BE315" i="10"/>
  <c r="BI314" i="10"/>
  <c r="BH314" i="10"/>
  <c r="BG314" i="10"/>
  <c r="BF314" i="10"/>
  <c r="T314" i="10"/>
  <c r="R314" i="10"/>
  <c r="P314" i="10"/>
  <c r="BK314" i="10"/>
  <c r="J314" i="10"/>
  <c r="BE314" i="10"/>
  <c r="BI313" i="10"/>
  <c r="BH313" i="10"/>
  <c r="BG313" i="10"/>
  <c r="BF313" i="10"/>
  <c r="T313" i="10"/>
  <c r="R313" i="10"/>
  <c r="P313" i="10"/>
  <c r="BK313" i="10"/>
  <c r="J313" i="10"/>
  <c r="BE313" i="10"/>
  <c r="BI312" i="10"/>
  <c r="BH312" i="10"/>
  <c r="BG312" i="10"/>
  <c r="BF312" i="10"/>
  <c r="T312" i="10"/>
  <c r="R312" i="10"/>
  <c r="P312" i="10"/>
  <c r="BK312" i="10"/>
  <c r="J312" i="10"/>
  <c r="BE312" i="10"/>
  <c r="BI309" i="10"/>
  <c r="BH309" i="10"/>
  <c r="BG309" i="10"/>
  <c r="BF309" i="10"/>
  <c r="T309" i="10"/>
  <c r="R309" i="10"/>
  <c r="P309" i="10"/>
  <c r="BK309" i="10"/>
  <c r="J309" i="10"/>
  <c r="BE309" i="10"/>
  <c r="BI308" i="10"/>
  <c r="BH308" i="10"/>
  <c r="BG308" i="10"/>
  <c r="BF308" i="10"/>
  <c r="T308" i="10"/>
  <c r="R308" i="10"/>
  <c r="P308" i="10"/>
  <c r="BK308" i="10"/>
  <c r="J308" i="10"/>
  <c r="BE308" i="10"/>
  <c r="BI305" i="10"/>
  <c r="BH305" i="10"/>
  <c r="BG305" i="10"/>
  <c r="BF305" i="10"/>
  <c r="T305" i="10"/>
  <c r="R305" i="10"/>
  <c r="P305" i="10"/>
  <c r="BK305" i="10"/>
  <c r="J305" i="10"/>
  <c r="BE305" i="10"/>
  <c r="BI304" i="10"/>
  <c r="BH304" i="10"/>
  <c r="BG304" i="10"/>
  <c r="BF304" i="10"/>
  <c r="T304" i="10"/>
  <c r="R304" i="10"/>
  <c r="P304" i="10"/>
  <c r="BK304" i="10"/>
  <c r="J304" i="10"/>
  <c r="BE304" i="10"/>
  <c r="BI303" i="10"/>
  <c r="BH303" i="10"/>
  <c r="BG303" i="10"/>
  <c r="BF303" i="10"/>
  <c r="T303" i="10"/>
  <c r="R303" i="10"/>
  <c r="P303" i="10"/>
  <c r="BK303" i="10"/>
  <c r="J303" i="10"/>
  <c r="BE303" i="10"/>
  <c r="BI302" i="10"/>
  <c r="BH302" i="10"/>
  <c r="BG302" i="10"/>
  <c r="BF302" i="10"/>
  <c r="T302" i="10"/>
  <c r="R302" i="10"/>
  <c r="P302" i="10"/>
  <c r="BK302" i="10"/>
  <c r="J302" i="10"/>
  <c r="BE302" i="10"/>
  <c r="BI299" i="10"/>
  <c r="BH299" i="10"/>
  <c r="BG299" i="10"/>
  <c r="BF299" i="10"/>
  <c r="T299" i="10"/>
  <c r="R299" i="10"/>
  <c r="P299" i="10"/>
  <c r="BK299" i="10"/>
  <c r="J299" i="10"/>
  <c r="BE299" i="10"/>
  <c r="BI296" i="10"/>
  <c r="BH296" i="10"/>
  <c r="BG296" i="10"/>
  <c r="BF296" i="10"/>
  <c r="T296" i="10"/>
  <c r="R296" i="10"/>
  <c r="P296" i="10"/>
  <c r="BK296" i="10"/>
  <c r="J296" i="10"/>
  <c r="BE296" i="10"/>
  <c r="BI295" i="10"/>
  <c r="BH295" i="10"/>
  <c r="BG295" i="10"/>
  <c r="BF295" i="10"/>
  <c r="T295" i="10"/>
  <c r="R295" i="10"/>
  <c r="P295" i="10"/>
  <c r="BK295" i="10"/>
  <c r="J295" i="10"/>
  <c r="BE295" i="10"/>
  <c r="BI294" i="10"/>
  <c r="BH294" i="10"/>
  <c r="BG294" i="10"/>
  <c r="BF294" i="10"/>
  <c r="T294" i="10"/>
  <c r="R294" i="10"/>
  <c r="P294" i="10"/>
  <c r="BK294" i="10"/>
  <c r="J294" i="10"/>
  <c r="BE294" i="10"/>
  <c r="BI293" i="10"/>
  <c r="BH293" i="10"/>
  <c r="BG293" i="10"/>
  <c r="BF293" i="10"/>
  <c r="T293" i="10"/>
  <c r="R293" i="10"/>
  <c r="P293" i="10"/>
  <c r="BK293" i="10"/>
  <c r="J293" i="10"/>
  <c r="BE293" i="10"/>
  <c r="BI290" i="10"/>
  <c r="BH290" i="10"/>
  <c r="BG290" i="10"/>
  <c r="BF290" i="10"/>
  <c r="T290" i="10"/>
  <c r="R290" i="10"/>
  <c r="P290" i="10"/>
  <c r="BK290" i="10"/>
  <c r="J290" i="10"/>
  <c r="BE290" i="10"/>
  <c r="BI289" i="10"/>
  <c r="BH289" i="10"/>
  <c r="BG289" i="10"/>
  <c r="BF289" i="10"/>
  <c r="T289" i="10"/>
  <c r="R289" i="10"/>
  <c r="P289" i="10"/>
  <c r="BK289" i="10"/>
  <c r="J289" i="10"/>
  <c r="BE289" i="10"/>
  <c r="BI286" i="10"/>
  <c r="BH286" i="10"/>
  <c r="BG286" i="10"/>
  <c r="BF286" i="10"/>
  <c r="T286" i="10"/>
  <c r="R286" i="10"/>
  <c r="P286" i="10"/>
  <c r="BK286" i="10"/>
  <c r="J286" i="10"/>
  <c r="BE286" i="10"/>
  <c r="BI285" i="10"/>
  <c r="BH285" i="10"/>
  <c r="BG285" i="10"/>
  <c r="BF285" i="10"/>
  <c r="T285" i="10"/>
  <c r="R285" i="10"/>
  <c r="P285" i="10"/>
  <c r="BK285" i="10"/>
  <c r="J285" i="10"/>
  <c r="BE285" i="10"/>
  <c r="BI284" i="10"/>
  <c r="BH284" i="10"/>
  <c r="BG284" i="10"/>
  <c r="BF284" i="10"/>
  <c r="T284" i="10"/>
  <c r="R284" i="10"/>
  <c r="P284" i="10"/>
  <c r="BK284" i="10"/>
  <c r="J284" i="10"/>
  <c r="BE284" i="10"/>
  <c r="BI281" i="10"/>
  <c r="BH281" i="10"/>
  <c r="BG281" i="10"/>
  <c r="BF281" i="10"/>
  <c r="T281" i="10"/>
  <c r="R281" i="10"/>
  <c r="P281" i="10"/>
  <c r="BK281" i="10"/>
  <c r="J281" i="10"/>
  <c r="BE281" i="10"/>
  <c r="BI280" i="10"/>
  <c r="BH280" i="10"/>
  <c r="BG280" i="10"/>
  <c r="BF280" i="10"/>
  <c r="T280" i="10"/>
  <c r="R280" i="10"/>
  <c r="P280" i="10"/>
  <c r="BK280" i="10"/>
  <c r="J280" i="10"/>
  <c r="BE280" i="10"/>
  <c r="BI279" i="10"/>
  <c r="BH279" i="10"/>
  <c r="BG279" i="10"/>
  <c r="BF279" i="10"/>
  <c r="T279" i="10"/>
  <c r="R279" i="10"/>
  <c r="P279" i="10"/>
  <c r="BK279" i="10"/>
  <c r="J279" i="10"/>
  <c r="BE279" i="10"/>
  <c r="BI276" i="10"/>
  <c r="BH276" i="10"/>
  <c r="BG276" i="10"/>
  <c r="BF276" i="10"/>
  <c r="T276" i="10"/>
  <c r="R276" i="10"/>
  <c r="P276" i="10"/>
  <c r="BK276" i="10"/>
  <c r="J276" i="10"/>
  <c r="BE276" i="10"/>
  <c r="BI272" i="10"/>
  <c r="BH272" i="10"/>
  <c r="BG272" i="10"/>
  <c r="BF272" i="10"/>
  <c r="T272" i="10"/>
  <c r="R272" i="10"/>
  <c r="P272" i="10"/>
  <c r="BK272" i="10"/>
  <c r="J272" i="10"/>
  <c r="BE272" i="10"/>
  <c r="BI269" i="10"/>
  <c r="BH269" i="10"/>
  <c r="BG269" i="10"/>
  <c r="BF269" i="10"/>
  <c r="T269" i="10"/>
  <c r="T268" i="10"/>
  <c r="R269" i="10"/>
  <c r="R268" i="10"/>
  <c r="P269" i="10"/>
  <c r="P268" i="10"/>
  <c r="BK269" i="10"/>
  <c r="BK268" i="10"/>
  <c r="J268" i="10" s="1"/>
  <c r="J72" i="10" s="1"/>
  <c r="J269" i="10"/>
  <c r="BE269" i="10" s="1"/>
  <c r="BI264" i="10"/>
  <c r="BH264" i="10"/>
  <c r="BG264" i="10"/>
  <c r="BF264" i="10"/>
  <c r="T264" i="10"/>
  <c r="R264" i="10"/>
  <c r="P264" i="10"/>
  <c r="BK264" i="10"/>
  <c r="J264" i="10"/>
  <c r="BE264" i="10"/>
  <c r="BI256" i="10"/>
  <c r="BH256" i="10"/>
  <c r="BG256" i="10"/>
  <c r="BF256" i="10"/>
  <c r="T256" i="10"/>
  <c r="R256" i="10"/>
  <c r="P256" i="10"/>
  <c r="BK256" i="10"/>
  <c r="J256" i="10"/>
  <c r="BE256" i="10"/>
  <c r="BI248" i="10"/>
  <c r="BH248" i="10"/>
  <c r="BG248" i="10"/>
  <c r="BF248" i="10"/>
  <c r="T248" i="10"/>
  <c r="R248" i="10"/>
  <c r="P248" i="10"/>
  <c r="BK248" i="10"/>
  <c r="J248" i="10"/>
  <c r="BE248" i="10"/>
  <c r="BI242" i="10"/>
  <c r="BH242" i="10"/>
  <c r="BG242" i="10"/>
  <c r="BF242" i="10"/>
  <c r="T242" i="10"/>
  <c r="R242" i="10"/>
  <c r="P242" i="10"/>
  <c r="BK242" i="10"/>
  <c r="J242" i="10"/>
  <c r="BE242" i="10"/>
  <c r="BI238" i="10"/>
  <c r="BH238" i="10"/>
  <c r="BG238" i="10"/>
  <c r="BF238" i="10"/>
  <c r="T238" i="10"/>
  <c r="R238" i="10"/>
  <c r="P238" i="10"/>
  <c r="BK238" i="10"/>
  <c r="J238" i="10"/>
  <c r="BE238" i="10"/>
  <c r="BI234" i="10"/>
  <c r="BH234" i="10"/>
  <c r="BG234" i="10"/>
  <c r="BF234" i="10"/>
  <c r="T234" i="10"/>
  <c r="R234" i="10"/>
  <c r="P234" i="10"/>
  <c r="BK234" i="10"/>
  <c r="J234" i="10"/>
  <c r="BE234" i="10"/>
  <c r="BI230" i="10"/>
  <c r="BH230" i="10"/>
  <c r="BG230" i="10"/>
  <c r="BF230" i="10"/>
  <c r="T230" i="10"/>
  <c r="R230" i="10"/>
  <c r="P230" i="10"/>
  <c r="BK230" i="10"/>
  <c r="J230" i="10"/>
  <c r="BE230" i="10"/>
  <c r="BI225" i="10"/>
  <c r="BH225" i="10"/>
  <c r="BG225" i="10"/>
  <c r="BF225" i="10"/>
  <c r="T225" i="10"/>
  <c r="R225" i="10"/>
  <c r="R215" i="10" s="1"/>
  <c r="P225" i="10"/>
  <c r="BK225" i="10"/>
  <c r="J225" i="10"/>
  <c r="BE225" i="10"/>
  <c r="BI220" i="10"/>
  <c r="BH220" i="10"/>
  <c r="BG220" i="10"/>
  <c r="BF220" i="10"/>
  <c r="T220" i="10"/>
  <c r="R220" i="10"/>
  <c r="P220" i="10"/>
  <c r="BK220" i="10"/>
  <c r="BK215" i="10" s="1"/>
  <c r="J215" i="10" s="1"/>
  <c r="J71" i="10" s="1"/>
  <c r="J220" i="10"/>
  <c r="BE220" i="10"/>
  <c r="BI216" i="10"/>
  <c r="BH216" i="10"/>
  <c r="BG216" i="10"/>
  <c r="BF216" i="10"/>
  <c r="T216" i="10"/>
  <c r="T215" i="10"/>
  <c r="R216" i="10"/>
  <c r="P216" i="10"/>
  <c r="P215" i="10"/>
  <c r="BK216" i="10"/>
  <c r="J216" i="10"/>
  <c r="BE216" i="10" s="1"/>
  <c r="BI210" i="10"/>
  <c r="BH210" i="10"/>
  <c r="BG210" i="10"/>
  <c r="BF210" i="10"/>
  <c r="T210" i="10"/>
  <c r="R210" i="10"/>
  <c r="R202" i="10" s="1"/>
  <c r="P210" i="10"/>
  <c r="BK210" i="10"/>
  <c r="J210" i="10"/>
  <c r="BE210" i="10"/>
  <c r="BI206" i="10"/>
  <c r="BH206" i="10"/>
  <c r="BG206" i="10"/>
  <c r="BF206" i="10"/>
  <c r="T206" i="10"/>
  <c r="R206" i="10"/>
  <c r="P206" i="10"/>
  <c r="BK206" i="10"/>
  <c r="BK202" i="10" s="1"/>
  <c r="J202" i="10" s="1"/>
  <c r="J70" i="10" s="1"/>
  <c r="J206" i="10"/>
  <c r="BE206" i="10"/>
  <c r="BI203" i="10"/>
  <c r="BH203" i="10"/>
  <c r="BG203" i="10"/>
  <c r="BF203" i="10"/>
  <c r="T203" i="10"/>
  <c r="T202" i="10"/>
  <c r="R203" i="10"/>
  <c r="P203" i="10"/>
  <c r="P202" i="10"/>
  <c r="BK203" i="10"/>
  <c r="J203" i="10"/>
  <c r="BE203" i="10" s="1"/>
  <c r="BI199" i="10"/>
  <c r="BH199" i="10"/>
  <c r="BG199" i="10"/>
  <c r="BF199" i="10"/>
  <c r="T199" i="10"/>
  <c r="R199" i="10"/>
  <c r="P199" i="10"/>
  <c r="BK199" i="10"/>
  <c r="J199" i="10"/>
  <c r="BE199" i="10"/>
  <c r="BI195" i="10"/>
  <c r="BH195" i="10"/>
  <c r="BG195" i="10"/>
  <c r="BF195" i="10"/>
  <c r="T195" i="10"/>
  <c r="R195" i="10"/>
  <c r="P195" i="10"/>
  <c r="BK195" i="10"/>
  <c r="J195" i="10"/>
  <c r="BE195" i="10"/>
  <c r="BI194" i="10"/>
  <c r="BH194" i="10"/>
  <c r="BG194" i="10"/>
  <c r="BF194" i="10"/>
  <c r="T194" i="10"/>
  <c r="R194" i="10"/>
  <c r="P194" i="10"/>
  <c r="BK194" i="10"/>
  <c r="J194" i="10"/>
  <c r="BE194" i="10"/>
  <c r="BI191" i="10"/>
  <c r="BH191" i="10"/>
  <c r="BG191" i="10"/>
  <c r="BF191" i="10"/>
  <c r="T191" i="10"/>
  <c r="R191" i="10"/>
  <c r="P191" i="10"/>
  <c r="BK191" i="10"/>
  <c r="J191" i="10"/>
  <c r="BE191" i="10"/>
  <c r="BI185" i="10"/>
  <c r="BH185" i="10"/>
  <c r="BG185" i="10"/>
  <c r="BF185" i="10"/>
  <c r="T185" i="10"/>
  <c r="R185" i="10"/>
  <c r="P185" i="10"/>
  <c r="BK185" i="10"/>
  <c r="J185" i="10"/>
  <c r="BE185" i="10"/>
  <c r="BI180" i="10"/>
  <c r="BH180" i="10"/>
  <c r="BG180" i="10"/>
  <c r="BF180" i="10"/>
  <c r="T180" i="10"/>
  <c r="R180" i="10"/>
  <c r="P180" i="10"/>
  <c r="BK180" i="10"/>
  <c r="J180" i="10"/>
  <c r="BE180" i="10"/>
  <c r="BI175" i="10"/>
  <c r="BH175" i="10"/>
  <c r="BG175" i="10"/>
  <c r="BF175" i="10"/>
  <c r="T175" i="10"/>
  <c r="R175" i="10"/>
  <c r="P175" i="10"/>
  <c r="BK175" i="10"/>
  <c r="J175" i="10"/>
  <c r="BE175" i="10"/>
  <c r="BI171" i="10"/>
  <c r="BH171" i="10"/>
  <c r="BG171" i="10"/>
  <c r="BF171" i="10"/>
  <c r="T171" i="10"/>
  <c r="R171" i="10"/>
  <c r="P171" i="10"/>
  <c r="BK171" i="10"/>
  <c r="J171" i="10"/>
  <c r="BE171" i="10"/>
  <c r="BI167" i="10"/>
  <c r="BH167" i="10"/>
  <c r="BG167" i="10"/>
  <c r="BF167" i="10"/>
  <c r="T167" i="10"/>
  <c r="R167" i="10"/>
  <c r="P167" i="10"/>
  <c r="BK167" i="10"/>
  <c r="J167" i="10"/>
  <c r="BE167" i="10"/>
  <c r="BI164" i="10"/>
  <c r="BH164" i="10"/>
  <c r="BG164" i="10"/>
  <c r="BF164" i="10"/>
  <c r="T164" i="10"/>
  <c r="R164" i="10"/>
  <c r="P164" i="10"/>
  <c r="BK164" i="10"/>
  <c r="J164" i="10"/>
  <c r="BE164" i="10"/>
  <c r="BI160" i="10"/>
  <c r="BH160" i="10"/>
  <c r="BG160" i="10"/>
  <c r="BF160" i="10"/>
  <c r="T160" i="10"/>
  <c r="R160" i="10"/>
  <c r="P160" i="10"/>
  <c r="BK160" i="10"/>
  <c r="J160" i="10"/>
  <c r="BE160" i="10"/>
  <c r="BI155" i="10"/>
  <c r="BH155" i="10"/>
  <c r="BG155" i="10"/>
  <c r="BF155" i="10"/>
  <c r="T155" i="10"/>
  <c r="R155" i="10"/>
  <c r="P155" i="10"/>
  <c r="BK155" i="10"/>
  <c r="J155" i="10"/>
  <c r="BE155" i="10"/>
  <c r="BI152" i="10"/>
  <c r="BH152" i="10"/>
  <c r="BG152" i="10"/>
  <c r="BF152" i="10"/>
  <c r="T152" i="10"/>
  <c r="R152" i="10"/>
  <c r="P152" i="10"/>
  <c r="BK152" i="10"/>
  <c r="J152" i="10"/>
  <c r="BE152" i="10"/>
  <c r="BI147" i="10"/>
  <c r="BH147" i="10"/>
  <c r="BG147" i="10"/>
  <c r="BF147" i="10"/>
  <c r="T147" i="10"/>
  <c r="R147" i="10"/>
  <c r="P147" i="10"/>
  <c r="BK147" i="10"/>
  <c r="J147" i="10"/>
  <c r="BE147" i="10"/>
  <c r="BI144" i="10"/>
  <c r="BH144" i="10"/>
  <c r="BG144" i="10"/>
  <c r="BF144" i="10"/>
  <c r="T144" i="10"/>
  <c r="R144" i="10"/>
  <c r="P144" i="10"/>
  <c r="BK144" i="10"/>
  <c r="J144" i="10"/>
  <c r="BE144" i="10"/>
  <c r="BI139" i="10"/>
  <c r="BH139" i="10"/>
  <c r="BG139" i="10"/>
  <c r="BF139" i="10"/>
  <c r="T139" i="10"/>
  <c r="R139" i="10"/>
  <c r="P139" i="10"/>
  <c r="BK139" i="10"/>
  <c r="J139" i="10"/>
  <c r="BE139" i="10"/>
  <c r="BI137" i="10"/>
  <c r="BH137" i="10"/>
  <c r="BG137" i="10"/>
  <c r="BF137" i="10"/>
  <c r="T137" i="10"/>
  <c r="R137" i="10"/>
  <c r="P137" i="10"/>
  <c r="BK137" i="10"/>
  <c r="J137" i="10"/>
  <c r="BE137" i="10"/>
  <c r="BI134" i="10"/>
  <c r="BH134" i="10"/>
  <c r="BG134" i="10"/>
  <c r="BF134" i="10"/>
  <c r="T134" i="10"/>
  <c r="R134" i="10"/>
  <c r="P134" i="10"/>
  <c r="BK134" i="10"/>
  <c r="J134" i="10"/>
  <c r="BE134" i="10"/>
  <c r="BI127" i="10"/>
  <c r="BH127" i="10"/>
  <c r="BG127" i="10"/>
  <c r="BF127" i="10"/>
  <c r="T127" i="10"/>
  <c r="R127" i="10"/>
  <c r="P127" i="10"/>
  <c r="BK127" i="10"/>
  <c r="J127" i="10"/>
  <c r="BE127" i="10"/>
  <c r="BI118" i="10"/>
  <c r="BH118" i="10"/>
  <c r="BG118" i="10"/>
  <c r="BF118" i="10"/>
  <c r="T118" i="10"/>
  <c r="R118" i="10"/>
  <c r="P118" i="10"/>
  <c r="BK118" i="10"/>
  <c r="J118" i="10"/>
  <c r="BE118" i="10"/>
  <c r="BI111" i="10"/>
  <c r="BH111" i="10"/>
  <c r="BG111" i="10"/>
  <c r="BF111" i="10"/>
  <c r="T111" i="10"/>
  <c r="R111" i="10"/>
  <c r="P111" i="10"/>
  <c r="BK111" i="10"/>
  <c r="J111" i="10"/>
  <c r="BE111" i="10"/>
  <c r="BI103" i="10"/>
  <c r="F41" i="10"/>
  <c r="BD64" i="1" s="1"/>
  <c r="BH103" i="10"/>
  <c r="F40" i="10" s="1"/>
  <c r="BC64" i="1" s="1"/>
  <c r="BG103" i="10"/>
  <c r="F39" i="10"/>
  <c r="BB64" i="1" s="1"/>
  <c r="BF103" i="10"/>
  <c r="T103" i="10"/>
  <c r="T102" i="10"/>
  <c r="T101" i="10" s="1"/>
  <c r="T100" i="10" s="1"/>
  <c r="R103" i="10"/>
  <c r="R102" i="10"/>
  <c r="P103" i="10"/>
  <c r="P102" i="10"/>
  <c r="BK103" i="10"/>
  <c r="J103" i="10"/>
  <c r="BE103" i="10" s="1"/>
  <c r="J37" i="10" s="1"/>
  <c r="AV64" i="1" s="1"/>
  <c r="J97" i="10"/>
  <c r="J96" i="10"/>
  <c r="F96" i="10"/>
  <c r="F94" i="10"/>
  <c r="E92" i="10"/>
  <c r="J63" i="10"/>
  <c r="J62" i="10"/>
  <c r="F62" i="10"/>
  <c r="F60" i="10"/>
  <c r="E58" i="10"/>
  <c r="J22" i="10"/>
  <c r="E22" i="10"/>
  <c r="F97" i="10" s="1"/>
  <c r="J21" i="10"/>
  <c r="J16" i="10"/>
  <c r="J94" i="10" s="1"/>
  <c r="J60" i="10"/>
  <c r="E7" i="10"/>
  <c r="E86" i="10" s="1"/>
  <c r="E52" i="10"/>
  <c r="J41" i="9"/>
  <c r="J40" i="9"/>
  <c r="AY63" i="1"/>
  <c r="J39" i="9"/>
  <c r="AX63" i="1"/>
  <c r="BI399" i="9"/>
  <c r="BH399" i="9"/>
  <c r="BG399" i="9"/>
  <c r="BF399" i="9"/>
  <c r="T399" i="9"/>
  <c r="R399" i="9"/>
  <c r="P399" i="9"/>
  <c r="BK399" i="9"/>
  <c r="J399" i="9"/>
  <c r="BE399" i="9"/>
  <c r="BI398" i="9"/>
  <c r="BH398" i="9"/>
  <c r="BG398" i="9"/>
  <c r="BF398" i="9"/>
  <c r="T398" i="9"/>
  <c r="R398" i="9"/>
  <c r="P398" i="9"/>
  <c r="BK398" i="9"/>
  <c r="J398" i="9"/>
  <c r="BE398" i="9"/>
  <c r="BI397" i="9"/>
  <c r="BH397" i="9"/>
  <c r="BG397" i="9"/>
  <c r="BF397" i="9"/>
  <c r="T397" i="9"/>
  <c r="T396" i="9"/>
  <c r="R397" i="9"/>
  <c r="R396" i="9"/>
  <c r="P397" i="9"/>
  <c r="P396" i="9"/>
  <c r="BK397" i="9"/>
  <c r="BK396" i="9"/>
  <c r="J396" i="9" s="1"/>
  <c r="J77" i="9" s="1"/>
  <c r="J397" i="9"/>
  <c r="BE397" i="9" s="1"/>
  <c r="BI395" i="9"/>
  <c r="BH395" i="9"/>
  <c r="BG395" i="9"/>
  <c r="BF395" i="9"/>
  <c r="T395" i="9"/>
  <c r="T394" i="9"/>
  <c r="R395" i="9"/>
  <c r="R394" i="9"/>
  <c r="P395" i="9"/>
  <c r="P394" i="9"/>
  <c r="BK395" i="9"/>
  <c r="BK394" i="9"/>
  <c r="J394" i="9" s="1"/>
  <c r="J395" i="9"/>
  <c r="BE395" i="9" s="1"/>
  <c r="J76" i="9"/>
  <c r="BI385" i="9"/>
  <c r="BH385" i="9"/>
  <c r="BG385" i="9"/>
  <c r="BF385" i="9"/>
  <c r="T385" i="9"/>
  <c r="T384" i="9"/>
  <c r="R385" i="9"/>
  <c r="R384" i="9"/>
  <c r="P385" i="9"/>
  <c r="P384" i="9"/>
  <c r="BK385" i="9"/>
  <c r="BK384" i="9"/>
  <c r="J384" i="9" s="1"/>
  <c r="J75" i="9" s="1"/>
  <c r="J385" i="9"/>
  <c r="BE385" i="9" s="1"/>
  <c r="BI380" i="9"/>
  <c r="BH380" i="9"/>
  <c r="BG380" i="9"/>
  <c r="BF380" i="9"/>
  <c r="T380" i="9"/>
  <c r="R380" i="9"/>
  <c r="P380" i="9"/>
  <c r="BK380" i="9"/>
  <c r="J380" i="9"/>
  <c r="BE380" i="9"/>
  <c r="BI376" i="9"/>
  <c r="BH376" i="9"/>
  <c r="BG376" i="9"/>
  <c r="BF376" i="9"/>
  <c r="T376" i="9"/>
  <c r="R376" i="9"/>
  <c r="R367" i="9" s="1"/>
  <c r="P376" i="9"/>
  <c r="BK376" i="9"/>
  <c r="J376" i="9"/>
  <c r="BE376" i="9"/>
  <c r="BI372" i="9"/>
  <c r="BH372" i="9"/>
  <c r="BG372" i="9"/>
  <c r="BF372" i="9"/>
  <c r="T372" i="9"/>
  <c r="R372" i="9"/>
  <c r="P372" i="9"/>
  <c r="BK372" i="9"/>
  <c r="BK367" i="9" s="1"/>
  <c r="J367" i="9" s="1"/>
  <c r="J74" i="9" s="1"/>
  <c r="J372" i="9"/>
  <c r="BE372" i="9"/>
  <c r="BI368" i="9"/>
  <c r="BH368" i="9"/>
  <c r="BG368" i="9"/>
  <c r="BF368" i="9"/>
  <c r="T368" i="9"/>
  <c r="T367" i="9"/>
  <c r="R368" i="9"/>
  <c r="P368" i="9"/>
  <c r="P367" i="9"/>
  <c r="BK368" i="9"/>
  <c r="J368" i="9"/>
  <c r="BE368" i="9" s="1"/>
  <c r="BI364" i="9"/>
  <c r="BH364" i="9"/>
  <c r="BG364" i="9"/>
  <c r="BF364" i="9"/>
  <c r="T364" i="9"/>
  <c r="R364" i="9"/>
  <c r="P364" i="9"/>
  <c r="BK364" i="9"/>
  <c r="J364" i="9"/>
  <c r="BE364" i="9"/>
  <c r="BI361" i="9"/>
  <c r="BH361" i="9"/>
  <c r="BG361" i="9"/>
  <c r="BF361" i="9"/>
  <c r="T361" i="9"/>
  <c r="R361" i="9"/>
  <c r="P361" i="9"/>
  <c r="BK361" i="9"/>
  <c r="J361" i="9"/>
  <c r="BE361" i="9"/>
  <c r="BI360" i="9"/>
  <c r="BH360" i="9"/>
  <c r="BG360" i="9"/>
  <c r="BF360" i="9"/>
  <c r="T360" i="9"/>
  <c r="R360" i="9"/>
  <c r="P360" i="9"/>
  <c r="BK360" i="9"/>
  <c r="J360" i="9"/>
  <c r="BE360" i="9"/>
  <c r="BI359" i="9"/>
  <c r="BH359" i="9"/>
  <c r="BG359" i="9"/>
  <c r="BF359" i="9"/>
  <c r="T359" i="9"/>
  <c r="R359" i="9"/>
  <c r="P359" i="9"/>
  <c r="BK359" i="9"/>
  <c r="J359" i="9"/>
  <c r="BE359" i="9"/>
  <c r="BI358" i="9"/>
  <c r="BH358" i="9"/>
  <c r="BG358" i="9"/>
  <c r="BF358" i="9"/>
  <c r="T358" i="9"/>
  <c r="R358" i="9"/>
  <c r="P358" i="9"/>
  <c r="BK358" i="9"/>
  <c r="J358" i="9"/>
  <c r="BE358" i="9"/>
  <c r="BI357" i="9"/>
  <c r="BH357" i="9"/>
  <c r="BG357" i="9"/>
  <c r="BF357" i="9"/>
  <c r="T357" i="9"/>
  <c r="R357" i="9"/>
  <c r="P357" i="9"/>
  <c r="BK357" i="9"/>
  <c r="J357" i="9"/>
  <c r="BE357" i="9"/>
  <c r="BI356" i="9"/>
  <c r="BH356" i="9"/>
  <c r="BG356" i="9"/>
  <c r="BF356" i="9"/>
  <c r="T356" i="9"/>
  <c r="R356" i="9"/>
  <c r="P356" i="9"/>
  <c r="BK356" i="9"/>
  <c r="J356" i="9"/>
  <c r="BE356" i="9"/>
  <c r="BI355" i="9"/>
  <c r="BH355" i="9"/>
  <c r="BG355" i="9"/>
  <c r="BF355" i="9"/>
  <c r="T355" i="9"/>
  <c r="R355" i="9"/>
  <c r="P355" i="9"/>
  <c r="BK355" i="9"/>
  <c r="J355" i="9"/>
  <c r="BE355" i="9"/>
  <c r="BI354" i="9"/>
  <c r="BH354" i="9"/>
  <c r="BG354" i="9"/>
  <c r="BF354" i="9"/>
  <c r="T354" i="9"/>
  <c r="R354" i="9"/>
  <c r="P354" i="9"/>
  <c r="BK354" i="9"/>
  <c r="J354" i="9"/>
  <c r="BE354" i="9"/>
  <c r="BI353" i="9"/>
  <c r="BH353" i="9"/>
  <c r="BG353" i="9"/>
  <c r="BF353" i="9"/>
  <c r="T353" i="9"/>
  <c r="R353" i="9"/>
  <c r="P353" i="9"/>
  <c r="BK353" i="9"/>
  <c r="J353" i="9"/>
  <c r="BE353" i="9"/>
  <c r="BI350" i="9"/>
  <c r="BH350" i="9"/>
  <c r="BG350" i="9"/>
  <c r="BF350" i="9"/>
  <c r="T350" i="9"/>
  <c r="R350" i="9"/>
  <c r="P350" i="9"/>
  <c r="BK350" i="9"/>
  <c r="J350" i="9"/>
  <c r="BE350" i="9"/>
  <c r="BI348" i="9"/>
  <c r="BH348" i="9"/>
  <c r="BG348" i="9"/>
  <c r="BF348" i="9"/>
  <c r="T348" i="9"/>
  <c r="R348" i="9"/>
  <c r="P348" i="9"/>
  <c r="BK348" i="9"/>
  <c r="J348" i="9"/>
  <c r="BE348" i="9"/>
  <c r="BI347" i="9"/>
  <c r="BH347" i="9"/>
  <c r="BG347" i="9"/>
  <c r="BF347" i="9"/>
  <c r="T347" i="9"/>
  <c r="R347" i="9"/>
  <c r="P347" i="9"/>
  <c r="BK347" i="9"/>
  <c r="J347" i="9"/>
  <c r="BE347" i="9"/>
  <c r="BI346" i="9"/>
  <c r="BH346" i="9"/>
  <c r="BG346" i="9"/>
  <c r="BF346" i="9"/>
  <c r="T346" i="9"/>
  <c r="R346" i="9"/>
  <c r="P346" i="9"/>
  <c r="BK346" i="9"/>
  <c r="J346" i="9"/>
  <c r="BE346" i="9"/>
  <c r="BI345" i="9"/>
  <c r="BH345" i="9"/>
  <c r="BG345" i="9"/>
  <c r="BF345" i="9"/>
  <c r="T345" i="9"/>
  <c r="R345" i="9"/>
  <c r="P345" i="9"/>
  <c r="BK345" i="9"/>
  <c r="J345" i="9"/>
  <c r="BE345" i="9"/>
  <c r="BI344" i="9"/>
  <c r="BH344" i="9"/>
  <c r="BG344" i="9"/>
  <c r="BF344" i="9"/>
  <c r="T344" i="9"/>
  <c r="R344" i="9"/>
  <c r="P344" i="9"/>
  <c r="BK344" i="9"/>
  <c r="J344" i="9"/>
  <c r="BE344" i="9"/>
  <c r="BI341" i="9"/>
  <c r="BH341" i="9"/>
  <c r="BG341" i="9"/>
  <c r="BF341" i="9"/>
  <c r="T341" i="9"/>
  <c r="R341" i="9"/>
  <c r="P341" i="9"/>
  <c r="BK341" i="9"/>
  <c r="J341" i="9"/>
  <c r="BE341" i="9"/>
  <c r="BI340" i="9"/>
  <c r="BH340" i="9"/>
  <c r="BG340" i="9"/>
  <c r="BF340" i="9"/>
  <c r="T340" i="9"/>
  <c r="R340" i="9"/>
  <c r="P340" i="9"/>
  <c r="BK340" i="9"/>
  <c r="J340" i="9"/>
  <c r="BE340" i="9"/>
  <c r="BI339" i="9"/>
  <c r="BH339" i="9"/>
  <c r="BG339" i="9"/>
  <c r="BF339" i="9"/>
  <c r="T339" i="9"/>
  <c r="R339" i="9"/>
  <c r="P339" i="9"/>
  <c r="BK339" i="9"/>
  <c r="J339" i="9"/>
  <c r="BE339" i="9"/>
  <c r="BI336" i="9"/>
  <c r="BH336" i="9"/>
  <c r="BG336" i="9"/>
  <c r="BF336" i="9"/>
  <c r="T336" i="9"/>
  <c r="R336" i="9"/>
  <c r="P336" i="9"/>
  <c r="BK336" i="9"/>
  <c r="J336" i="9"/>
  <c r="BE336" i="9"/>
  <c r="BI335" i="9"/>
  <c r="BH335" i="9"/>
  <c r="BG335" i="9"/>
  <c r="BF335" i="9"/>
  <c r="T335" i="9"/>
  <c r="R335" i="9"/>
  <c r="P335" i="9"/>
  <c r="BK335" i="9"/>
  <c r="J335" i="9"/>
  <c r="BE335" i="9"/>
  <c r="BI332" i="9"/>
  <c r="BH332" i="9"/>
  <c r="BG332" i="9"/>
  <c r="BF332" i="9"/>
  <c r="T332" i="9"/>
  <c r="R332" i="9"/>
  <c r="P332" i="9"/>
  <c r="BK332" i="9"/>
  <c r="J332" i="9"/>
  <c r="BE332" i="9"/>
  <c r="BI331" i="9"/>
  <c r="BH331" i="9"/>
  <c r="BG331" i="9"/>
  <c r="BF331" i="9"/>
  <c r="T331" i="9"/>
  <c r="R331" i="9"/>
  <c r="P331" i="9"/>
  <c r="BK331" i="9"/>
  <c r="J331" i="9"/>
  <c r="BE331" i="9"/>
  <c r="BI330" i="9"/>
  <c r="BH330" i="9"/>
  <c r="BG330" i="9"/>
  <c r="BF330" i="9"/>
  <c r="T330" i="9"/>
  <c r="R330" i="9"/>
  <c r="P330" i="9"/>
  <c r="BK330" i="9"/>
  <c r="J330" i="9"/>
  <c r="BE330" i="9"/>
  <c r="BI327" i="9"/>
  <c r="BH327" i="9"/>
  <c r="BG327" i="9"/>
  <c r="BF327" i="9"/>
  <c r="T327" i="9"/>
  <c r="R327" i="9"/>
  <c r="P327" i="9"/>
  <c r="BK327" i="9"/>
  <c r="J327" i="9"/>
  <c r="BE327" i="9"/>
  <c r="BI324" i="9"/>
  <c r="BH324" i="9"/>
  <c r="BG324" i="9"/>
  <c r="BF324" i="9"/>
  <c r="T324" i="9"/>
  <c r="R324" i="9"/>
  <c r="P324" i="9"/>
  <c r="BK324" i="9"/>
  <c r="J324" i="9"/>
  <c r="BE324" i="9"/>
  <c r="BI323" i="9"/>
  <c r="BH323" i="9"/>
  <c r="BG323" i="9"/>
  <c r="BF323" i="9"/>
  <c r="T323" i="9"/>
  <c r="R323" i="9"/>
  <c r="P323" i="9"/>
  <c r="BK323" i="9"/>
  <c r="J323" i="9"/>
  <c r="BE323" i="9"/>
  <c r="BI322" i="9"/>
  <c r="BH322" i="9"/>
  <c r="BG322" i="9"/>
  <c r="BF322" i="9"/>
  <c r="T322" i="9"/>
  <c r="R322" i="9"/>
  <c r="P322" i="9"/>
  <c r="BK322" i="9"/>
  <c r="J322" i="9"/>
  <c r="BE322" i="9"/>
  <c r="BI321" i="9"/>
  <c r="BH321" i="9"/>
  <c r="BG321" i="9"/>
  <c r="BF321" i="9"/>
  <c r="T321" i="9"/>
  <c r="R321" i="9"/>
  <c r="P321" i="9"/>
  <c r="BK321" i="9"/>
  <c r="J321" i="9"/>
  <c r="BE321" i="9"/>
  <c r="BI318" i="9"/>
  <c r="BH318" i="9"/>
  <c r="BG318" i="9"/>
  <c r="BF318" i="9"/>
  <c r="T318" i="9"/>
  <c r="R318" i="9"/>
  <c r="P318" i="9"/>
  <c r="BK318" i="9"/>
  <c r="J318" i="9"/>
  <c r="BE318" i="9"/>
  <c r="BI317" i="9"/>
  <c r="BH317" i="9"/>
  <c r="BG317" i="9"/>
  <c r="BF317" i="9"/>
  <c r="T317" i="9"/>
  <c r="R317" i="9"/>
  <c r="P317" i="9"/>
  <c r="BK317" i="9"/>
  <c r="J317" i="9"/>
  <c r="BE317" i="9"/>
  <c r="BI316" i="9"/>
  <c r="BH316" i="9"/>
  <c r="BG316" i="9"/>
  <c r="BF316" i="9"/>
  <c r="T316" i="9"/>
  <c r="R316" i="9"/>
  <c r="P316" i="9"/>
  <c r="BK316" i="9"/>
  <c r="J316" i="9"/>
  <c r="BE316" i="9"/>
  <c r="BI313" i="9"/>
  <c r="BH313" i="9"/>
  <c r="BG313" i="9"/>
  <c r="BF313" i="9"/>
  <c r="T313" i="9"/>
  <c r="R313" i="9"/>
  <c r="P313" i="9"/>
  <c r="BK313" i="9"/>
  <c r="J313" i="9"/>
  <c r="BE313" i="9"/>
  <c r="BI312" i="9"/>
  <c r="BH312" i="9"/>
  <c r="BG312" i="9"/>
  <c r="BF312" i="9"/>
  <c r="T312" i="9"/>
  <c r="R312" i="9"/>
  <c r="P312" i="9"/>
  <c r="BK312" i="9"/>
  <c r="J312" i="9"/>
  <c r="BE312" i="9"/>
  <c r="BI311" i="9"/>
  <c r="BH311" i="9"/>
  <c r="BG311" i="9"/>
  <c r="BF311" i="9"/>
  <c r="T311" i="9"/>
  <c r="R311" i="9"/>
  <c r="P311" i="9"/>
  <c r="BK311" i="9"/>
  <c r="J311" i="9"/>
  <c r="BE311" i="9"/>
  <c r="BI308" i="9"/>
  <c r="BH308" i="9"/>
  <c r="BG308" i="9"/>
  <c r="BF308" i="9"/>
  <c r="T308" i="9"/>
  <c r="R308" i="9"/>
  <c r="P308" i="9"/>
  <c r="BK308" i="9"/>
  <c r="J308" i="9"/>
  <c r="BE308" i="9"/>
  <c r="BI307" i="9"/>
  <c r="BH307" i="9"/>
  <c r="BG307" i="9"/>
  <c r="BF307" i="9"/>
  <c r="T307" i="9"/>
  <c r="R307" i="9"/>
  <c r="P307" i="9"/>
  <c r="BK307" i="9"/>
  <c r="J307" i="9"/>
  <c r="BE307" i="9"/>
  <c r="BI304" i="9"/>
  <c r="BH304" i="9"/>
  <c r="BG304" i="9"/>
  <c r="BF304" i="9"/>
  <c r="T304" i="9"/>
  <c r="R304" i="9"/>
  <c r="P304" i="9"/>
  <c r="BK304" i="9"/>
  <c r="J304" i="9"/>
  <c r="BE304" i="9"/>
  <c r="BI303" i="9"/>
  <c r="BH303" i="9"/>
  <c r="BG303" i="9"/>
  <c r="BF303" i="9"/>
  <c r="T303" i="9"/>
  <c r="R303" i="9"/>
  <c r="P303" i="9"/>
  <c r="BK303" i="9"/>
  <c r="J303" i="9"/>
  <c r="BE303" i="9"/>
  <c r="BI302" i="9"/>
  <c r="BH302" i="9"/>
  <c r="BG302" i="9"/>
  <c r="BF302" i="9"/>
  <c r="T302" i="9"/>
  <c r="R302" i="9"/>
  <c r="P302" i="9"/>
  <c r="BK302" i="9"/>
  <c r="J302" i="9"/>
  <c r="BE302" i="9"/>
  <c r="BI301" i="9"/>
  <c r="BH301" i="9"/>
  <c r="BG301" i="9"/>
  <c r="BF301" i="9"/>
  <c r="T301" i="9"/>
  <c r="R301" i="9"/>
  <c r="P301" i="9"/>
  <c r="BK301" i="9"/>
  <c r="J301" i="9"/>
  <c r="BE301" i="9"/>
  <c r="BI300" i="9"/>
  <c r="BH300" i="9"/>
  <c r="BG300" i="9"/>
  <c r="BF300" i="9"/>
  <c r="T300" i="9"/>
  <c r="R300" i="9"/>
  <c r="P300" i="9"/>
  <c r="BK300" i="9"/>
  <c r="J300" i="9"/>
  <c r="BE300" i="9"/>
  <c r="BI297" i="9"/>
  <c r="BH297" i="9"/>
  <c r="BG297" i="9"/>
  <c r="BF297" i="9"/>
  <c r="T297" i="9"/>
  <c r="R297" i="9"/>
  <c r="P297" i="9"/>
  <c r="BK297" i="9"/>
  <c r="J297" i="9"/>
  <c r="BE297" i="9"/>
  <c r="BI296" i="9"/>
  <c r="BH296" i="9"/>
  <c r="BG296" i="9"/>
  <c r="BF296" i="9"/>
  <c r="T296" i="9"/>
  <c r="R296" i="9"/>
  <c r="P296" i="9"/>
  <c r="BK296" i="9"/>
  <c r="J296" i="9"/>
  <c r="BE296" i="9"/>
  <c r="BI293" i="9"/>
  <c r="BH293" i="9"/>
  <c r="BG293" i="9"/>
  <c r="BF293" i="9"/>
  <c r="T293" i="9"/>
  <c r="R293" i="9"/>
  <c r="P293" i="9"/>
  <c r="BK293" i="9"/>
  <c r="J293" i="9"/>
  <c r="BE293" i="9"/>
  <c r="BI292" i="9"/>
  <c r="BH292" i="9"/>
  <c r="BG292" i="9"/>
  <c r="BF292" i="9"/>
  <c r="T292" i="9"/>
  <c r="R292" i="9"/>
  <c r="P292" i="9"/>
  <c r="BK292" i="9"/>
  <c r="J292" i="9"/>
  <c r="BE292" i="9"/>
  <c r="BI289" i="9"/>
  <c r="BH289" i="9"/>
  <c r="BG289" i="9"/>
  <c r="BF289" i="9"/>
  <c r="T289" i="9"/>
  <c r="R289" i="9"/>
  <c r="R281" i="9" s="1"/>
  <c r="P289" i="9"/>
  <c r="BK289" i="9"/>
  <c r="J289" i="9"/>
  <c r="BE289" i="9"/>
  <c r="BI285" i="9"/>
  <c r="BH285" i="9"/>
  <c r="BG285" i="9"/>
  <c r="BF285" i="9"/>
  <c r="T285" i="9"/>
  <c r="R285" i="9"/>
  <c r="P285" i="9"/>
  <c r="BK285" i="9"/>
  <c r="BK281" i="9" s="1"/>
  <c r="J281" i="9" s="1"/>
  <c r="J73" i="9" s="1"/>
  <c r="J285" i="9"/>
  <c r="BE285" i="9"/>
  <c r="BI282" i="9"/>
  <c r="BH282" i="9"/>
  <c r="BG282" i="9"/>
  <c r="BF282" i="9"/>
  <c r="T282" i="9"/>
  <c r="T281" i="9"/>
  <c r="R282" i="9"/>
  <c r="P282" i="9"/>
  <c r="P281" i="9"/>
  <c r="BK282" i="9"/>
  <c r="J282" i="9"/>
  <c r="BE282" i="9" s="1"/>
  <c r="BI277" i="9"/>
  <c r="BH277" i="9"/>
  <c r="BG277" i="9"/>
  <c r="BF277" i="9"/>
  <c r="T277" i="9"/>
  <c r="R277" i="9"/>
  <c r="P277" i="9"/>
  <c r="BK277" i="9"/>
  <c r="J277" i="9"/>
  <c r="BE277" i="9"/>
  <c r="BI273" i="9"/>
  <c r="BH273" i="9"/>
  <c r="BG273" i="9"/>
  <c r="BF273" i="9"/>
  <c r="T273" i="9"/>
  <c r="R273" i="9"/>
  <c r="P273" i="9"/>
  <c r="BK273" i="9"/>
  <c r="J273" i="9"/>
  <c r="BE273" i="9"/>
  <c r="BI269" i="9"/>
  <c r="BH269" i="9"/>
  <c r="BG269" i="9"/>
  <c r="BF269" i="9"/>
  <c r="T269" i="9"/>
  <c r="R269" i="9"/>
  <c r="P269" i="9"/>
  <c r="BK269" i="9"/>
  <c r="J269" i="9"/>
  <c r="BE269" i="9"/>
  <c r="BI265" i="9"/>
  <c r="BH265" i="9"/>
  <c r="BG265" i="9"/>
  <c r="BF265" i="9"/>
  <c r="T265" i="9"/>
  <c r="R265" i="9"/>
  <c r="P265" i="9"/>
  <c r="BK265" i="9"/>
  <c r="J265" i="9"/>
  <c r="BE265" i="9"/>
  <c r="BI261" i="9"/>
  <c r="BH261" i="9"/>
  <c r="BG261" i="9"/>
  <c r="BF261" i="9"/>
  <c r="T261" i="9"/>
  <c r="R261" i="9"/>
  <c r="P261" i="9"/>
  <c r="BK261" i="9"/>
  <c r="J261" i="9"/>
  <c r="BE261" i="9"/>
  <c r="BI257" i="9"/>
  <c r="BH257" i="9"/>
  <c r="BG257" i="9"/>
  <c r="BF257" i="9"/>
  <c r="T257" i="9"/>
  <c r="R257" i="9"/>
  <c r="P257" i="9"/>
  <c r="BK257" i="9"/>
  <c r="J257" i="9"/>
  <c r="BE257" i="9"/>
  <c r="BI253" i="9"/>
  <c r="BH253" i="9"/>
  <c r="BG253" i="9"/>
  <c r="BF253" i="9"/>
  <c r="T253" i="9"/>
  <c r="R253" i="9"/>
  <c r="P253" i="9"/>
  <c r="BK253" i="9"/>
  <c r="J253" i="9"/>
  <c r="BE253" i="9"/>
  <c r="BI249" i="9"/>
  <c r="BH249" i="9"/>
  <c r="BG249" i="9"/>
  <c r="BF249" i="9"/>
  <c r="T249" i="9"/>
  <c r="R249" i="9"/>
  <c r="P249" i="9"/>
  <c r="BK249" i="9"/>
  <c r="J249" i="9"/>
  <c r="BE249" i="9"/>
  <c r="BI244" i="9"/>
  <c r="BH244" i="9"/>
  <c r="BG244" i="9"/>
  <c r="BF244" i="9"/>
  <c r="T244" i="9"/>
  <c r="R244" i="9"/>
  <c r="R234" i="9" s="1"/>
  <c r="P244" i="9"/>
  <c r="BK244" i="9"/>
  <c r="J244" i="9"/>
  <c r="BE244" i="9"/>
  <c r="BI239" i="9"/>
  <c r="BH239" i="9"/>
  <c r="BG239" i="9"/>
  <c r="BF239" i="9"/>
  <c r="T239" i="9"/>
  <c r="R239" i="9"/>
  <c r="P239" i="9"/>
  <c r="BK239" i="9"/>
  <c r="BK234" i="9" s="1"/>
  <c r="J234" i="9" s="1"/>
  <c r="J72" i="9" s="1"/>
  <c r="J239" i="9"/>
  <c r="BE239" i="9"/>
  <c r="BI235" i="9"/>
  <c r="BH235" i="9"/>
  <c r="BG235" i="9"/>
  <c r="BF235" i="9"/>
  <c r="T235" i="9"/>
  <c r="T234" i="9"/>
  <c r="R235" i="9"/>
  <c r="P235" i="9"/>
  <c r="P234" i="9"/>
  <c r="BK235" i="9"/>
  <c r="J235" i="9"/>
  <c r="BE235" i="9" s="1"/>
  <c r="BI228" i="9"/>
  <c r="BH228" i="9"/>
  <c r="BG228" i="9"/>
  <c r="BF228" i="9"/>
  <c r="T228" i="9"/>
  <c r="R228" i="9"/>
  <c r="R220" i="9" s="1"/>
  <c r="P228" i="9"/>
  <c r="BK228" i="9"/>
  <c r="J228" i="9"/>
  <c r="BE228" i="9"/>
  <c r="BI224" i="9"/>
  <c r="BH224" i="9"/>
  <c r="BG224" i="9"/>
  <c r="BF224" i="9"/>
  <c r="T224" i="9"/>
  <c r="R224" i="9"/>
  <c r="P224" i="9"/>
  <c r="BK224" i="9"/>
  <c r="BK220" i="9" s="1"/>
  <c r="J220" i="9" s="1"/>
  <c r="J71" i="9" s="1"/>
  <c r="J224" i="9"/>
  <c r="BE224" i="9"/>
  <c r="BI221" i="9"/>
  <c r="BH221" i="9"/>
  <c r="BG221" i="9"/>
  <c r="BF221" i="9"/>
  <c r="T221" i="9"/>
  <c r="T220" i="9"/>
  <c r="R221" i="9"/>
  <c r="P221" i="9"/>
  <c r="P220" i="9"/>
  <c r="BK221" i="9"/>
  <c r="J221" i="9"/>
  <c r="BE221" i="9" s="1"/>
  <c r="BI219" i="9"/>
  <c r="BH219" i="9"/>
  <c r="BG219" i="9"/>
  <c r="BF219" i="9"/>
  <c r="T219" i="9"/>
  <c r="R219" i="9"/>
  <c r="P219" i="9"/>
  <c r="BK219" i="9"/>
  <c r="J219" i="9"/>
  <c r="BE219" i="9"/>
  <c r="BI216" i="9"/>
  <c r="BH216" i="9"/>
  <c r="BG216" i="9"/>
  <c r="BF216" i="9"/>
  <c r="T216" i="9"/>
  <c r="T215" i="9"/>
  <c r="R216" i="9"/>
  <c r="R215" i="9"/>
  <c r="P216" i="9"/>
  <c r="P215" i="9"/>
  <c r="BK216" i="9"/>
  <c r="BK215" i="9"/>
  <c r="J215" i="9" s="1"/>
  <c r="J216" i="9"/>
  <c r="BE216" i="9" s="1"/>
  <c r="J70" i="9"/>
  <c r="BI213" i="9"/>
  <c r="BH213" i="9"/>
  <c r="BG213" i="9"/>
  <c r="BF213" i="9"/>
  <c r="T213" i="9"/>
  <c r="R213" i="9"/>
  <c r="P213" i="9"/>
  <c r="BK213" i="9"/>
  <c r="J213" i="9"/>
  <c r="BE213" i="9"/>
  <c r="BI211" i="9"/>
  <c r="BH211" i="9"/>
  <c r="BG211" i="9"/>
  <c r="BF211" i="9"/>
  <c r="T211" i="9"/>
  <c r="R211" i="9"/>
  <c r="P211" i="9"/>
  <c r="BK211" i="9"/>
  <c r="J211" i="9"/>
  <c r="BE211" i="9"/>
  <c r="BI208" i="9"/>
  <c r="BH208" i="9"/>
  <c r="BG208" i="9"/>
  <c r="BF208" i="9"/>
  <c r="T208" i="9"/>
  <c r="R208" i="9"/>
  <c r="P208" i="9"/>
  <c r="BK208" i="9"/>
  <c r="J208" i="9"/>
  <c r="BE208" i="9"/>
  <c r="BI206" i="9"/>
  <c r="BH206" i="9"/>
  <c r="BG206" i="9"/>
  <c r="BF206" i="9"/>
  <c r="T206" i="9"/>
  <c r="R206" i="9"/>
  <c r="P206" i="9"/>
  <c r="BK206" i="9"/>
  <c r="J206" i="9"/>
  <c r="BE206" i="9"/>
  <c r="BI203" i="9"/>
  <c r="BH203" i="9"/>
  <c r="BG203" i="9"/>
  <c r="BF203" i="9"/>
  <c r="T203" i="9"/>
  <c r="R203" i="9"/>
  <c r="P203" i="9"/>
  <c r="BK203" i="9"/>
  <c r="J203" i="9"/>
  <c r="BE203" i="9"/>
  <c r="BI199" i="9"/>
  <c r="BH199" i="9"/>
  <c r="BG199" i="9"/>
  <c r="BF199" i="9"/>
  <c r="T199" i="9"/>
  <c r="R199" i="9"/>
  <c r="P199" i="9"/>
  <c r="BK199" i="9"/>
  <c r="J199" i="9"/>
  <c r="BE199" i="9"/>
  <c r="BI198" i="9"/>
  <c r="BH198" i="9"/>
  <c r="BG198" i="9"/>
  <c r="BF198" i="9"/>
  <c r="T198" i="9"/>
  <c r="R198" i="9"/>
  <c r="P198" i="9"/>
  <c r="BK198" i="9"/>
  <c r="J198" i="9"/>
  <c r="BE198" i="9"/>
  <c r="BI194" i="9"/>
  <c r="BH194" i="9"/>
  <c r="BG194" i="9"/>
  <c r="BF194" i="9"/>
  <c r="T194" i="9"/>
  <c r="R194" i="9"/>
  <c r="P194" i="9"/>
  <c r="BK194" i="9"/>
  <c r="J194" i="9"/>
  <c r="BE194" i="9"/>
  <c r="BI188" i="9"/>
  <c r="BH188" i="9"/>
  <c r="BG188" i="9"/>
  <c r="BF188" i="9"/>
  <c r="T188" i="9"/>
  <c r="R188" i="9"/>
  <c r="P188" i="9"/>
  <c r="BK188" i="9"/>
  <c r="J188" i="9"/>
  <c r="BE188" i="9"/>
  <c r="BI181" i="9"/>
  <c r="BH181" i="9"/>
  <c r="BG181" i="9"/>
  <c r="BF181" i="9"/>
  <c r="T181" i="9"/>
  <c r="R181" i="9"/>
  <c r="P181" i="9"/>
  <c r="BK181" i="9"/>
  <c r="J181" i="9"/>
  <c r="BE181" i="9"/>
  <c r="BI177" i="9"/>
  <c r="BH177" i="9"/>
  <c r="BG177" i="9"/>
  <c r="BF177" i="9"/>
  <c r="T177" i="9"/>
  <c r="R177" i="9"/>
  <c r="P177" i="9"/>
  <c r="BK177" i="9"/>
  <c r="J177" i="9"/>
  <c r="BE177" i="9"/>
  <c r="BI174" i="9"/>
  <c r="BH174" i="9"/>
  <c r="BG174" i="9"/>
  <c r="BF174" i="9"/>
  <c r="T174" i="9"/>
  <c r="R174" i="9"/>
  <c r="P174" i="9"/>
  <c r="BK174" i="9"/>
  <c r="J174" i="9"/>
  <c r="BE174" i="9"/>
  <c r="BI170" i="9"/>
  <c r="BH170" i="9"/>
  <c r="BG170" i="9"/>
  <c r="BF170" i="9"/>
  <c r="T170" i="9"/>
  <c r="R170" i="9"/>
  <c r="P170" i="9"/>
  <c r="BK170" i="9"/>
  <c r="J170" i="9"/>
  <c r="BE170" i="9"/>
  <c r="BI167" i="9"/>
  <c r="BH167" i="9"/>
  <c r="BG167" i="9"/>
  <c r="BF167" i="9"/>
  <c r="T167" i="9"/>
  <c r="R167" i="9"/>
  <c r="P167" i="9"/>
  <c r="BK167" i="9"/>
  <c r="J167" i="9"/>
  <c r="BE167" i="9"/>
  <c r="BI159" i="9"/>
  <c r="BH159" i="9"/>
  <c r="BG159" i="9"/>
  <c r="BF159" i="9"/>
  <c r="T159" i="9"/>
  <c r="R159" i="9"/>
  <c r="P159" i="9"/>
  <c r="BK159" i="9"/>
  <c r="J159" i="9"/>
  <c r="BE159" i="9"/>
  <c r="BI156" i="9"/>
  <c r="BH156" i="9"/>
  <c r="BG156" i="9"/>
  <c r="BF156" i="9"/>
  <c r="T156" i="9"/>
  <c r="R156" i="9"/>
  <c r="P156" i="9"/>
  <c r="BK156" i="9"/>
  <c r="J156" i="9"/>
  <c r="BE156" i="9"/>
  <c r="BI151" i="9"/>
  <c r="BH151" i="9"/>
  <c r="BG151" i="9"/>
  <c r="BF151" i="9"/>
  <c r="T151" i="9"/>
  <c r="R151" i="9"/>
  <c r="P151" i="9"/>
  <c r="BK151" i="9"/>
  <c r="J151" i="9"/>
  <c r="BE151" i="9"/>
  <c r="BI144" i="9"/>
  <c r="BH144" i="9"/>
  <c r="BG144" i="9"/>
  <c r="BF144" i="9"/>
  <c r="T144" i="9"/>
  <c r="R144" i="9"/>
  <c r="P144" i="9"/>
  <c r="BK144" i="9"/>
  <c r="J144" i="9"/>
  <c r="BE144" i="9"/>
  <c r="BI142" i="9"/>
  <c r="BH142" i="9"/>
  <c r="BG142" i="9"/>
  <c r="BF142" i="9"/>
  <c r="T142" i="9"/>
  <c r="R142" i="9"/>
  <c r="P142" i="9"/>
  <c r="BK142" i="9"/>
  <c r="J142" i="9"/>
  <c r="BE142" i="9"/>
  <c r="BI138" i="9"/>
  <c r="BH138" i="9"/>
  <c r="BG138" i="9"/>
  <c r="BF138" i="9"/>
  <c r="T138" i="9"/>
  <c r="R138" i="9"/>
  <c r="P138" i="9"/>
  <c r="BK138" i="9"/>
  <c r="J138" i="9"/>
  <c r="BE138" i="9"/>
  <c r="BI135" i="9"/>
  <c r="BH135" i="9"/>
  <c r="BG135" i="9"/>
  <c r="BF135" i="9"/>
  <c r="T135" i="9"/>
  <c r="R135" i="9"/>
  <c r="P135" i="9"/>
  <c r="BK135" i="9"/>
  <c r="J135" i="9"/>
  <c r="BE135" i="9"/>
  <c r="BI132" i="9"/>
  <c r="BH132" i="9"/>
  <c r="BG132" i="9"/>
  <c r="BF132" i="9"/>
  <c r="T132" i="9"/>
  <c r="R132" i="9"/>
  <c r="P132" i="9"/>
  <c r="BK132" i="9"/>
  <c r="J132" i="9"/>
  <c r="BE132" i="9"/>
  <c r="BI129" i="9"/>
  <c r="BH129" i="9"/>
  <c r="BG129" i="9"/>
  <c r="BF129" i="9"/>
  <c r="T129" i="9"/>
  <c r="R129" i="9"/>
  <c r="P129" i="9"/>
  <c r="BK129" i="9"/>
  <c r="J129" i="9"/>
  <c r="BE129" i="9"/>
  <c r="BI124" i="9"/>
  <c r="BH124" i="9"/>
  <c r="BG124" i="9"/>
  <c r="BF124" i="9"/>
  <c r="T124" i="9"/>
  <c r="R124" i="9"/>
  <c r="P124" i="9"/>
  <c r="BK124" i="9"/>
  <c r="J124" i="9"/>
  <c r="BE124" i="9"/>
  <c r="BI119" i="9"/>
  <c r="BH119" i="9"/>
  <c r="BG119" i="9"/>
  <c r="BF119" i="9"/>
  <c r="T119" i="9"/>
  <c r="R119" i="9"/>
  <c r="P119" i="9"/>
  <c r="BK119" i="9"/>
  <c r="J119" i="9"/>
  <c r="BE119" i="9"/>
  <c r="BI112" i="9"/>
  <c r="BH112" i="9"/>
  <c r="BG112" i="9"/>
  <c r="BF112" i="9"/>
  <c r="T112" i="9"/>
  <c r="R112" i="9"/>
  <c r="R103" i="9" s="1"/>
  <c r="R102" i="9" s="1"/>
  <c r="P112" i="9"/>
  <c r="BK112" i="9"/>
  <c r="J112" i="9"/>
  <c r="BE112" i="9"/>
  <c r="BI104" i="9"/>
  <c r="F41" i="9"/>
  <c r="BD63" i="1" s="1"/>
  <c r="BH104" i="9"/>
  <c r="F40" i="9" s="1"/>
  <c r="BC63" i="1" s="1"/>
  <c r="BG104" i="9"/>
  <c r="F39" i="9"/>
  <c r="BB63" i="1" s="1"/>
  <c r="BF104" i="9"/>
  <c r="T104" i="9"/>
  <c r="T103" i="9"/>
  <c r="T102" i="9" s="1"/>
  <c r="T101" i="9" s="1"/>
  <c r="R104" i="9"/>
  <c r="R101" i="9"/>
  <c r="P104" i="9"/>
  <c r="P103" i="9"/>
  <c r="BK104" i="9"/>
  <c r="BK103" i="9" s="1"/>
  <c r="J104" i="9"/>
  <c r="BE104" i="9" s="1"/>
  <c r="J37" i="9" s="1"/>
  <c r="AV63" i="1" s="1"/>
  <c r="J98" i="9"/>
  <c r="J97" i="9"/>
  <c r="F97" i="9"/>
  <c r="F95" i="9"/>
  <c r="E93" i="9"/>
  <c r="J63" i="9"/>
  <c r="J62" i="9"/>
  <c r="F62" i="9"/>
  <c r="F60" i="9"/>
  <c r="E58" i="9"/>
  <c r="J22" i="9"/>
  <c r="E22" i="9"/>
  <c r="F98" i="9" s="1"/>
  <c r="J21" i="9"/>
  <c r="J16" i="9"/>
  <c r="E7" i="9"/>
  <c r="E52" i="9" s="1"/>
  <c r="J41" i="8"/>
  <c r="J40" i="8"/>
  <c r="AY62" i="1"/>
  <c r="J39" i="8"/>
  <c r="AX62" i="1"/>
  <c r="BI257" i="8"/>
  <c r="BH257" i="8"/>
  <c r="BG257" i="8"/>
  <c r="BF257" i="8"/>
  <c r="T257" i="8"/>
  <c r="R257" i="8"/>
  <c r="P257" i="8"/>
  <c r="BK257" i="8"/>
  <c r="J257" i="8"/>
  <c r="BE257" i="8"/>
  <c r="BI256" i="8"/>
  <c r="BH256" i="8"/>
  <c r="BG256" i="8"/>
  <c r="BF256" i="8"/>
  <c r="T256" i="8"/>
  <c r="R256" i="8"/>
  <c r="P256" i="8"/>
  <c r="BK256" i="8"/>
  <c r="J256" i="8"/>
  <c r="BE256" i="8"/>
  <c r="BI255" i="8"/>
  <c r="BH255" i="8"/>
  <c r="BG255" i="8"/>
  <c r="BF255" i="8"/>
  <c r="T255" i="8"/>
  <c r="T254" i="8"/>
  <c r="R255" i="8"/>
  <c r="R254" i="8"/>
  <c r="P255" i="8"/>
  <c r="P254" i="8"/>
  <c r="BK255" i="8"/>
  <c r="BK254" i="8"/>
  <c r="J254" i="8" s="1"/>
  <c r="J75" i="8" s="1"/>
  <c r="J255" i="8"/>
  <c r="BE255" i="8" s="1"/>
  <c r="BI253" i="8"/>
  <c r="BH253" i="8"/>
  <c r="BG253" i="8"/>
  <c r="BF253" i="8"/>
  <c r="T253" i="8"/>
  <c r="T252" i="8"/>
  <c r="R253" i="8"/>
  <c r="R252" i="8"/>
  <c r="P253" i="8"/>
  <c r="P252" i="8"/>
  <c r="BK253" i="8"/>
  <c r="BK252" i="8"/>
  <c r="J252" i="8" s="1"/>
  <c r="J253" i="8"/>
  <c r="BE253" i="8" s="1"/>
  <c r="J74" i="8"/>
  <c r="BI245" i="8"/>
  <c r="BH245" i="8"/>
  <c r="BG245" i="8"/>
  <c r="BF245" i="8"/>
  <c r="T245" i="8"/>
  <c r="T244" i="8"/>
  <c r="R245" i="8"/>
  <c r="R244" i="8"/>
  <c r="P245" i="8"/>
  <c r="P244" i="8"/>
  <c r="BK245" i="8"/>
  <c r="BK244" i="8"/>
  <c r="J244" i="8" s="1"/>
  <c r="J73" i="8" s="1"/>
  <c r="J245" i="8"/>
  <c r="BE245" i="8" s="1"/>
  <c r="BI243" i="8"/>
  <c r="BH243" i="8"/>
  <c r="BG243" i="8"/>
  <c r="BF243" i="8"/>
  <c r="T243" i="8"/>
  <c r="R243" i="8"/>
  <c r="P243" i="8"/>
  <c r="BK243" i="8"/>
  <c r="J243" i="8"/>
  <c r="BE243" i="8"/>
  <c r="BI242" i="8"/>
  <c r="BH242" i="8"/>
  <c r="BG242" i="8"/>
  <c r="BF242" i="8"/>
  <c r="T242" i="8"/>
  <c r="R242" i="8"/>
  <c r="P242" i="8"/>
  <c r="BK242" i="8"/>
  <c r="J242" i="8"/>
  <c r="BE242" i="8"/>
  <c r="BI241" i="8"/>
  <c r="BH241" i="8"/>
  <c r="BG241" i="8"/>
  <c r="BF241" i="8"/>
  <c r="T241" i="8"/>
  <c r="R241" i="8"/>
  <c r="P241" i="8"/>
  <c r="BK241" i="8"/>
  <c r="J241" i="8"/>
  <c r="BE241" i="8"/>
  <c r="BI240" i="8"/>
  <c r="BH240" i="8"/>
  <c r="BG240" i="8"/>
  <c r="BF240" i="8"/>
  <c r="T240" i="8"/>
  <c r="R240" i="8"/>
  <c r="P240" i="8"/>
  <c r="BK240" i="8"/>
  <c r="J240" i="8"/>
  <c r="BE240" i="8"/>
  <c r="BI239" i="8"/>
  <c r="BH239" i="8"/>
  <c r="BG239" i="8"/>
  <c r="BF239" i="8"/>
  <c r="T239" i="8"/>
  <c r="R239" i="8"/>
  <c r="P239" i="8"/>
  <c r="BK239" i="8"/>
  <c r="J239" i="8"/>
  <c r="BE239" i="8"/>
  <c r="BI238" i="8"/>
  <c r="BH238" i="8"/>
  <c r="BG238" i="8"/>
  <c r="BF238" i="8"/>
  <c r="T238" i="8"/>
  <c r="R238" i="8"/>
  <c r="P238" i="8"/>
  <c r="BK238" i="8"/>
  <c r="J238" i="8"/>
  <c r="BE238" i="8"/>
  <c r="BI237" i="8"/>
  <c r="BH237" i="8"/>
  <c r="BG237" i="8"/>
  <c r="BF237" i="8"/>
  <c r="T237" i="8"/>
  <c r="R237" i="8"/>
  <c r="P237" i="8"/>
  <c r="BK237" i="8"/>
  <c r="J237" i="8"/>
  <c r="BE237" i="8"/>
  <c r="BI236" i="8"/>
  <c r="BH236" i="8"/>
  <c r="BG236" i="8"/>
  <c r="BF236" i="8"/>
  <c r="T236" i="8"/>
  <c r="R236" i="8"/>
  <c r="P236" i="8"/>
  <c r="BK236" i="8"/>
  <c r="J236" i="8"/>
  <c r="BE236" i="8"/>
  <c r="BI235" i="8"/>
  <c r="BH235" i="8"/>
  <c r="BG235" i="8"/>
  <c r="BF235" i="8"/>
  <c r="T235" i="8"/>
  <c r="R235" i="8"/>
  <c r="P235" i="8"/>
  <c r="BK235" i="8"/>
  <c r="J235" i="8"/>
  <c r="BE235" i="8"/>
  <c r="BI232" i="8"/>
  <c r="BH232" i="8"/>
  <c r="BG232" i="8"/>
  <c r="BF232" i="8"/>
  <c r="T232" i="8"/>
  <c r="R232" i="8"/>
  <c r="P232" i="8"/>
  <c r="BK232" i="8"/>
  <c r="J232" i="8"/>
  <c r="BE232" i="8"/>
  <c r="BI228" i="8"/>
  <c r="BH228" i="8"/>
  <c r="BG228" i="8"/>
  <c r="BF228" i="8"/>
  <c r="T228" i="8"/>
  <c r="R228" i="8"/>
  <c r="P228" i="8"/>
  <c r="BK228" i="8"/>
  <c r="J228" i="8"/>
  <c r="BE228" i="8"/>
  <c r="BI225" i="8"/>
  <c r="BH225" i="8"/>
  <c r="BG225" i="8"/>
  <c r="BF225" i="8"/>
  <c r="T225" i="8"/>
  <c r="T224" i="8"/>
  <c r="R225" i="8"/>
  <c r="R224" i="8"/>
  <c r="P225" i="8"/>
  <c r="P224" i="8"/>
  <c r="BK225" i="8"/>
  <c r="BK224" i="8"/>
  <c r="J224" i="8" s="1"/>
  <c r="J72" i="8" s="1"/>
  <c r="J225" i="8"/>
  <c r="BE225" i="8" s="1"/>
  <c r="BI220" i="8"/>
  <c r="BH220" i="8"/>
  <c r="BG220" i="8"/>
  <c r="BF220" i="8"/>
  <c r="T220" i="8"/>
  <c r="R220" i="8"/>
  <c r="P220" i="8"/>
  <c r="BK220" i="8"/>
  <c r="J220" i="8"/>
  <c r="BE220" i="8"/>
  <c r="BI216" i="8"/>
  <c r="BH216" i="8"/>
  <c r="BG216" i="8"/>
  <c r="BF216" i="8"/>
  <c r="T216" i="8"/>
  <c r="R216" i="8"/>
  <c r="P216" i="8"/>
  <c r="BK216" i="8"/>
  <c r="J216" i="8"/>
  <c r="BE216" i="8"/>
  <c r="BI212" i="8"/>
  <c r="BH212" i="8"/>
  <c r="BG212" i="8"/>
  <c r="BF212" i="8"/>
  <c r="T212" i="8"/>
  <c r="R212" i="8"/>
  <c r="P212" i="8"/>
  <c r="BK212" i="8"/>
  <c r="J212" i="8"/>
  <c r="BE212" i="8"/>
  <c r="BI208" i="8"/>
  <c r="BH208" i="8"/>
  <c r="BG208" i="8"/>
  <c r="BF208" i="8"/>
  <c r="T208" i="8"/>
  <c r="R208" i="8"/>
  <c r="P208" i="8"/>
  <c r="BK208" i="8"/>
  <c r="J208" i="8"/>
  <c r="BE208" i="8"/>
  <c r="BI204" i="8"/>
  <c r="BH204" i="8"/>
  <c r="BG204" i="8"/>
  <c r="BF204" i="8"/>
  <c r="T204" i="8"/>
  <c r="R204" i="8"/>
  <c r="R194" i="8" s="1"/>
  <c r="P204" i="8"/>
  <c r="BK204" i="8"/>
  <c r="J204" i="8"/>
  <c r="BE204" i="8"/>
  <c r="BI199" i="8"/>
  <c r="BH199" i="8"/>
  <c r="BG199" i="8"/>
  <c r="BF199" i="8"/>
  <c r="T199" i="8"/>
  <c r="R199" i="8"/>
  <c r="P199" i="8"/>
  <c r="BK199" i="8"/>
  <c r="BK194" i="8" s="1"/>
  <c r="J194" i="8" s="1"/>
  <c r="J71" i="8" s="1"/>
  <c r="J199" i="8"/>
  <c r="BE199" i="8"/>
  <c r="BI195" i="8"/>
  <c r="BH195" i="8"/>
  <c r="BG195" i="8"/>
  <c r="BF195" i="8"/>
  <c r="T195" i="8"/>
  <c r="T194" i="8"/>
  <c r="R195" i="8"/>
  <c r="P195" i="8"/>
  <c r="P194" i="8"/>
  <c r="BK195" i="8"/>
  <c r="J195" i="8"/>
  <c r="BE195" i="8" s="1"/>
  <c r="BI191" i="8"/>
  <c r="BH191" i="8"/>
  <c r="BG191" i="8"/>
  <c r="BF191" i="8"/>
  <c r="T191" i="8"/>
  <c r="R191" i="8"/>
  <c r="P191" i="8"/>
  <c r="BK191" i="8"/>
  <c r="BK186" i="8" s="1"/>
  <c r="J186" i="8" s="1"/>
  <c r="J70" i="8" s="1"/>
  <c r="J191" i="8"/>
  <c r="BE191" i="8"/>
  <c r="BI187" i="8"/>
  <c r="BH187" i="8"/>
  <c r="BG187" i="8"/>
  <c r="BF187" i="8"/>
  <c r="T187" i="8"/>
  <c r="T186" i="8"/>
  <c r="R187" i="8"/>
  <c r="R186" i="8"/>
  <c r="P187" i="8"/>
  <c r="P186" i="8"/>
  <c r="BK187" i="8"/>
  <c r="J187" i="8"/>
  <c r="BE187" i="8" s="1"/>
  <c r="BI183" i="8"/>
  <c r="BH183" i="8"/>
  <c r="BG183" i="8"/>
  <c r="BF183" i="8"/>
  <c r="T183" i="8"/>
  <c r="R183" i="8"/>
  <c r="P183" i="8"/>
  <c r="BK183" i="8"/>
  <c r="J183" i="8"/>
  <c r="BE183" i="8"/>
  <c r="BI179" i="8"/>
  <c r="BH179" i="8"/>
  <c r="BG179" i="8"/>
  <c r="BF179" i="8"/>
  <c r="T179" i="8"/>
  <c r="R179" i="8"/>
  <c r="P179" i="8"/>
  <c r="BK179" i="8"/>
  <c r="J179" i="8"/>
  <c r="BE179" i="8"/>
  <c r="BI178" i="8"/>
  <c r="BH178" i="8"/>
  <c r="BG178" i="8"/>
  <c r="BF178" i="8"/>
  <c r="T178" i="8"/>
  <c r="R178" i="8"/>
  <c r="P178" i="8"/>
  <c r="BK178" i="8"/>
  <c r="J178" i="8"/>
  <c r="BE178" i="8"/>
  <c r="BI174" i="8"/>
  <c r="BH174" i="8"/>
  <c r="BG174" i="8"/>
  <c r="BF174" i="8"/>
  <c r="T174" i="8"/>
  <c r="R174" i="8"/>
  <c r="P174" i="8"/>
  <c r="BK174" i="8"/>
  <c r="J174" i="8"/>
  <c r="BE174" i="8"/>
  <c r="BI169" i="8"/>
  <c r="BH169" i="8"/>
  <c r="BG169" i="8"/>
  <c r="BF169" i="8"/>
  <c r="T169" i="8"/>
  <c r="R169" i="8"/>
  <c r="P169" i="8"/>
  <c r="BK169" i="8"/>
  <c r="J169" i="8"/>
  <c r="BE169" i="8"/>
  <c r="BI164" i="8"/>
  <c r="BH164" i="8"/>
  <c r="BG164" i="8"/>
  <c r="BF164" i="8"/>
  <c r="T164" i="8"/>
  <c r="R164" i="8"/>
  <c r="P164" i="8"/>
  <c r="BK164" i="8"/>
  <c r="J164" i="8"/>
  <c r="BE164" i="8"/>
  <c r="BI160" i="8"/>
  <c r="BH160" i="8"/>
  <c r="BG160" i="8"/>
  <c r="BF160" i="8"/>
  <c r="T160" i="8"/>
  <c r="R160" i="8"/>
  <c r="P160" i="8"/>
  <c r="BK160" i="8"/>
  <c r="J160" i="8"/>
  <c r="BE160" i="8"/>
  <c r="BI156" i="8"/>
  <c r="BH156" i="8"/>
  <c r="BG156" i="8"/>
  <c r="BF156" i="8"/>
  <c r="T156" i="8"/>
  <c r="R156" i="8"/>
  <c r="P156" i="8"/>
  <c r="BK156" i="8"/>
  <c r="J156" i="8"/>
  <c r="BE156" i="8"/>
  <c r="BI153" i="8"/>
  <c r="BH153" i="8"/>
  <c r="BG153" i="8"/>
  <c r="BF153" i="8"/>
  <c r="T153" i="8"/>
  <c r="R153" i="8"/>
  <c r="P153" i="8"/>
  <c r="BK153" i="8"/>
  <c r="J153" i="8"/>
  <c r="BE153" i="8"/>
  <c r="BI149" i="8"/>
  <c r="BH149" i="8"/>
  <c r="BG149" i="8"/>
  <c r="BF149" i="8"/>
  <c r="T149" i="8"/>
  <c r="R149" i="8"/>
  <c r="P149" i="8"/>
  <c r="BK149" i="8"/>
  <c r="J149" i="8"/>
  <c r="BE149" i="8"/>
  <c r="BI144" i="8"/>
  <c r="BH144" i="8"/>
  <c r="BG144" i="8"/>
  <c r="BF144" i="8"/>
  <c r="T144" i="8"/>
  <c r="R144" i="8"/>
  <c r="P144" i="8"/>
  <c r="BK144" i="8"/>
  <c r="J144" i="8"/>
  <c r="BE144" i="8"/>
  <c r="BI139" i="8"/>
  <c r="BH139" i="8"/>
  <c r="BG139" i="8"/>
  <c r="BF139" i="8"/>
  <c r="T139" i="8"/>
  <c r="R139" i="8"/>
  <c r="P139" i="8"/>
  <c r="BK139" i="8"/>
  <c r="J139" i="8"/>
  <c r="BE139" i="8"/>
  <c r="BI136" i="8"/>
  <c r="BH136" i="8"/>
  <c r="BG136" i="8"/>
  <c r="BF136" i="8"/>
  <c r="T136" i="8"/>
  <c r="R136" i="8"/>
  <c r="P136" i="8"/>
  <c r="BK136" i="8"/>
  <c r="J136" i="8"/>
  <c r="BE136" i="8"/>
  <c r="BI131" i="8"/>
  <c r="BH131" i="8"/>
  <c r="BG131" i="8"/>
  <c r="BF131" i="8"/>
  <c r="T131" i="8"/>
  <c r="R131" i="8"/>
  <c r="P131" i="8"/>
  <c r="BK131" i="8"/>
  <c r="J131" i="8"/>
  <c r="BE131" i="8"/>
  <c r="BI128" i="8"/>
  <c r="BH128" i="8"/>
  <c r="BG128" i="8"/>
  <c r="BF128" i="8"/>
  <c r="T128" i="8"/>
  <c r="R128" i="8"/>
  <c r="P128" i="8"/>
  <c r="BK128" i="8"/>
  <c r="J128" i="8"/>
  <c r="BE128" i="8"/>
  <c r="BI123" i="8"/>
  <c r="BH123" i="8"/>
  <c r="BG123" i="8"/>
  <c r="BF123" i="8"/>
  <c r="T123" i="8"/>
  <c r="R123" i="8"/>
  <c r="P123" i="8"/>
  <c r="BK123" i="8"/>
  <c r="J123" i="8"/>
  <c r="BE123" i="8"/>
  <c r="BI121" i="8"/>
  <c r="BH121" i="8"/>
  <c r="BG121" i="8"/>
  <c r="BF121" i="8"/>
  <c r="T121" i="8"/>
  <c r="R121" i="8"/>
  <c r="P121" i="8"/>
  <c r="BK121" i="8"/>
  <c r="J121" i="8"/>
  <c r="BE121" i="8"/>
  <c r="BI118" i="8"/>
  <c r="BH118" i="8"/>
  <c r="BG118" i="8"/>
  <c r="BF118" i="8"/>
  <c r="T118" i="8"/>
  <c r="R118" i="8"/>
  <c r="P118" i="8"/>
  <c r="BK118" i="8"/>
  <c r="J118" i="8"/>
  <c r="BE118" i="8"/>
  <c r="BI113" i="8"/>
  <c r="BH113" i="8"/>
  <c r="BG113" i="8"/>
  <c r="BF113" i="8"/>
  <c r="T113" i="8"/>
  <c r="R113" i="8"/>
  <c r="P113" i="8"/>
  <c r="BK113" i="8"/>
  <c r="J113" i="8"/>
  <c r="BE113" i="8"/>
  <c r="BI108" i="8"/>
  <c r="BH108" i="8"/>
  <c r="BG108" i="8"/>
  <c r="BF108" i="8"/>
  <c r="T108" i="8"/>
  <c r="R108" i="8"/>
  <c r="R101" i="8" s="1"/>
  <c r="R100" i="8" s="1"/>
  <c r="R99" i="8" s="1"/>
  <c r="P108" i="8"/>
  <c r="BK108" i="8"/>
  <c r="J108" i="8"/>
  <c r="BE108" i="8"/>
  <c r="BI102" i="8"/>
  <c r="F41" i="8"/>
  <c r="BD62" i="1" s="1"/>
  <c r="BH102" i="8"/>
  <c r="F40" i="8" s="1"/>
  <c r="BC62" i="1" s="1"/>
  <c r="BG102" i="8"/>
  <c r="F39" i="8"/>
  <c r="BB62" i="1" s="1"/>
  <c r="BF102" i="8"/>
  <c r="T102" i="8"/>
  <c r="T101" i="8"/>
  <c r="T100" i="8" s="1"/>
  <c r="T99" i="8" s="1"/>
  <c r="R102" i="8"/>
  <c r="P102" i="8"/>
  <c r="P101" i="8"/>
  <c r="BK102" i="8"/>
  <c r="BK101" i="8" s="1"/>
  <c r="J102" i="8"/>
  <c r="BE102" i="8" s="1"/>
  <c r="J96" i="8"/>
  <c r="J95" i="8"/>
  <c r="F95" i="8"/>
  <c r="F93" i="8"/>
  <c r="E91" i="8"/>
  <c r="J63" i="8"/>
  <c r="J62" i="8"/>
  <c r="F62" i="8"/>
  <c r="F60" i="8"/>
  <c r="E58" i="8"/>
  <c r="J22" i="8"/>
  <c r="E22" i="8"/>
  <c r="F96" i="8" s="1"/>
  <c r="J21" i="8"/>
  <c r="J16" i="8"/>
  <c r="E7" i="8"/>
  <c r="E52" i="8" s="1"/>
  <c r="E85" i="8"/>
  <c r="J41" i="7"/>
  <c r="J40" i="7"/>
  <c r="AY61" i="1"/>
  <c r="J39" i="7"/>
  <c r="AX61" i="1"/>
  <c r="BI276" i="7"/>
  <c r="BH276" i="7"/>
  <c r="BG276" i="7"/>
  <c r="BF276" i="7"/>
  <c r="T276" i="7"/>
  <c r="R276" i="7"/>
  <c r="P276" i="7"/>
  <c r="BK276" i="7"/>
  <c r="J276" i="7"/>
  <c r="BE276" i="7"/>
  <c r="BI275" i="7"/>
  <c r="BH275" i="7"/>
  <c r="BG275" i="7"/>
  <c r="BF275" i="7"/>
  <c r="T275" i="7"/>
  <c r="R275" i="7"/>
  <c r="P275" i="7"/>
  <c r="BK275" i="7"/>
  <c r="J275" i="7"/>
  <c r="BE275" i="7"/>
  <c r="BI274" i="7"/>
  <c r="BH274" i="7"/>
  <c r="BG274" i="7"/>
  <c r="BF274" i="7"/>
  <c r="T274" i="7"/>
  <c r="T273" i="7"/>
  <c r="R274" i="7"/>
  <c r="R273" i="7"/>
  <c r="P274" i="7"/>
  <c r="P273" i="7"/>
  <c r="BK274" i="7"/>
  <c r="BK273" i="7"/>
  <c r="J273" i="7" s="1"/>
  <c r="J75" i="7" s="1"/>
  <c r="J274" i="7"/>
  <c r="BE274" i="7" s="1"/>
  <c r="BI272" i="7"/>
  <c r="BH272" i="7"/>
  <c r="BG272" i="7"/>
  <c r="BF272" i="7"/>
  <c r="T272" i="7"/>
  <c r="T271" i="7"/>
  <c r="R272" i="7"/>
  <c r="R271" i="7"/>
  <c r="P272" i="7"/>
  <c r="P271" i="7"/>
  <c r="BK272" i="7"/>
  <c r="BK271" i="7"/>
  <c r="J271" i="7" s="1"/>
  <c r="J272" i="7"/>
  <c r="BE272" i="7" s="1"/>
  <c r="J74" i="7"/>
  <c r="BI264" i="7"/>
  <c r="BH264" i="7"/>
  <c r="BG264" i="7"/>
  <c r="BF264" i="7"/>
  <c r="T264" i="7"/>
  <c r="T263" i="7"/>
  <c r="R264" i="7"/>
  <c r="R263" i="7"/>
  <c r="P264" i="7"/>
  <c r="P263" i="7"/>
  <c r="BK264" i="7"/>
  <c r="BK263" i="7"/>
  <c r="J263" i="7" s="1"/>
  <c r="J73" i="7" s="1"/>
  <c r="J264" i="7"/>
  <c r="BE264" i="7" s="1"/>
  <c r="BI260" i="7"/>
  <c r="BH260" i="7"/>
  <c r="BG260" i="7"/>
  <c r="BF260" i="7"/>
  <c r="T260" i="7"/>
  <c r="R260" i="7"/>
  <c r="P260" i="7"/>
  <c r="BK260" i="7"/>
  <c r="J260" i="7"/>
  <c r="BE260" i="7"/>
  <c r="BI259" i="7"/>
  <c r="BH259" i="7"/>
  <c r="BG259" i="7"/>
  <c r="BF259" i="7"/>
  <c r="T259" i="7"/>
  <c r="R259" i="7"/>
  <c r="P259" i="7"/>
  <c r="BK259" i="7"/>
  <c r="J259" i="7"/>
  <c r="BE259" i="7"/>
  <c r="BI258" i="7"/>
  <c r="BH258" i="7"/>
  <c r="BG258" i="7"/>
  <c r="BF258" i="7"/>
  <c r="T258" i="7"/>
  <c r="R258" i="7"/>
  <c r="P258" i="7"/>
  <c r="BK258" i="7"/>
  <c r="J258" i="7"/>
  <c r="BE258" i="7"/>
  <c r="BI257" i="7"/>
  <c r="BH257" i="7"/>
  <c r="BG257" i="7"/>
  <c r="BF257" i="7"/>
  <c r="T257" i="7"/>
  <c r="R257" i="7"/>
  <c r="P257" i="7"/>
  <c r="BK257" i="7"/>
  <c r="J257" i="7"/>
  <c r="BE257" i="7"/>
  <c r="BI256" i="7"/>
  <c r="BH256" i="7"/>
  <c r="BG256" i="7"/>
  <c r="BF256" i="7"/>
  <c r="T256" i="7"/>
  <c r="R256" i="7"/>
  <c r="P256" i="7"/>
  <c r="BK256" i="7"/>
  <c r="J256" i="7"/>
  <c r="BE256" i="7"/>
  <c r="BI253" i="7"/>
  <c r="BH253" i="7"/>
  <c r="BG253" i="7"/>
  <c r="BF253" i="7"/>
  <c r="T253" i="7"/>
  <c r="R253" i="7"/>
  <c r="P253" i="7"/>
  <c r="BK253" i="7"/>
  <c r="J253" i="7"/>
  <c r="BE253" i="7"/>
  <c r="BI252" i="7"/>
  <c r="BH252" i="7"/>
  <c r="BG252" i="7"/>
  <c r="BF252" i="7"/>
  <c r="T252" i="7"/>
  <c r="R252" i="7"/>
  <c r="P252" i="7"/>
  <c r="BK252" i="7"/>
  <c r="J252" i="7"/>
  <c r="BE252" i="7"/>
  <c r="BI251" i="7"/>
  <c r="BH251" i="7"/>
  <c r="BG251" i="7"/>
  <c r="BF251" i="7"/>
  <c r="T251" i="7"/>
  <c r="R251" i="7"/>
  <c r="P251" i="7"/>
  <c r="BK251" i="7"/>
  <c r="J251" i="7"/>
  <c r="BE251" i="7"/>
  <c r="BI250" i="7"/>
  <c r="BH250" i="7"/>
  <c r="BG250" i="7"/>
  <c r="BF250" i="7"/>
  <c r="T250" i="7"/>
  <c r="R250" i="7"/>
  <c r="P250" i="7"/>
  <c r="BK250" i="7"/>
  <c r="J250" i="7"/>
  <c r="BE250" i="7"/>
  <c r="BI249" i="7"/>
  <c r="BH249" i="7"/>
  <c r="BG249" i="7"/>
  <c r="BF249" i="7"/>
  <c r="T249" i="7"/>
  <c r="R249" i="7"/>
  <c r="P249" i="7"/>
  <c r="BK249" i="7"/>
  <c r="J249" i="7"/>
  <c r="BE249" i="7"/>
  <c r="BI246" i="7"/>
  <c r="BH246" i="7"/>
  <c r="BG246" i="7"/>
  <c r="BF246" i="7"/>
  <c r="T246" i="7"/>
  <c r="R246" i="7"/>
  <c r="P246" i="7"/>
  <c r="BK246" i="7"/>
  <c r="J246" i="7"/>
  <c r="BE246" i="7"/>
  <c r="BI243" i="7"/>
  <c r="BH243" i="7"/>
  <c r="BG243" i="7"/>
  <c r="BF243" i="7"/>
  <c r="T243" i="7"/>
  <c r="R243" i="7"/>
  <c r="P243" i="7"/>
  <c r="BK243" i="7"/>
  <c r="J243" i="7"/>
  <c r="BE243" i="7"/>
  <c r="BI242" i="7"/>
  <c r="BH242" i="7"/>
  <c r="BG242" i="7"/>
  <c r="BF242" i="7"/>
  <c r="T242" i="7"/>
  <c r="R242" i="7"/>
  <c r="P242" i="7"/>
  <c r="BK242" i="7"/>
  <c r="J242" i="7"/>
  <c r="BE242" i="7"/>
  <c r="BI241" i="7"/>
  <c r="BH241" i="7"/>
  <c r="BG241" i="7"/>
  <c r="BF241" i="7"/>
  <c r="T241" i="7"/>
  <c r="R241" i="7"/>
  <c r="P241" i="7"/>
  <c r="BK241" i="7"/>
  <c r="J241" i="7"/>
  <c r="BE241" i="7"/>
  <c r="BI240" i="7"/>
  <c r="BH240" i="7"/>
  <c r="BG240" i="7"/>
  <c r="BF240" i="7"/>
  <c r="T240" i="7"/>
  <c r="R240" i="7"/>
  <c r="P240" i="7"/>
  <c r="BK240" i="7"/>
  <c r="J240" i="7"/>
  <c r="BE240" i="7"/>
  <c r="BI237" i="7"/>
  <c r="BH237" i="7"/>
  <c r="BG237" i="7"/>
  <c r="BF237" i="7"/>
  <c r="T237" i="7"/>
  <c r="R237" i="7"/>
  <c r="P237" i="7"/>
  <c r="BK237" i="7"/>
  <c r="J237" i="7"/>
  <c r="BE237" i="7"/>
  <c r="BI236" i="7"/>
  <c r="BH236" i="7"/>
  <c r="BG236" i="7"/>
  <c r="BF236" i="7"/>
  <c r="T236" i="7"/>
  <c r="R236" i="7"/>
  <c r="P236" i="7"/>
  <c r="BK236" i="7"/>
  <c r="J236" i="7"/>
  <c r="BE236" i="7"/>
  <c r="BI235" i="7"/>
  <c r="BH235" i="7"/>
  <c r="BG235" i="7"/>
  <c r="BF235" i="7"/>
  <c r="T235" i="7"/>
  <c r="R235" i="7"/>
  <c r="P235" i="7"/>
  <c r="BK235" i="7"/>
  <c r="J235" i="7"/>
  <c r="BE235" i="7"/>
  <c r="BI232" i="7"/>
  <c r="BH232" i="7"/>
  <c r="BG232" i="7"/>
  <c r="BF232" i="7"/>
  <c r="T232" i="7"/>
  <c r="R232" i="7"/>
  <c r="R224" i="7" s="1"/>
  <c r="P232" i="7"/>
  <c r="BK232" i="7"/>
  <c r="J232" i="7"/>
  <c r="BE232" i="7"/>
  <c r="BI228" i="7"/>
  <c r="BH228" i="7"/>
  <c r="BG228" i="7"/>
  <c r="BF228" i="7"/>
  <c r="T228" i="7"/>
  <c r="R228" i="7"/>
  <c r="P228" i="7"/>
  <c r="BK228" i="7"/>
  <c r="BK224" i="7" s="1"/>
  <c r="J224" i="7" s="1"/>
  <c r="J72" i="7" s="1"/>
  <c r="J228" i="7"/>
  <c r="BE228" i="7"/>
  <c r="BI225" i="7"/>
  <c r="BH225" i="7"/>
  <c r="BG225" i="7"/>
  <c r="BF225" i="7"/>
  <c r="T225" i="7"/>
  <c r="T224" i="7"/>
  <c r="R225" i="7"/>
  <c r="P225" i="7"/>
  <c r="P224" i="7"/>
  <c r="BK225" i="7"/>
  <c r="J225" i="7"/>
  <c r="BE225" i="7" s="1"/>
  <c r="BI220" i="7"/>
  <c r="BH220" i="7"/>
  <c r="BG220" i="7"/>
  <c r="BF220" i="7"/>
  <c r="T220" i="7"/>
  <c r="R220" i="7"/>
  <c r="P220" i="7"/>
  <c r="BK220" i="7"/>
  <c r="J220" i="7"/>
  <c r="BE220" i="7"/>
  <c r="BI216" i="7"/>
  <c r="BH216" i="7"/>
  <c r="BG216" i="7"/>
  <c r="BF216" i="7"/>
  <c r="T216" i="7"/>
  <c r="R216" i="7"/>
  <c r="P216" i="7"/>
  <c r="BK216" i="7"/>
  <c r="J216" i="7"/>
  <c r="BE216" i="7"/>
  <c r="BI212" i="7"/>
  <c r="BH212" i="7"/>
  <c r="BG212" i="7"/>
  <c r="BF212" i="7"/>
  <c r="T212" i="7"/>
  <c r="R212" i="7"/>
  <c r="P212" i="7"/>
  <c r="BK212" i="7"/>
  <c r="J212" i="7"/>
  <c r="BE212" i="7"/>
  <c r="BI208" i="7"/>
  <c r="BH208" i="7"/>
  <c r="BG208" i="7"/>
  <c r="BF208" i="7"/>
  <c r="T208" i="7"/>
  <c r="R208" i="7"/>
  <c r="P208" i="7"/>
  <c r="BK208" i="7"/>
  <c r="J208" i="7"/>
  <c r="BE208" i="7"/>
  <c r="BI204" i="7"/>
  <c r="BH204" i="7"/>
  <c r="BG204" i="7"/>
  <c r="BF204" i="7"/>
  <c r="T204" i="7"/>
  <c r="R204" i="7"/>
  <c r="P204" i="7"/>
  <c r="BK204" i="7"/>
  <c r="J204" i="7"/>
  <c r="BE204" i="7"/>
  <c r="BI199" i="7"/>
  <c r="BH199" i="7"/>
  <c r="BG199" i="7"/>
  <c r="BF199" i="7"/>
  <c r="T199" i="7"/>
  <c r="R199" i="7"/>
  <c r="P199" i="7"/>
  <c r="BK199" i="7"/>
  <c r="J199" i="7"/>
  <c r="BE199" i="7"/>
  <c r="BI195" i="7"/>
  <c r="BH195" i="7"/>
  <c r="BG195" i="7"/>
  <c r="BF195" i="7"/>
  <c r="T195" i="7"/>
  <c r="T194" i="7"/>
  <c r="R195" i="7"/>
  <c r="R194" i="7"/>
  <c r="P195" i="7"/>
  <c r="P194" i="7"/>
  <c r="BK195" i="7"/>
  <c r="BK194" i="7"/>
  <c r="J194" i="7" s="1"/>
  <c r="J71" i="7" s="1"/>
  <c r="J195" i="7"/>
  <c r="BE195" i="7" s="1"/>
  <c r="BI191" i="7"/>
  <c r="BH191" i="7"/>
  <c r="BG191" i="7"/>
  <c r="BF191" i="7"/>
  <c r="T191" i="7"/>
  <c r="T186" i="7" s="1"/>
  <c r="R191" i="7"/>
  <c r="P191" i="7"/>
  <c r="BK191" i="7"/>
  <c r="J191" i="7"/>
  <c r="BE191" i="7" s="1"/>
  <c r="BI187" i="7"/>
  <c r="BH187" i="7"/>
  <c r="BG187" i="7"/>
  <c r="BF187" i="7"/>
  <c r="T187" i="7"/>
  <c r="R187" i="7"/>
  <c r="R186" i="7" s="1"/>
  <c r="P187" i="7"/>
  <c r="P186" i="7"/>
  <c r="BK187" i="7"/>
  <c r="BK186" i="7" s="1"/>
  <c r="J186" i="7" s="1"/>
  <c r="J70" i="7" s="1"/>
  <c r="J187" i="7"/>
  <c r="BE187" i="7"/>
  <c r="BI183" i="7"/>
  <c r="BH183" i="7"/>
  <c r="BG183" i="7"/>
  <c r="BF183" i="7"/>
  <c r="T183" i="7"/>
  <c r="R183" i="7"/>
  <c r="P183" i="7"/>
  <c r="BK183" i="7"/>
  <c r="J183" i="7"/>
  <c r="BE183" i="7"/>
  <c r="BI179" i="7"/>
  <c r="BH179" i="7"/>
  <c r="BG179" i="7"/>
  <c r="BF179" i="7"/>
  <c r="T179" i="7"/>
  <c r="R179" i="7"/>
  <c r="P179" i="7"/>
  <c r="BK179" i="7"/>
  <c r="J179" i="7"/>
  <c r="BE179" i="7" s="1"/>
  <c r="BI178" i="7"/>
  <c r="BH178" i="7"/>
  <c r="BG178" i="7"/>
  <c r="BF178" i="7"/>
  <c r="T178" i="7"/>
  <c r="R178" i="7"/>
  <c r="P178" i="7"/>
  <c r="BK178" i="7"/>
  <c r="J178" i="7"/>
  <c r="BE178" i="7"/>
  <c r="BI174" i="7"/>
  <c r="BH174" i="7"/>
  <c r="BG174" i="7"/>
  <c r="BF174" i="7"/>
  <c r="T174" i="7"/>
  <c r="R174" i="7"/>
  <c r="P174" i="7"/>
  <c r="BK174" i="7"/>
  <c r="J174" i="7"/>
  <c r="BE174" i="7" s="1"/>
  <c r="BI169" i="7"/>
  <c r="BH169" i="7"/>
  <c r="BG169" i="7"/>
  <c r="BF169" i="7"/>
  <c r="T169" i="7"/>
  <c r="R169" i="7"/>
  <c r="P169" i="7"/>
  <c r="BK169" i="7"/>
  <c r="J169" i="7"/>
  <c r="BE169" i="7"/>
  <c r="BI164" i="7"/>
  <c r="BH164" i="7"/>
  <c r="BG164" i="7"/>
  <c r="BF164" i="7"/>
  <c r="T164" i="7"/>
  <c r="R164" i="7"/>
  <c r="P164" i="7"/>
  <c r="BK164" i="7"/>
  <c r="J164" i="7"/>
  <c r="BE164" i="7" s="1"/>
  <c r="BI160" i="7"/>
  <c r="BH160" i="7"/>
  <c r="BG160" i="7"/>
  <c r="BF160" i="7"/>
  <c r="T160" i="7"/>
  <c r="R160" i="7"/>
  <c r="P160" i="7"/>
  <c r="BK160" i="7"/>
  <c r="J160" i="7"/>
  <c r="BE160" i="7"/>
  <c r="BI156" i="7"/>
  <c r="BH156" i="7"/>
  <c r="BG156" i="7"/>
  <c r="BF156" i="7"/>
  <c r="T156" i="7"/>
  <c r="R156" i="7"/>
  <c r="P156" i="7"/>
  <c r="BK156" i="7"/>
  <c r="J156" i="7"/>
  <c r="BE156" i="7" s="1"/>
  <c r="BI153" i="7"/>
  <c r="BH153" i="7"/>
  <c r="BG153" i="7"/>
  <c r="BF153" i="7"/>
  <c r="T153" i="7"/>
  <c r="R153" i="7"/>
  <c r="P153" i="7"/>
  <c r="BK153" i="7"/>
  <c r="J153" i="7"/>
  <c r="BE153" i="7"/>
  <c r="BI149" i="7"/>
  <c r="BH149" i="7"/>
  <c r="BG149" i="7"/>
  <c r="BF149" i="7"/>
  <c r="T149" i="7"/>
  <c r="R149" i="7"/>
  <c r="P149" i="7"/>
  <c r="BK149" i="7"/>
  <c r="J149" i="7"/>
  <c r="BE149" i="7" s="1"/>
  <c r="BI144" i="7"/>
  <c r="BH144" i="7"/>
  <c r="BG144" i="7"/>
  <c r="BF144" i="7"/>
  <c r="T144" i="7"/>
  <c r="R144" i="7"/>
  <c r="P144" i="7"/>
  <c r="BK144" i="7"/>
  <c r="J144" i="7"/>
  <c r="BE144" i="7"/>
  <c r="BI139" i="7"/>
  <c r="BH139" i="7"/>
  <c r="BG139" i="7"/>
  <c r="BF139" i="7"/>
  <c r="T139" i="7"/>
  <c r="R139" i="7"/>
  <c r="P139" i="7"/>
  <c r="BK139" i="7"/>
  <c r="J139" i="7"/>
  <c r="BE139" i="7" s="1"/>
  <c r="BI136" i="7"/>
  <c r="BH136" i="7"/>
  <c r="BG136" i="7"/>
  <c r="BF136" i="7"/>
  <c r="T136" i="7"/>
  <c r="R136" i="7"/>
  <c r="P136" i="7"/>
  <c r="BK136" i="7"/>
  <c r="J136" i="7"/>
  <c r="BE136" i="7"/>
  <c r="BI131" i="7"/>
  <c r="BH131" i="7"/>
  <c r="BG131" i="7"/>
  <c r="BF131" i="7"/>
  <c r="T131" i="7"/>
  <c r="R131" i="7"/>
  <c r="P131" i="7"/>
  <c r="BK131" i="7"/>
  <c r="J131" i="7"/>
  <c r="BE131" i="7" s="1"/>
  <c r="BI128" i="7"/>
  <c r="BH128" i="7"/>
  <c r="BG128" i="7"/>
  <c r="BF128" i="7"/>
  <c r="T128" i="7"/>
  <c r="R128" i="7"/>
  <c r="P128" i="7"/>
  <c r="BK128" i="7"/>
  <c r="J128" i="7"/>
  <c r="BE128" i="7"/>
  <c r="BI123" i="7"/>
  <c r="BH123" i="7"/>
  <c r="BG123" i="7"/>
  <c r="BF123" i="7"/>
  <c r="T123" i="7"/>
  <c r="R123" i="7"/>
  <c r="P123" i="7"/>
  <c r="BK123" i="7"/>
  <c r="J123" i="7"/>
  <c r="BE123" i="7" s="1"/>
  <c r="BI121" i="7"/>
  <c r="BH121" i="7"/>
  <c r="BG121" i="7"/>
  <c r="BF121" i="7"/>
  <c r="T121" i="7"/>
  <c r="R121" i="7"/>
  <c r="P121" i="7"/>
  <c r="BK121" i="7"/>
  <c r="J121" i="7"/>
  <c r="BE121" i="7"/>
  <c r="BI118" i="7"/>
  <c r="BH118" i="7"/>
  <c r="BG118" i="7"/>
  <c r="BF118" i="7"/>
  <c r="T118" i="7"/>
  <c r="R118" i="7"/>
  <c r="P118" i="7"/>
  <c r="BK118" i="7"/>
  <c r="J118" i="7"/>
  <c r="BE118" i="7" s="1"/>
  <c r="BI113" i="7"/>
  <c r="BH113" i="7"/>
  <c r="BG113" i="7"/>
  <c r="BF113" i="7"/>
  <c r="T113" i="7"/>
  <c r="R113" i="7"/>
  <c r="P113" i="7"/>
  <c r="BK113" i="7"/>
  <c r="J113" i="7"/>
  <c r="BE113" i="7"/>
  <c r="BI108" i="7"/>
  <c r="F41" i="7" s="1"/>
  <c r="BD61" i="1" s="1"/>
  <c r="BH108" i="7"/>
  <c r="BG108" i="7"/>
  <c r="BF108" i="7"/>
  <c r="T108" i="7"/>
  <c r="R108" i="7"/>
  <c r="P108" i="7"/>
  <c r="BK108" i="7"/>
  <c r="J108" i="7"/>
  <c r="BE108" i="7" s="1"/>
  <c r="BI102" i="7"/>
  <c r="BH102" i="7"/>
  <c r="F40" i="7" s="1"/>
  <c r="BC61" i="1" s="1"/>
  <c r="BG102" i="7"/>
  <c r="F39" i="7" s="1"/>
  <c r="BB61" i="1" s="1"/>
  <c r="BF102" i="7"/>
  <c r="F38" i="7" s="1"/>
  <c r="BA61" i="1" s="1"/>
  <c r="J38" i="7"/>
  <c r="AW61" i="1" s="1"/>
  <c r="T102" i="7"/>
  <c r="R102" i="7"/>
  <c r="R101" i="7" s="1"/>
  <c r="R100" i="7" s="1"/>
  <c r="R99" i="7" s="1"/>
  <c r="P102" i="7"/>
  <c r="BK102" i="7"/>
  <c r="BK101" i="7" s="1"/>
  <c r="J101" i="7" s="1"/>
  <c r="J69" i="7" s="1"/>
  <c r="BK100" i="7"/>
  <c r="J102" i="7"/>
  <c r="BE102" i="7"/>
  <c r="J96" i="7"/>
  <c r="J95" i="7"/>
  <c r="F95" i="7"/>
  <c r="F93" i="7"/>
  <c r="E91" i="7"/>
  <c r="J63" i="7"/>
  <c r="J62" i="7"/>
  <c r="F62" i="7"/>
  <c r="F60" i="7"/>
  <c r="E58" i="7"/>
  <c r="J22" i="7"/>
  <c r="E22" i="7"/>
  <c r="F63" i="7" s="1"/>
  <c r="J21" i="7"/>
  <c r="J16" i="7"/>
  <c r="J60" i="7" s="1"/>
  <c r="E7" i="7"/>
  <c r="E52" i="7" s="1"/>
  <c r="E85" i="7"/>
  <c r="J41" i="6"/>
  <c r="J40" i="6"/>
  <c r="AY60" i="1"/>
  <c r="J39" i="6"/>
  <c r="AX60" i="1" s="1"/>
  <c r="BI403" i="6"/>
  <c r="BH403" i="6"/>
  <c r="BG403" i="6"/>
  <c r="BF403" i="6"/>
  <c r="T403" i="6"/>
  <c r="R403" i="6"/>
  <c r="P403" i="6"/>
  <c r="BK403" i="6"/>
  <c r="BK401" i="6" s="1"/>
  <c r="J403" i="6"/>
  <c r="BE403" i="6"/>
  <c r="BI402" i="6"/>
  <c r="BH402" i="6"/>
  <c r="BG402" i="6"/>
  <c r="BF402" i="6"/>
  <c r="T402" i="6"/>
  <c r="T401" i="6" s="1"/>
  <c r="R402" i="6"/>
  <c r="R401" i="6"/>
  <c r="P402" i="6"/>
  <c r="BK402" i="6"/>
  <c r="J401" i="6"/>
  <c r="J76" i="6" s="1"/>
  <c r="J402" i="6"/>
  <c r="BE402" i="6" s="1"/>
  <c r="BI400" i="6"/>
  <c r="BH400" i="6"/>
  <c r="BG400" i="6"/>
  <c r="BF400" i="6"/>
  <c r="T400" i="6"/>
  <c r="T399" i="6" s="1"/>
  <c r="R400" i="6"/>
  <c r="R399" i="6"/>
  <c r="P400" i="6"/>
  <c r="P399" i="6" s="1"/>
  <c r="BK400" i="6"/>
  <c r="BK399" i="6"/>
  <c r="J399" i="6"/>
  <c r="J75" i="6" s="1"/>
  <c r="J400" i="6"/>
  <c r="BE400" i="6" s="1"/>
  <c r="BI391" i="6"/>
  <c r="BH391" i="6"/>
  <c r="BG391" i="6"/>
  <c r="BF391" i="6"/>
  <c r="T391" i="6"/>
  <c r="T390" i="6" s="1"/>
  <c r="R391" i="6"/>
  <c r="R390" i="6"/>
  <c r="P391" i="6"/>
  <c r="P390" i="6" s="1"/>
  <c r="BK391" i="6"/>
  <c r="BK390" i="6"/>
  <c r="J390" i="6"/>
  <c r="J74" i="6" s="1"/>
  <c r="J391" i="6"/>
  <c r="BE391" i="6" s="1"/>
  <c r="BI384" i="6"/>
  <c r="BH384" i="6"/>
  <c r="BG384" i="6"/>
  <c r="BF384" i="6"/>
  <c r="T384" i="6"/>
  <c r="R384" i="6"/>
  <c r="P384" i="6"/>
  <c r="BK384" i="6"/>
  <c r="J384" i="6"/>
  <c r="BE384" i="6" s="1"/>
  <c r="BI378" i="6"/>
  <c r="BH378" i="6"/>
  <c r="BG378" i="6"/>
  <c r="BF378" i="6"/>
  <c r="T378" i="6"/>
  <c r="R378" i="6"/>
  <c r="P378" i="6"/>
  <c r="P365" i="6" s="1"/>
  <c r="BK378" i="6"/>
  <c r="J378" i="6"/>
  <c r="BE378" i="6"/>
  <c r="BI372" i="6"/>
  <c r="BH372" i="6"/>
  <c r="BG372" i="6"/>
  <c r="BF372" i="6"/>
  <c r="T372" i="6"/>
  <c r="T365" i="6" s="1"/>
  <c r="R372" i="6"/>
  <c r="P372" i="6"/>
  <c r="BK372" i="6"/>
  <c r="J372" i="6"/>
  <c r="BE372" i="6" s="1"/>
  <c r="BI366" i="6"/>
  <c r="BH366" i="6"/>
  <c r="BG366" i="6"/>
  <c r="BF366" i="6"/>
  <c r="T366" i="6"/>
  <c r="R366" i="6"/>
  <c r="R365" i="6" s="1"/>
  <c r="R101" i="6" s="1"/>
  <c r="R100" i="6" s="1"/>
  <c r="P366" i="6"/>
  <c r="BK366" i="6"/>
  <c r="BK365" i="6" s="1"/>
  <c r="J365" i="6" s="1"/>
  <c r="J73" i="6" s="1"/>
  <c r="J366" i="6"/>
  <c r="BE366" i="6"/>
  <c r="BI362" i="6"/>
  <c r="BH362" i="6"/>
  <c r="BG362" i="6"/>
  <c r="BF362" i="6"/>
  <c r="T362" i="6"/>
  <c r="R362" i="6"/>
  <c r="P362" i="6"/>
  <c r="BK362" i="6"/>
  <c r="J362" i="6"/>
  <c r="BE362" i="6"/>
  <c r="BI361" i="6"/>
  <c r="BH361" i="6"/>
  <c r="BG361" i="6"/>
  <c r="BF361" i="6"/>
  <c r="T361" i="6"/>
  <c r="R361" i="6"/>
  <c r="P361" i="6"/>
  <c r="BK361" i="6"/>
  <c r="J361" i="6"/>
  <c r="BE361" i="6" s="1"/>
  <c r="BI360" i="6"/>
  <c r="BH360" i="6"/>
  <c r="BG360" i="6"/>
  <c r="BF360" i="6"/>
  <c r="T360" i="6"/>
  <c r="R360" i="6"/>
  <c r="P360" i="6"/>
  <c r="BK360" i="6"/>
  <c r="J360" i="6"/>
  <c r="BE360" i="6"/>
  <c r="BI359" i="6"/>
  <c r="BH359" i="6"/>
  <c r="BG359" i="6"/>
  <c r="BF359" i="6"/>
  <c r="T359" i="6"/>
  <c r="R359" i="6"/>
  <c r="P359" i="6"/>
  <c r="BK359" i="6"/>
  <c r="J359" i="6"/>
  <c r="BE359" i="6" s="1"/>
  <c r="BI358" i="6"/>
  <c r="BH358" i="6"/>
  <c r="BG358" i="6"/>
  <c r="BF358" i="6"/>
  <c r="T358" i="6"/>
  <c r="R358" i="6"/>
  <c r="P358" i="6"/>
  <c r="BK358" i="6"/>
  <c r="J358" i="6"/>
  <c r="BE358" i="6"/>
  <c r="BI357" i="6"/>
  <c r="BH357" i="6"/>
  <c r="BG357" i="6"/>
  <c r="BF357" i="6"/>
  <c r="T357" i="6"/>
  <c r="R357" i="6"/>
  <c r="P357" i="6"/>
  <c r="BK357" i="6"/>
  <c r="J357" i="6"/>
  <c r="BE357" i="6" s="1"/>
  <c r="BI356" i="6"/>
  <c r="BH356" i="6"/>
  <c r="BG356" i="6"/>
  <c r="BF356" i="6"/>
  <c r="T356" i="6"/>
  <c r="R356" i="6"/>
  <c r="P356" i="6"/>
  <c r="BK356" i="6"/>
  <c r="J356" i="6"/>
  <c r="BE356" i="6"/>
  <c r="BI355" i="6"/>
  <c r="BH355" i="6"/>
  <c r="BG355" i="6"/>
  <c r="BF355" i="6"/>
  <c r="T355" i="6"/>
  <c r="R355" i="6"/>
  <c r="P355" i="6"/>
  <c r="BK355" i="6"/>
  <c r="J355" i="6"/>
  <c r="BE355" i="6" s="1"/>
  <c r="BI354" i="6"/>
  <c r="BH354" i="6"/>
  <c r="BG354" i="6"/>
  <c r="BF354" i="6"/>
  <c r="T354" i="6"/>
  <c r="R354" i="6"/>
  <c r="P354" i="6"/>
  <c r="BK354" i="6"/>
  <c r="J354" i="6"/>
  <c r="BE354" i="6"/>
  <c r="BI351" i="6"/>
  <c r="BH351" i="6"/>
  <c r="BG351" i="6"/>
  <c r="BF351" i="6"/>
  <c r="T351" i="6"/>
  <c r="R351" i="6"/>
  <c r="P351" i="6"/>
  <c r="BK351" i="6"/>
  <c r="J351" i="6"/>
  <c r="BE351" i="6" s="1"/>
  <c r="BI350" i="6"/>
  <c r="BH350" i="6"/>
  <c r="BG350" i="6"/>
  <c r="BF350" i="6"/>
  <c r="T350" i="6"/>
  <c r="R350" i="6"/>
  <c r="P350" i="6"/>
  <c r="BK350" i="6"/>
  <c r="J350" i="6"/>
  <c r="BE350" i="6"/>
  <c r="BI349" i="6"/>
  <c r="BH349" i="6"/>
  <c r="BG349" i="6"/>
  <c r="BF349" i="6"/>
  <c r="T349" i="6"/>
  <c r="R349" i="6"/>
  <c r="P349" i="6"/>
  <c r="BK349" i="6"/>
  <c r="J349" i="6"/>
  <c r="BE349" i="6" s="1"/>
  <c r="BI348" i="6"/>
  <c r="BH348" i="6"/>
  <c r="BG348" i="6"/>
  <c r="BF348" i="6"/>
  <c r="T348" i="6"/>
  <c r="R348" i="6"/>
  <c r="P348" i="6"/>
  <c r="BK348" i="6"/>
  <c r="J348" i="6"/>
  <c r="BE348" i="6"/>
  <c r="BI347" i="6"/>
  <c r="BH347" i="6"/>
  <c r="BG347" i="6"/>
  <c r="BF347" i="6"/>
  <c r="T347" i="6"/>
  <c r="R347" i="6"/>
  <c r="P347" i="6"/>
  <c r="BK347" i="6"/>
  <c r="J347" i="6"/>
  <c r="BE347" i="6" s="1"/>
  <c r="BI344" i="6"/>
  <c r="BH344" i="6"/>
  <c r="BG344" i="6"/>
  <c r="BF344" i="6"/>
  <c r="T344" i="6"/>
  <c r="R344" i="6"/>
  <c r="P344" i="6"/>
  <c r="BK344" i="6"/>
  <c r="J344" i="6"/>
  <c r="BE344" i="6"/>
  <c r="BI343" i="6"/>
  <c r="BH343" i="6"/>
  <c r="BG343" i="6"/>
  <c r="BF343" i="6"/>
  <c r="T343" i="6"/>
  <c r="R343" i="6"/>
  <c r="P343" i="6"/>
  <c r="BK343" i="6"/>
  <c r="J343" i="6"/>
  <c r="BE343" i="6" s="1"/>
  <c r="BI340" i="6"/>
  <c r="BH340" i="6"/>
  <c r="BG340" i="6"/>
  <c r="BF340" i="6"/>
  <c r="T340" i="6"/>
  <c r="R340" i="6"/>
  <c r="P340" i="6"/>
  <c r="BK340" i="6"/>
  <c r="J340" i="6"/>
  <c r="BE340" i="6"/>
  <c r="BI339" i="6"/>
  <c r="BH339" i="6"/>
  <c r="BG339" i="6"/>
  <c r="BF339" i="6"/>
  <c r="T339" i="6"/>
  <c r="R339" i="6"/>
  <c r="P339" i="6"/>
  <c r="BK339" i="6"/>
  <c r="J339" i="6"/>
  <c r="BE339" i="6" s="1"/>
  <c r="BI338" i="6"/>
  <c r="BH338" i="6"/>
  <c r="BG338" i="6"/>
  <c r="BF338" i="6"/>
  <c r="T338" i="6"/>
  <c r="R338" i="6"/>
  <c r="P338" i="6"/>
  <c r="BK338" i="6"/>
  <c r="J338" i="6"/>
  <c r="BE338" i="6"/>
  <c r="BI337" i="6"/>
  <c r="BH337" i="6"/>
  <c r="BG337" i="6"/>
  <c r="BF337" i="6"/>
  <c r="T337" i="6"/>
  <c r="R337" i="6"/>
  <c r="P337" i="6"/>
  <c r="BK337" i="6"/>
  <c r="J337" i="6"/>
  <c r="BE337" i="6" s="1"/>
  <c r="BI336" i="6"/>
  <c r="BH336" i="6"/>
  <c r="BG336" i="6"/>
  <c r="BF336" i="6"/>
  <c r="T336" i="6"/>
  <c r="R336" i="6"/>
  <c r="P336" i="6"/>
  <c r="BK336" i="6"/>
  <c r="J336" i="6"/>
  <c r="BE336" i="6"/>
  <c r="BI335" i="6"/>
  <c r="BH335" i="6"/>
  <c r="BG335" i="6"/>
  <c r="BF335" i="6"/>
  <c r="T335" i="6"/>
  <c r="R335" i="6"/>
  <c r="P335" i="6"/>
  <c r="BK335" i="6"/>
  <c r="J335" i="6"/>
  <c r="BE335" i="6" s="1"/>
  <c r="BI332" i="6"/>
  <c r="BH332" i="6"/>
  <c r="BG332" i="6"/>
  <c r="BF332" i="6"/>
  <c r="T332" i="6"/>
  <c r="R332" i="6"/>
  <c r="P332" i="6"/>
  <c r="BK332" i="6"/>
  <c r="J332" i="6"/>
  <c r="BE332" i="6"/>
  <c r="BI329" i="6"/>
  <c r="BH329" i="6"/>
  <c r="BG329" i="6"/>
  <c r="BF329" i="6"/>
  <c r="T329" i="6"/>
  <c r="R329" i="6"/>
  <c r="P329" i="6"/>
  <c r="BK329" i="6"/>
  <c r="J329" i="6"/>
  <c r="BE329" i="6" s="1"/>
  <c r="BI328" i="6"/>
  <c r="BH328" i="6"/>
  <c r="BG328" i="6"/>
  <c r="BF328" i="6"/>
  <c r="T328" i="6"/>
  <c r="R328" i="6"/>
  <c r="P328" i="6"/>
  <c r="BK328" i="6"/>
  <c r="J328" i="6"/>
  <c r="BE328" i="6"/>
  <c r="BI327" i="6"/>
  <c r="BH327" i="6"/>
  <c r="BG327" i="6"/>
  <c r="BF327" i="6"/>
  <c r="T327" i="6"/>
  <c r="R327" i="6"/>
  <c r="P327" i="6"/>
  <c r="BK327" i="6"/>
  <c r="J327" i="6"/>
  <c r="BE327" i="6" s="1"/>
  <c r="BI326" i="6"/>
  <c r="BH326" i="6"/>
  <c r="BG326" i="6"/>
  <c r="BF326" i="6"/>
  <c r="T326" i="6"/>
  <c r="R326" i="6"/>
  <c r="P326" i="6"/>
  <c r="BK326" i="6"/>
  <c r="J326" i="6"/>
  <c r="BE326" i="6"/>
  <c r="BI323" i="6"/>
  <c r="BH323" i="6"/>
  <c r="BG323" i="6"/>
  <c r="BF323" i="6"/>
  <c r="T323" i="6"/>
  <c r="R323" i="6"/>
  <c r="P323" i="6"/>
  <c r="BK323" i="6"/>
  <c r="J323" i="6"/>
  <c r="BE323" i="6" s="1"/>
  <c r="BI322" i="6"/>
  <c r="BH322" i="6"/>
  <c r="BG322" i="6"/>
  <c r="BF322" i="6"/>
  <c r="T322" i="6"/>
  <c r="R322" i="6"/>
  <c r="P322" i="6"/>
  <c r="BK322" i="6"/>
  <c r="J322" i="6"/>
  <c r="BE322" i="6"/>
  <c r="BI319" i="6"/>
  <c r="BH319" i="6"/>
  <c r="BG319" i="6"/>
  <c r="BF319" i="6"/>
  <c r="T319" i="6"/>
  <c r="R319" i="6"/>
  <c r="P319" i="6"/>
  <c r="BK319" i="6"/>
  <c r="J319" i="6"/>
  <c r="BE319" i="6" s="1"/>
  <c r="BI318" i="6"/>
  <c r="BH318" i="6"/>
  <c r="BG318" i="6"/>
  <c r="BF318" i="6"/>
  <c r="T318" i="6"/>
  <c r="R318" i="6"/>
  <c r="P318" i="6"/>
  <c r="BK318" i="6"/>
  <c r="J318" i="6"/>
  <c r="BE318" i="6"/>
  <c r="BI315" i="6"/>
  <c r="BH315" i="6"/>
  <c r="BG315" i="6"/>
  <c r="BF315" i="6"/>
  <c r="T315" i="6"/>
  <c r="R315" i="6"/>
  <c r="P315" i="6"/>
  <c r="BK315" i="6"/>
  <c r="J315" i="6"/>
  <c r="BE315" i="6" s="1"/>
  <c r="BI314" i="6"/>
  <c r="BH314" i="6"/>
  <c r="BG314" i="6"/>
  <c r="BF314" i="6"/>
  <c r="T314" i="6"/>
  <c r="R314" i="6"/>
  <c r="P314" i="6"/>
  <c r="BK314" i="6"/>
  <c r="J314" i="6"/>
  <c r="BE314" i="6"/>
  <c r="BI313" i="6"/>
  <c r="BH313" i="6"/>
  <c r="BG313" i="6"/>
  <c r="BF313" i="6"/>
  <c r="T313" i="6"/>
  <c r="R313" i="6"/>
  <c r="P313" i="6"/>
  <c r="BK313" i="6"/>
  <c r="J313" i="6"/>
  <c r="BE313" i="6" s="1"/>
  <c r="BI312" i="6"/>
  <c r="BH312" i="6"/>
  <c r="BG312" i="6"/>
  <c r="BF312" i="6"/>
  <c r="T312" i="6"/>
  <c r="R312" i="6"/>
  <c r="P312" i="6"/>
  <c r="BK312" i="6"/>
  <c r="J312" i="6"/>
  <c r="BE312" i="6"/>
  <c r="BI311" i="6"/>
  <c r="BH311" i="6"/>
  <c r="BG311" i="6"/>
  <c r="BF311" i="6"/>
  <c r="T311" i="6"/>
  <c r="R311" i="6"/>
  <c r="P311" i="6"/>
  <c r="BK311" i="6"/>
  <c r="J311" i="6"/>
  <c r="BE311" i="6" s="1"/>
  <c r="BI310" i="6"/>
  <c r="BH310" i="6"/>
  <c r="BG310" i="6"/>
  <c r="BF310" i="6"/>
  <c r="T310" i="6"/>
  <c r="R310" i="6"/>
  <c r="P310" i="6"/>
  <c r="BK310" i="6"/>
  <c r="J310" i="6"/>
  <c r="BE310" i="6"/>
  <c r="BI309" i="6"/>
  <c r="BH309" i="6"/>
  <c r="BG309" i="6"/>
  <c r="BF309" i="6"/>
  <c r="T309" i="6"/>
  <c r="R309" i="6"/>
  <c r="P309" i="6"/>
  <c r="BK309" i="6"/>
  <c r="J309" i="6"/>
  <c r="BE309" i="6" s="1"/>
  <c r="BI308" i="6"/>
  <c r="BH308" i="6"/>
  <c r="BG308" i="6"/>
  <c r="BF308" i="6"/>
  <c r="T308" i="6"/>
  <c r="R308" i="6"/>
  <c r="P308" i="6"/>
  <c r="BK308" i="6"/>
  <c r="J308" i="6"/>
  <c r="BE308" i="6"/>
  <c r="BI307" i="6"/>
  <c r="BH307" i="6"/>
  <c r="BG307" i="6"/>
  <c r="BF307" i="6"/>
  <c r="T307" i="6"/>
  <c r="R307" i="6"/>
  <c r="P307" i="6"/>
  <c r="BK307" i="6"/>
  <c r="J307" i="6"/>
  <c r="BE307" i="6" s="1"/>
  <c r="BI304" i="6"/>
  <c r="BH304" i="6"/>
  <c r="BG304" i="6"/>
  <c r="BF304" i="6"/>
  <c r="T304" i="6"/>
  <c r="R304" i="6"/>
  <c r="P304" i="6"/>
  <c r="BK304" i="6"/>
  <c r="J304" i="6"/>
  <c r="BE304" i="6"/>
  <c r="BI300" i="6"/>
  <c r="BH300" i="6"/>
  <c r="BG300" i="6"/>
  <c r="BF300" i="6"/>
  <c r="T300" i="6"/>
  <c r="R300" i="6"/>
  <c r="P300" i="6"/>
  <c r="BK300" i="6"/>
  <c r="J300" i="6"/>
  <c r="BE300" i="6" s="1"/>
  <c r="BI297" i="6"/>
  <c r="BH297" i="6"/>
  <c r="BG297" i="6"/>
  <c r="BF297" i="6"/>
  <c r="T297" i="6"/>
  <c r="R297" i="6"/>
  <c r="R296" i="6" s="1"/>
  <c r="P297" i="6"/>
  <c r="BK297" i="6"/>
  <c r="BK296" i="6" s="1"/>
  <c r="J296" i="6" s="1"/>
  <c r="J72" i="6" s="1"/>
  <c r="J297" i="6"/>
  <c r="BE297" i="6"/>
  <c r="BI292" i="6"/>
  <c r="BH292" i="6"/>
  <c r="BG292" i="6"/>
  <c r="BF292" i="6"/>
  <c r="T292" i="6"/>
  <c r="R292" i="6"/>
  <c r="P292" i="6"/>
  <c r="BK292" i="6"/>
  <c r="J292" i="6"/>
  <c r="BE292" i="6"/>
  <c r="BI284" i="6"/>
  <c r="BH284" i="6"/>
  <c r="BG284" i="6"/>
  <c r="BF284" i="6"/>
  <c r="T284" i="6"/>
  <c r="R284" i="6"/>
  <c r="P284" i="6"/>
  <c r="BK284" i="6"/>
  <c r="J284" i="6"/>
  <c r="BE284" i="6" s="1"/>
  <c r="BI276" i="6"/>
  <c r="BH276" i="6"/>
  <c r="BG276" i="6"/>
  <c r="BF276" i="6"/>
  <c r="T276" i="6"/>
  <c r="R276" i="6"/>
  <c r="P276" i="6"/>
  <c r="BK276" i="6"/>
  <c r="J276" i="6"/>
  <c r="BE276" i="6"/>
  <c r="BI270" i="6"/>
  <c r="BH270" i="6"/>
  <c r="BG270" i="6"/>
  <c r="BF270" i="6"/>
  <c r="T270" i="6"/>
  <c r="R270" i="6"/>
  <c r="P270" i="6"/>
  <c r="BK270" i="6"/>
  <c r="J270" i="6"/>
  <c r="BE270" i="6" s="1"/>
  <c r="BI268" i="6"/>
  <c r="BH268" i="6"/>
  <c r="BG268" i="6"/>
  <c r="BF268" i="6"/>
  <c r="T268" i="6"/>
  <c r="R268" i="6"/>
  <c r="P268" i="6"/>
  <c r="BK268" i="6"/>
  <c r="J268" i="6"/>
  <c r="BE268" i="6"/>
  <c r="BI264" i="6"/>
  <c r="BH264" i="6"/>
  <c r="BG264" i="6"/>
  <c r="BF264" i="6"/>
  <c r="T264" i="6"/>
  <c r="R264" i="6"/>
  <c r="P264" i="6"/>
  <c r="BK264" i="6"/>
  <c r="J264" i="6"/>
  <c r="BE264" i="6" s="1"/>
  <c r="BI260" i="6"/>
  <c r="BH260" i="6"/>
  <c r="BG260" i="6"/>
  <c r="BF260" i="6"/>
  <c r="T260" i="6"/>
  <c r="R260" i="6"/>
  <c r="P260" i="6"/>
  <c r="BK260" i="6"/>
  <c r="J260" i="6"/>
  <c r="BE260" i="6"/>
  <c r="BI256" i="6"/>
  <c r="BH256" i="6"/>
  <c r="BG256" i="6"/>
  <c r="BF256" i="6"/>
  <c r="T256" i="6"/>
  <c r="R256" i="6"/>
  <c r="P256" i="6"/>
  <c r="BK256" i="6"/>
  <c r="J256" i="6"/>
  <c r="BE256" i="6" s="1"/>
  <c r="BI251" i="6"/>
  <c r="BH251" i="6"/>
  <c r="BG251" i="6"/>
  <c r="BF251" i="6"/>
  <c r="T251" i="6"/>
  <c r="R251" i="6"/>
  <c r="P251" i="6"/>
  <c r="P241" i="6" s="1"/>
  <c r="BK251" i="6"/>
  <c r="J251" i="6"/>
  <c r="BE251" i="6"/>
  <c r="BI246" i="6"/>
  <c r="BH246" i="6"/>
  <c r="BG246" i="6"/>
  <c r="BF246" i="6"/>
  <c r="T246" i="6"/>
  <c r="T241" i="6" s="1"/>
  <c r="R246" i="6"/>
  <c r="P246" i="6"/>
  <c r="BK246" i="6"/>
  <c r="J246" i="6"/>
  <c r="BE246" i="6" s="1"/>
  <c r="BI242" i="6"/>
  <c r="BH242" i="6"/>
  <c r="BG242" i="6"/>
  <c r="BF242" i="6"/>
  <c r="T242" i="6"/>
  <c r="R242" i="6"/>
  <c r="R241" i="6" s="1"/>
  <c r="P242" i="6"/>
  <c r="BK242" i="6"/>
  <c r="BK241" i="6" s="1"/>
  <c r="J241" i="6" s="1"/>
  <c r="J71" i="6" s="1"/>
  <c r="J242" i="6"/>
  <c r="BE242" i="6"/>
  <c r="BI236" i="6"/>
  <c r="BH236" i="6"/>
  <c r="BG236" i="6"/>
  <c r="BF236" i="6"/>
  <c r="T236" i="6"/>
  <c r="R236" i="6"/>
  <c r="P236" i="6"/>
  <c r="P228" i="6" s="1"/>
  <c r="BK236" i="6"/>
  <c r="J236" i="6"/>
  <c r="BE236" i="6"/>
  <c r="BI232" i="6"/>
  <c r="BH232" i="6"/>
  <c r="BG232" i="6"/>
  <c r="BF232" i="6"/>
  <c r="T232" i="6"/>
  <c r="T228" i="6" s="1"/>
  <c r="R232" i="6"/>
  <c r="P232" i="6"/>
  <c r="BK232" i="6"/>
  <c r="J232" i="6"/>
  <c r="BE232" i="6" s="1"/>
  <c r="BI229" i="6"/>
  <c r="BH229" i="6"/>
  <c r="BG229" i="6"/>
  <c r="BF229" i="6"/>
  <c r="T229" i="6"/>
  <c r="R229" i="6"/>
  <c r="R228" i="6" s="1"/>
  <c r="P229" i="6"/>
  <c r="BK229" i="6"/>
  <c r="BK228" i="6" s="1"/>
  <c r="J228" i="6" s="1"/>
  <c r="J70" i="6" s="1"/>
  <c r="J229" i="6"/>
  <c r="BE229" i="6"/>
  <c r="BI226" i="6"/>
  <c r="BH226" i="6"/>
  <c r="BG226" i="6"/>
  <c r="BF226" i="6"/>
  <c r="T226" i="6"/>
  <c r="R226" i="6"/>
  <c r="P226" i="6"/>
  <c r="BK226" i="6"/>
  <c r="J226" i="6"/>
  <c r="BE226" i="6"/>
  <c r="BI224" i="6"/>
  <c r="BH224" i="6"/>
  <c r="BG224" i="6"/>
  <c r="BF224" i="6"/>
  <c r="T224" i="6"/>
  <c r="R224" i="6"/>
  <c r="P224" i="6"/>
  <c r="BK224" i="6"/>
  <c r="J224" i="6"/>
  <c r="BE224" i="6" s="1"/>
  <c r="BI219" i="6"/>
  <c r="BH219" i="6"/>
  <c r="BG219" i="6"/>
  <c r="BF219" i="6"/>
  <c r="T219" i="6"/>
  <c r="R219" i="6"/>
  <c r="P219" i="6"/>
  <c r="BK219" i="6"/>
  <c r="J219" i="6"/>
  <c r="BE219" i="6"/>
  <c r="BI215" i="6"/>
  <c r="BH215" i="6"/>
  <c r="BG215" i="6"/>
  <c r="BF215" i="6"/>
  <c r="T215" i="6"/>
  <c r="R215" i="6"/>
  <c r="P215" i="6"/>
  <c r="BK215" i="6"/>
  <c r="J215" i="6"/>
  <c r="BE215" i="6" s="1"/>
  <c r="BI212" i="6"/>
  <c r="BH212" i="6"/>
  <c r="BG212" i="6"/>
  <c r="BF212" i="6"/>
  <c r="T212" i="6"/>
  <c r="R212" i="6"/>
  <c r="P212" i="6"/>
  <c r="BK212" i="6"/>
  <c r="J212" i="6"/>
  <c r="BE212" i="6"/>
  <c r="BI208" i="6"/>
  <c r="BH208" i="6"/>
  <c r="BG208" i="6"/>
  <c r="BF208" i="6"/>
  <c r="T208" i="6"/>
  <c r="R208" i="6"/>
  <c r="P208" i="6"/>
  <c r="BK208" i="6"/>
  <c r="J208" i="6"/>
  <c r="BE208" i="6" s="1"/>
  <c r="BI207" i="6"/>
  <c r="BH207" i="6"/>
  <c r="BG207" i="6"/>
  <c r="BF207" i="6"/>
  <c r="T207" i="6"/>
  <c r="R207" i="6"/>
  <c r="P207" i="6"/>
  <c r="BK207" i="6"/>
  <c r="J207" i="6"/>
  <c r="BE207" i="6"/>
  <c r="BI204" i="6"/>
  <c r="BH204" i="6"/>
  <c r="BG204" i="6"/>
  <c r="BF204" i="6"/>
  <c r="T204" i="6"/>
  <c r="R204" i="6"/>
  <c r="P204" i="6"/>
  <c r="BK204" i="6"/>
  <c r="J204" i="6"/>
  <c r="BE204" i="6" s="1"/>
  <c r="BI198" i="6"/>
  <c r="BH198" i="6"/>
  <c r="BG198" i="6"/>
  <c r="BF198" i="6"/>
  <c r="T198" i="6"/>
  <c r="R198" i="6"/>
  <c r="P198" i="6"/>
  <c r="BK198" i="6"/>
  <c r="J198" i="6"/>
  <c r="BE198" i="6"/>
  <c r="BI193" i="6"/>
  <c r="BH193" i="6"/>
  <c r="BG193" i="6"/>
  <c r="BF193" i="6"/>
  <c r="T193" i="6"/>
  <c r="R193" i="6"/>
  <c r="P193" i="6"/>
  <c r="BK193" i="6"/>
  <c r="J193" i="6"/>
  <c r="BE193" i="6" s="1"/>
  <c r="BI186" i="6"/>
  <c r="BH186" i="6"/>
  <c r="BG186" i="6"/>
  <c r="BF186" i="6"/>
  <c r="T186" i="6"/>
  <c r="R186" i="6"/>
  <c r="P186" i="6"/>
  <c r="BK186" i="6"/>
  <c r="J186" i="6"/>
  <c r="BE186" i="6"/>
  <c r="BI182" i="6"/>
  <c r="BH182" i="6"/>
  <c r="BG182" i="6"/>
  <c r="BF182" i="6"/>
  <c r="T182" i="6"/>
  <c r="R182" i="6"/>
  <c r="P182" i="6"/>
  <c r="BK182" i="6"/>
  <c r="J182" i="6"/>
  <c r="BE182" i="6" s="1"/>
  <c r="BI178" i="6"/>
  <c r="BH178" i="6"/>
  <c r="BG178" i="6"/>
  <c r="BF178" i="6"/>
  <c r="T178" i="6"/>
  <c r="R178" i="6"/>
  <c r="P178" i="6"/>
  <c r="BK178" i="6"/>
  <c r="J178" i="6"/>
  <c r="BE178" i="6"/>
  <c r="BI175" i="6"/>
  <c r="BH175" i="6"/>
  <c r="BG175" i="6"/>
  <c r="BF175" i="6"/>
  <c r="T175" i="6"/>
  <c r="R175" i="6"/>
  <c r="P175" i="6"/>
  <c r="BK175" i="6"/>
  <c r="J175" i="6"/>
  <c r="BE175" i="6" s="1"/>
  <c r="BI171" i="6"/>
  <c r="BH171" i="6"/>
  <c r="BG171" i="6"/>
  <c r="BF171" i="6"/>
  <c r="T171" i="6"/>
  <c r="R171" i="6"/>
  <c r="P171" i="6"/>
  <c r="BK171" i="6"/>
  <c r="J171" i="6"/>
  <c r="BE171" i="6"/>
  <c r="BI166" i="6"/>
  <c r="BH166" i="6"/>
  <c r="BG166" i="6"/>
  <c r="BF166" i="6"/>
  <c r="T166" i="6"/>
  <c r="R166" i="6"/>
  <c r="P166" i="6"/>
  <c r="BK166" i="6"/>
  <c r="J166" i="6"/>
  <c r="BE166" i="6" s="1"/>
  <c r="BI161" i="6"/>
  <c r="BH161" i="6"/>
  <c r="BG161" i="6"/>
  <c r="BF161" i="6"/>
  <c r="T161" i="6"/>
  <c r="R161" i="6"/>
  <c r="P161" i="6"/>
  <c r="BK161" i="6"/>
  <c r="J161" i="6"/>
  <c r="BE161" i="6"/>
  <c r="BI158" i="6"/>
  <c r="BH158" i="6"/>
  <c r="BG158" i="6"/>
  <c r="BF158" i="6"/>
  <c r="T158" i="6"/>
  <c r="R158" i="6"/>
  <c r="P158" i="6"/>
  <c r="BK158" i="6"/>
  <c r="J158" i="6"/>
  <c r="BE158" i="6" s="1"/>
  <c r="BI153" i="6"/>
  <c r="BH153" i="6"/>
  <c r="BG153" i="6"/>
  <c r="BF153" i="6"/>
  <c r="T153" i="6"/>
  <c r="R153" i="6"/>
  <c r="P153" i="6"/>
  <c r="BK153" i="6"/>
  <c r="J153" i="6"/>
  <c r="BE153" i="6"/>
  <c r="BI150" i="6"/>
  <c r="BH150" i="6"/>
  <c r="BG150" i="6"/>
  <c r="BF150" i="6"/>
  <c r="T150" i="6"/>
  <c r="R150" i="6"/>
  <c r="P150" i="6"/>
  <c r="BK150" i="6"/>
  <c r="J150" i="6"/>
  <c r="BE150" i="6" s="1"/>
  <c r="BI145" i="6"/>
  <c r="BH145" i="6"/>
  <c r="BG145" i="6"/>
  <c r="BF145" i="6"/>
  <c r="T145" i="6"/>
  <c r="R145" i="6"/>
  <c r="P145" i="6"/>
  <c r="BK145" i="6"/>
  <c r="J145" i="6"/>
  <c r="BE145" i="6"/>
  <c r="BI143" i="6"/>
  <c r="BH143" i="6"/>
  <c r="BG143" i="6"/>
  <c r="BF143" i="6"/>
  <c r="T143" i="6"/>
  <c r="R143" i="6"/>
  <c r="P143" i="6"/>
  <c r="BK143" i="6"/>
  <c r="J143" i="6"/>
  <c r="BE143" i="6" s="1"/>
  <c r="BI137" i="6"/>
  <c r="BH137" i="6"/>
  <c r="BG137" i="6"/>
  <c r="BF137" i="6"/>
  <c r="T137" i="6"/>
  <c r="R137" i="6"/>
  <c r="P137" i="6"/>
  <c r="BK137" i="6"/>
  <c r="J137" i="6"/>
  <c r="BE137" i="6"/>
  <c r="BI134" i="6"/>
  <c r="BH134" i="6"/>
  <c r="BG134" i="6"/>
  <c r="BF134" i="6"/>
  <c r="T134" i="6"/>
  <c r="R134" i="6"/>
  <c r="P134" i="6"/>
  <c r="BK134" i="6"/>
  <c r="J134" i="6"/>
  <c r="BE134" i="6" s="1"/>
  <c r="BI127" i="6"/>
  <c r="BH127" i="6"/>
  <c r="BG127" i="6"/>
  <c r="BF127" i="6"/>
  <c r="T127" i="6"/>
  <c r="R127" i="6"/>
  <c r="P127" i="6"/>
  <c r="BK127" i="6"/>
  <c r="J127" i="6"/>
  <c r="BE127" i="6"/>
  <c r="BI118" i="6"/>
  <c r="BH118" i="6"/>
  <c r="BG118" i="6"/>
  <c r="BF118" i="6"/>
  <c r="T118" i="6"/>
  <c r="R118" i="6"/>
  <c r="R102" i="6" s="1"/>
  <c r="P118" i="6"/>
  <c r="BK118" i="6"/>
  <c r="J118" i="6"/>
  <c r="BE118" i="6" s="1"/>
  <c r="BI111" i="6"/>
  <c r="BH111" i="6"/>
  <c r="BG111" i="6"/>
  <c r="BF111" i="6"/>
  <c r="T111" i="6"/>
  <c r="R111" i="6"/>
  <c r="P111" i="6"/>
  <c r="BK111" i="6"/>
  <c r="J111" i="6"/>
  <c r="BE111" i="6"/>
  <c r="BI103" i="6"/>
  <c r="BH103" i="6"/>
  <c r="F40" i="6"/>
  <c r="BC60" i="1" s="1"/>
  <c r="BG103" i="6"/>
  <c r="BF103" i="6"/>
  <c r="J38" i="6" s="1"/>
  <c r="AW60" i="1" s="1"/>
  <c r="F38" i="6"/>
  <c r="BA60" i="1" s="1"/>
  <c r="T103" i="6"/>
  <c r="R103" i="6"/>
  <c r="P103" i="6"/>
  <c r="BK103" i="6"/>
  <c r="BK102" i="6"/>
  <c r="J103" i="6"/>
  <c r="BE103" i="6" s="1"/>
  <c r="J97" i="6"/>
  <c r="J96" i="6"/>
  <c r="F96" i="6"/>
  <c r="F94" i="6"/>
  <c r="E92" i="6"/>
  <c r="J63" i="6"/>
  <c r="J62" i="6"/>
  <c r="F62" i="6"/>
  <c r="F60" i="6"/>
  <c r="E58" i="6"/>
  <c r="J22" i="6"/>
  <c r="E22" i="6"/>
  <c r="F97" i="6" s="1"/>
  <c r="J21" i="6"/>
  <c r="J16" i="6"/>
  <c r="J94" i="6" s="1"/>
  <c r="E7" i="6"/>
  <c r="J41" i="5"/>
  <c r="J40" i="5"/>
  <c r="AY59" i="1" s="1"/>
  <c r="J39" i="5"/>
  <c r="AX59" i="1"/>
  <c r="BI393" i="5"/>
  <c r="BH393" i="5"/>
  <c r="BG393" i="5"/>
  <c r="BF393" i="5"/>
  <c r="T393" i="5"/>
  <c r="T391" i="5" s="1"/>
  <c r="R393" i="5"/>
  <c r="P393" i="5"/>
  <c r="BK393" i="5"/>
  <c r="J393" i="5"/>
  <c r="BE393" i="5" s="1"/>
  <c r="BI392" i="5"/>
  <c r="BH392" i="5"/>
  <c r="BG392" i="5"/>
  <c r="BF392" i="5"/>
  <c r="T392" i="5"/>
  <c r="R392" i="5"/>
  <c r="R391" i="5" s="1"/>
  <c r="P392" i="5"/>
  <c r="P391" i="5"/>
  <c r="BK392" i="5"/>
  <c r="BK391" i="5" s="1"/>
  <c r="J391" i="5" s="1"/>
  <c r="J76" i="5" s="1"/>
  <c r="J392" i="5"/>
  <c r="BE392" i="5"/>
  <c r="BI390" i="5"/>
  <c r="BH390" i="5"/>
  <c r="BG390" i="5"/>
  <c r="BF390" i="5"/>
  <c r="T390" i="5"/>
  <c r="T389" i="5"/>
  <c r="R390" i="5"/>
  <c r="R389" i="5" s="1"/>
  <c r="P390" i="5"/>
  <c r="P389" i="5"/>
  <c r="BK390" i="5"/>
  <c r="BK389" i="5" s="1"/>
  <c r="J389" i="5" s="1"/>
  <c r="J75" i="5" s="1"/>
  <c r="J390" i="5"/>
  <c r="BE390" i="5"/>
  <c r="BI381" i="5"/>
  <c r="BH381" i="5"/>
  <c r="BG381" i="5"/>
  <c r="BF381" i="5"/>
  <c r="T381" i="5"/>
  <c r="T380" i="5"/>
  <c r="R381" i="5"/>
  <c r="R380" i="5" s="1"/>
  <c r="P381" i="5"/>
  <c r="P380" i="5"/>
  <c r="BK381" i="5"/>
  <c r="BK380" i="5" s="1"/>
  <c r="J380" i="5" s="1"/>
  <c r="J74" i="5" s="1"/>
  <c r="J381" i="5"/>
  <c r="BE381" i="5"/>
  <c r="BI374" i="5"/>
  <c r="BH374" i="5"/>
  <c r="BG374" i="5"/>
  <c r="BF374" i="5"/>
  <c r="T374" i="5"/>
  <c r="R374" i="5"/>
  <c r="P374" i="5"/>
  <c r="BK374" i="5"/>
  <c r="J374" i="5"/>
  <c r="BE374" i="5"/>
  <c r="BI368" i="5"/>
  <c r="BH368" i="5"/>
  <c r="BG368" i="5"/>
  <c r="BF368" i="5"/>
  <c r="T368" i="5"/>
  <c r="R368" i="5"/>
  <c r="R355" i="5" s="1"/>
  <c r="P368" i="5"/>
  <c r="BK368" i="5"/>
  <c r="J368" i="5"/>
  <c r="BE368" i="5" s="1"/>
  <c r="BI362" i="5"/>
  <c r="BH362" i="5"/>
  <c r="BG362" i="5"/>
  <c r="BF362" i="5"/>
  <c r="T362" i="5"/>
  <c r="R362" i="5"/>
  <c r="P362" i="5"/>
  <c r="BK362" i="5"/>
  <c r="BK355" i="5" s="1"/>
  <c r="J355" i="5" s="1"/>
  <c r="J73" i="5" s="1"/>
  <c r="J362" i="5"/>
  <c r="BE362" i="5"/>
  <c r="BI356" i="5"/>
  <c r="BH356" i="5"/>
  <c r="BG356" i="5"/>
  <c r="BF356" i="5"/>
  <c r="T356" i="5"/>
  <c r="R356" i="5"/>
  <c r="P356" i="5"/>
  <c r="BK356" i="5"/>
  <c r="J356" i="5"/>
  <c r="BE356" i="5" s="1"/>
  <c r="BI354" i="5"/>
  <c r="BH354" i="5"/>
  <c r="BG354" i="5"/>
  <c r="BF354" i="5"/>
  <c r="T354" i="5"/>
  <c r="R354" i="5"/>
  <c r="P354" i="5"/>
  <c r="BK354" i="5"/>
  <c r="J354" i="5"/>
  <c r="BE354" i="5" s="1"/>
  <c r="BI353" i="5"/>
  <c r="BH353" i="5"/>
  <c r="BG353" i="5"/>
  <c r="BF353" i="5"/>
  <c r="T353" i="5"/>
  <c r="R353" i="5"/>
  <c r="P353" i="5"/>
  <c r="BK353" i="5"/>
  <c r="J353" i="5"/>
  <c r="BE353" i="5"/>
  <c r="BI352" i="5"/>
  <c r="BH352" i="5"/>
  <c r="BG352" i="5"/>
  <c r="BF352" i="5"/>
  <c r="T352" i="5"/>
  <c r="R352" i="5"/>
  <c r="P352" i="5"/>
  <c r="BK352" i="5"/>
  <c r="J352" i="5"/>
  <c r="BE352" i="5" s="1"/>
  <c r="BI351" i="5"/>
  <c r="BH351" i="5"/>
  <c r="BG351" i="5"/>
  <c r="BF351" i="5"/>
  <c r="T351" i="5"/>
  <c r="R351" i="5"/>
  <c r="P351" i="5"/>
  <c r="BK351" i="5"/>
  <c r="J351" i="5"/>
  <c r="BE351" i="5"/>
  <c r="BI348" i="5"/>
  <c r="BH348" i="5"/>
  <c r="BG348" i="5"/>
  <c r="BF348" i="5"/>
  <c r="T348" i="5"/>
  <c r="R348" i="5"/>
  <c r="P348" i="5"/>
  <c r="BK348" i="5"/>
  <c r="J348" i="5"/>
  <c r="BE348" i="5" s="1"/>
  <c r="BI347" i="5"/>
  <c r="BH347" i="5"/>
  <c r="BG347" i="5"/>
  <c r="BF347" i="5"/>
  <c r="T347" i="5"/>
  <c r="R347" i="5"/>
  <c r="P347" i="5"/>
  <c r="BK347" i="5"/>
  <c r="J347" i="5"/>
  <c r="BE347" i="5"/>
  <c r="BI346" i="5"/>
  <c r="BH346" i="5"/>
  <c r="BG346" i="5"/>
  <c r="BF346" i="5"/>
  <c r="T346" i="5"/>
  <c r="R346" i="5"/>
  <c r="P346" i="5"/>
  <c r="BK346" i="5"/>
  <c r="J346" i="5"/>
  <c r="BE346" i="5" s="1"/>
  <c r="BI345" i="5"/>
  <c r="BH345" i="5"/>
  <c r="BG345" i="5"/>
  <c r="BF345" i="5"/>
  <c r="T345" i="5"/>
  <c r="R345" i="5"/>
  <c r="P345" i="5"/>
  <c r="BK345" i="5"/>
  <c r="J345" i="5"/>
  <c r="BE345" i="5"/>
  <c r="BI344" i="5"/>
  <c r="BH344" i="5"/>
  <c r="BG344" i="5"/>
  <c r="BF344" i="5"/>
  <c r="T344" i="5"/>
  <c r="R344" i="5"/>
  <c r="P344" i="5"/>
  <c r="BK344" i="5"/>
  <c r="J344" i="5"/>
  <c r="BE344" i="5" s="1"/>
  <c r="BI341" i="5"/>
  <c r="BH341" i="5"/>
  <c r="BG341" i="5"/>
  <c r="BF341" i="5"/>
  <c r="T341" i="5"/>
  <c r="R341" i="5"/>
  <c r="P341" i="5"/>
  <c r="BK341" i="5"/>
  <c r="J341" i="5"/>
  <c r="BE341" i="5"/>
  <c r="BI340" i="5"/>
  <c r="BH340" i="5"/>
  <c r="BG340" i="5"/>
  <c r="BF340" i="5"/>
  <c r="T340" i="5"/>
  <c r="R340" i="5"/>
  <c r="P340" i="5"/>
  <c r="BK340" i="5"/>
  <c r="J340" i="5"/>
  <c r="BE340" i="5" s="1"/>
  <c r="BI339" i="5"/>
  <c r="BH339" i="5"/>
  <c r="BG339" i="5"/>
  <c r="BF339" i="5"/>
  <c r="T339" i="5"/>
  <c r="R339" i="5"/>
  <c r="P339" i="5"/>
  <c r="BK339" i="5"/>
  <c r="J339" i="5"/>
  <c r="BE339" i="5"/>
  <c r="BI336" i="5"/>
  <c r="BH336" i="5"/>
  <c r="BG336" i="5"/>
  <c r="BF336" i="5"/>
  <c r="T336" i="5"/>
  <c r="R336" i="5"/>
  <c r="P336" i="5"/>
  <c r="BK336" i="5"/>
  <c r="J336" i="5"/>
  <c r="BE336" i="5" s="1"/>
  <c r="BI335" i="5"/>
  <c r="BH335" i="5"/>
  <c r="BG335" i="5"/>
  <c r="BF335" i="5"/>
  <c r="T335" i="5"/>
  <c r="R335" i="5"/>
  <c r="P335" i="5"/>
  <c r="BK335" i="5"/>
  <c r="J335" i="5"/>
  <c r="BE335" i="5"/>
  <c r="BI334" i="5"/>
  <c r="BH334" i="5"/>
  <c r="BG334" i="5"/>
  <c r="BF334" i="5"/>
  <c r="T334" i="5"/>
  <c r="R334" i="5"/>
  <c r="P334" i="5"/>
  <c r="BK334" i="5"/>
  <c r="J334" i="5"/>
  <c r="BE334" i="5" s="1"/>
  <c r="BI333" i="5"/>
  <c r="BH333" i="5"/>
  <c r="BG333" i="5"/>
  <c r="BF333" i="5"/>
  <c r="T333" i="5"/>
  <c r="R333" i="5"/>
  <c r="P333" i="5"/>
  <c r="BK333" i="5"/>
  <c r="J333" i="5"/>
  <c r="BE333" i="5"/>
  <c r="BI330" i="5"/>
  <c r="BH330" i="5"/>
  <c r="BG330" i="5"/>
  <c r="BF330" i="5"/>
  <c r="T330" i="5"/>
  <c r="R330" i="5"/>
  <c r="P330" i="5"/>
  <c r="BK330" i="5"/>
  <c r="J330" i="5"/>
  <c r="BE330" i="5" s="1"/>
  <c r="BI327" i="5"/>
  <c r="BH327" i="5"/>
  <c r="BG327" i="5"/>
  <c r="BF327" i="5"/>
  <c r="T327" i="5"/>
  <c r="R327" i="5"/>
  <c r="P327" i="5"/>
  <c r="BK327" i="5"/>
  <c r="J327" i="5"/>
  <c r="BE327" i="5"/>
  <c r="BI326" i="5"/>
  <c r="BH326" i="5"/>
  <c r="BG326" i="5"/>
  <c r="BF326" i="5"/>
  <c r="T326" i="5"/>
  <c r="R326" i="5"/>
  <c r="P326" i="5"/>
  <c r="BK326" i="5"/>
  <c r="J326" i="5"/>
  <c r="BE326" i="5" s="1"/>
  <c r="BI325" i="5"/>
  <c r="BH325" i="5"/>
  <c r="BG325" i="5"/>
  <c r="BF325" i="5"/>
  <c r="T325" i="5"/>
  <c r="R325" i="5"/>
  <c r="P325" i="5"/>
  <c r="BK325" i="5"/>
  <c r="J325" i="5"/>
  <c r="BE325" i="5"/>
  <c r="BI324" i="5"/>
  <c r="BH324" i="5"/>
  <c r="BG324" i="5"/>
  <c r="BF324" i="5"/>
  <c r="T324" i="5"/>
  <c r="R324" i="5"/>
  <c r="P324" i="5"/>
  <c r="BK324" i="5"/>
  <c r="J324" i="5"/>
  <c r="BE324" i="5" s="1"/>
  <c r="BI321" i="5"/>
  <c r="BH321" i="5"/>
  <c r="BG321" i="5"/>
  <c r="BF321" i="5"/>
  <c r="T321" i="5"/>
  <c r="R321" i="5"/>
  <c r="P321" i="5"/>
  <c r="BK321" i="5"/>
  <c r="J321" i="5"/>
  <c r="BE321" i="5"/>
  <c r="BI320" i="5"/>
  <c r="BH320" i="5"/>
  <c r="BG320" i="5"/>
  <c r="BF320" i="5"/>
  <c r="T320" i="5"/>
  <c r="R320" i="5"/>
  <c r="P320" i="5"/>
  <c r="BK320" i="5"/>
  <c r="J320" i="5"/>
  <c r="BE320" i="5" s="1"/>
  <c r="BI317" i="5"/>
  <c r="BH317" i="5"/>
  <c r="BG317" i="5"/>
  <c r="BF317" i="5"/>
  <c r="T317" i="5"/>
  <c r="R317" i="5"/>
  <c r="P317" i="5"/>
  <c r="BK317" i="5"/>
  <c r="J317" i="5"/>
  <c r="BE317" i="5"/>
  <c r="BI316" i="5"/>
  <c r="BH316" i="5"/>
  <c r="BG316" i="5"/>
  <c r="BF316" i="5"/>
  <c r="T316" i="5"/>
  <c r="R316" i="5"/>
  <c r="P316" i="5"/>
  <c r="BK316" i="5"/>
  <c r="J316" i="5"/>
  <c r="BE316" i="5" s="1"/>
  <c r="BI313" i="5"/>
  <c r="BH313" i="5"/>
  <c r="BG313" i="5"/>
  <c r="BF313" i="5"/>
  <c r="T313" i="5"/>
  <c r="R313" i="5"/>
  <c r="P313" i="5"/>
  <c r="BK313" i="5"/>
  <c r="J313" i="5"/>
  <c r="BE313" i="5"/>
  <c r="BI312" i="5"/>
  <c r="BH312" i="5"/>
  <c r="BG312" i="5"/>
  <c r="BF312" i="5"/>
  <c r="T312" i="5"/>
  <c r="R312" i="5"/>
  <c r="P312" i="5"/>
  <c r="BK312" i="5"/>
  <c r="J312" i="5"/>
  <c r="BE312" i="5" s="1"/>
  <c r="BI309" i="5"/>
  <c r="BH309" i="5"/>
  <c r="BG309" i="5"/>
  <c r="BF309" i="5"/>
  <c r="T309" i="5"/>
  <c r="R309" i="5"/>
  <c r="P309" i="5"/>
  <c r="BK309" i="5"/>
  <c r="J309" i="5"/>
  <c r="BE309" i="5"/>
  <c r="BI308" i="5"/>
  <c r="BH308" i="5"/>
  <c r="BG308" i="5"/>
  <c r="BF308" i="5"/>
  <c r="T308" i="5"/>
  <c r="R308" i="5"/>
  <c r="P308" i="5"/>
  <c r="BK308" i="5"/>
  <c r="J308" i="5"/>
  <c r="BE308" i="5" s="1"/>
  <c r="BI307" i="5"/>
  <c r="BH307" i="5"/>
  <c r="BG307" i="5"/>
  <c r="BF307" i="5"/>
  <c r="T307" i="5"/>
  <c r="R307" i="5"/>
  <c r="P307" i="5"/>
  <c r="BK307" i="5"/>
  <c r="J307" i="5"/>
  <c r="BE307" i="5"/>
  <c r="BI304" i="5"/>
  <c r="BH304" i="5"/>
  <c r="BG304" i="5"/>
  <c r="BF304" i="5"/>
  <c r="T304" i="5"/>
  <c r="R304" i="5"/>
  <c r="P304" i="5"/>
  <c r="BK304" i="5"/>
  <c r="J304" i="5"/>
  <c r="BE304" i="5" s="1"/>
  <c r="BI303" i="5"/>
  <c r="BH303" i="5"/>
  <c r="BG303" i="5"/>
  <c r="BF303" i="5"/>
  <c r="T303" i="5"/>
  <c r="R303" i="5"/>
  <c r="P303" i="5"/>
  <c r="BK303" i="5"/>
  <c r="J303" i="5"/>
  <c r="BE303" i="5"/>
  <c r="BI300" i="5"/>
  <c r="BH300" i="5"/>
  <c r="BG300" i="5"/>
  <c r="BF300" i="5"/>
  <c r="T300" i="5"/>
  <c r="R300" i="5"/>
  <c r="P300" i="5"/>
  <c r="BK300" i="5"/>
  <c r="J300" i="5"/>
  <c r="BE300" i="5" s="1"/>
  <c r="BI299" i="5"/>
  <c r="BH299" i="5"/>
  <c r="BG299" i="5"/>
  <c r="BF299" i="5"/>
  <c r="T299" i="5"/>
  <c r="R299" i="5"/>
  <c r="P299" i="5"/>
  <c r="BK299" i="5"/>
  <c r="J299" i="5"/>
  <c r="BE299" i="5"/>
  <c r="BI296" i="5"/>
  <c r="BH296" i="5"/>
  <c r="BG296" i="5"/>
  <c r="BF296" i="5"/>
  <c r="T296" i="5"/>
  <c r="R296" i="5"/>
  <c r="P296" i="5"/>
  <c r="BK296" i="5"/>
  <c r="J296" i="5"/>
  <c r="BE296" i="5" s="1"/>
  <c r="BI295" i="5"/>
  <c r="BH295" i="5"/>
  <c r="BG295" i="5"/>
  <c r="BF295" i="5"/>
  <c r="T295" i="5"/>
  <c r="R295" i="5"/>
  <c r="P295" i="5"/>
  <c r="BK295" i="5"/>
  <c r="J295" i="5"/>
  <c r="BE295" i="5"/>
  <c r="BI292" i="5"/>
  <c r="BH292" i="5"/>
  <c r="BG292" i="5"/>
  <c r="BF292" i="5"/>
  <c r="T292" i="5"/>
  <c r="R292" i="5"/>
  <c r="R284" i="5" s="1"/>
  <c r="P292" i="5"/>
  <c r="BK292" i="5"/>
  <c r="J292" i="5"/>
  <c r="BE292" i="5" s="1"/>
  <c r="BI288" i="5"/>
  <c r="BH288" i="5"/>
  <c r="BG288" i="5"/>
  <c r="BF288" i="5"/>
  <c r="T288" i="5"/>
  <c r="R288" i="5"/>
  <c r="P288" i="5"/>
  <c r="BK288" i="5"/>
  <c r="BK284" i="5" s="1"/>
  <c r="J288" i="5"/>
  <c r="BE288" i="5"/>
  <c r="BI285" i="5"/>
  <c r="BH285" i="5"/>
  <c r="BG285" i="5"/>
  <c r="BF285" i="5"/>
  <c r="T285" i="5"/>
  <c r="T284" i="5" s="1"/>
  <c r="R285" i="5"/>
  <c r="P285" i="5"/>
  <c r="BK285" i="5"/>
  <c r="J284" i="5"/>
  <c r="J72" i="5" s="1"/>
  <c r="J285" i="5"/>
  <c r="BE285" i="5" s="1"/>
  <c r="BI280" i="5"/>
  <c r="BH280" i="5"/>
  <c r="BG280" i="5"/>
  <c r="BF280" i="5"/>
  <c r="T280" i="5"/>
  <c r="R280" i="5"/>
  <c r="P280" i="5"/>
  <c r="BK280" i="5"/>
  <c r="J280" i="5"/>
  <c r="BE280" i="5" s="1"/>
  <c r="BI272" i="5"/>
  <c r="BH272" i="5"/>
  <c r="BG272" i="5"/>
  <c r="BF272" i="5"/>
  <c r="T272" i="5"/>
  <c r="R272" i="5"/>
  <c r="P272" i="5"/>
  <c r="BK272" i="5"/>
  <c r="J272" i="5"/>
  <c r="BE272" i="5"/>
  <c r="BI268" i="5"/>
  <c r="BH268" i="5"/>
  <c r="BG268" i="5"/>
  <c r="BF268" i="5"/>
  <c r="T268" i="5"/>
  <c r="R268" i="5"/>
  <c r="P268" i="5"/>
  <c r="BK268" i="5"/>
  <c r="J268" i="5"/>
  <c r="BE268" i="5" s="1"/>
  <c r="BI258" i="5"/>
  <c r="BH258" i="5"/>
  <c r="BG258" i="5"/>
  <c r="BF258" i="5"/>
  <c r="T258" i="5"/>
  <c r="R258" i="5"/>
  <c r="P258" i="5"/>
  <c r="BK258" i="5"/>
  <c r="J258" i="5"/>
  <c r="BE258" i="5"/>
  <c r="BI252" i="5"/>
  <c r="BH252" i="5"/>
  <c r="BG252" i="5"/>
  <c r="BF252" i="5"/>
  <c r="T252" i="5"/>
  <c r="R252" i="5"/>
  <c r="P252" i="5"/>
  <c r="BK252" i="5"/>
  <c r="J252" i="5"/>
  <c r="BE252" i="5" s="1"/>
  <c r="BI248" i="5"/>
  <c r="BH248" i="5"/>
  <c r="BG248" i="5"/>
  <c r="BF248" i="5"/>
  <c r="T248" i="5"/>
  <c r="R248" i="5"/>
  <c r="P248" i="5"/>
  <c r="BK248" i="5"/>
  <c r="J248" i="5"/>
  <c r="BE248" i="5"/>
  <c r="BI244" i="5"/>
  <c r="BH244" i="5"/>
  <c r="BG244" i="5"/>
  <c r="BF244" i="5"/>
  <c r="T244" i="5"/>
  <c r="R244" i="5"/>
  <c r="P244" i="5"/>
  <c r="BK244" i="5"/>
  <c r="J244" i="5"/>
  <c r="BE244" i="5" s="1"/>
  <c r="BI240" i="5"/>
  <c r="BH240" i="5"/>
  <c r="BG240" i="5"/>
  <c r="BF240" i="5"/>
  <c r="T240" i="5"/>
  <c r="R240" i="5"/>
  <c r="P240" i="5"/>
  <c r="BK240" i="5"/>
  <c r="J240" i="5"/>
  <c r="BE240" i="5"/>
  <c r="BI235" i="5"/>
  <c r="BH235" i="5"/>
  <c r="BG235" i="5"/>
  <c r="BF235" i="5"/>
  <c r="T235" i="5"/>
  <c r="R235" i="5"/>
  <c r="R225" i="5" s="1"/>
  <c r="P235" i="5"/>
  <c r="BK235" i="5"/>
  <c r="J235" i="5"/>
  <c r="BE235" i="5" s="1"/>
  <c r="BI230" i="5"/>
  <c r="BH230" i="5"/>
  <c r="BG230" i="5"/>
  <c r="BF230" i="5"/>
  <c r="T230" i="5"/>
  <c r="R230" i="5"/>
  <c r="P230" i="5"/>
  <c r="BK230" i="5"/>
  <c r="BK225" i="5" s="1"/>
  <c r="J225" i="5" s="1"/>
  <c r="J71" i="5" s="1"/>
  <c r="J230" i="5"/>
  <c r="BE230" i="5"/>
  <c r="BI226" i="5"/>
  <c r="BH226" i="5"/>
  <c r="BG226" i="5"/>
  <c r="BF226" i="5"/>
  <c r="T226" i="5"/>
  <c r="R226" i="5"/>
  <c r="P226" i="5"/>
  <c r="BK226" i="5"/>
  <c r="J226" i="5"/>
  <c r="BE226" i="5" s="1"/>
  <c r="BI220" i="5"/>
  <c r="BH220" i="5"/>
  <c r="BG220" i="5"/>
  <c r="BF220" i="5"/>
  <c r="T220" i="5"/>
  <c r="T215" i="5" s="1"/>
  <c r="R220" i="5"/>
  <c r="P220" i="5"/>
  <c r="BK220" i="5"/>
  <c r="J220" i="5"/>
  <c r="BE220" i="5" s="1"/>
  <c r="BI216" i="5"/>
  <c r="BH216" i="5"/>
  <c r="BG216" i="5"/>
  <c r="BF216" i="5"/>
  <c r="T216" i="5"/>
  <c r="R216" i="5"/>
  <c r="R215" i="5" s="1"/>
  <c r="P216" i="5"/>
  <c r="P215" i="5"/>
  <c r="BK216" i="5"/>
  <c r="BK215" i="5" s="1"/>
  <c r="J215" i="5" s="1"/>
  <c r="J70" i="5" s="1"/>
  <c r="J216" i="5"/>
  <c r="BE216" i="5"/>
  <c r="BI212" i="5"/>
  <c r="BH212" i="5"/>
  <c r="BG212" i="5"/>
  <c r="BF212" i="5"/>
  <c r="T212" i="5"/>
  <c r="R212" i="5"/>
  <c r="P212" i="5"/>
  <c r="BK212" i="5"/>
  <c r="J212" i="5"/>
  <c r="BE212" i="5"/>
  <c r="BI208" i="5"/>
  <c r="BH208" i="5"/>
  <c r="BG208" i="5"/>
  <c r="BF208" i="5"/>
  <c r="T208" i="5"/>
  <c r="R208" i="5"/>
  <c r="P208" i="5"/>
  <c r="BK208" i="5"/>
  <c r="J208" i="5"/>
  <c r="BE208" i="5" s="1"/>
  <c r="BI207" i="5"/>
  <c r="BH207" i="5"/>
  <c r="BG207" i="5"/>
  <c r="BF207" i="5"/>
  <c r="T207" i="5"/>
  <c r="R207" i="5"/>
  <c r="P207" i="5"/>
  <c r="BK207" i="5"/>
  <c r="J207" i="5"/>
  <c r="BE207" i="5"/>
  <c r="BI204" i="5"/>
  <c r="BH204" i="5"/>
  <c r="BG204" i="5"/>
  <c r="BF204" i="5"/>
  <c r="T204" i="5"/>
  <c r="R204" i="5"/>
  <c r="P204" i="5"/>
  <c r="BK204" i="5"/>
  <c r="J204" i="5"/>
  <c r="BE204" i="5" s="1"/>
  <c r="BI198" i="5"/>
  <c r="BH198" i="5"/>
  <c r="BG198" i="5"/>
  <c r="BF198" i="5"/>
  <c r="T198" i="5"/>
  <c r="R198" i="5"/>
  <c r="P198" i="5"/>
  <c r="BK198" i="5"/>
  <c r="J198" i="5"/>
  <c r="BE198" i="5"/>
  <c r="BI193" i="5"/>
  <c r="BH193" i="5"/>
  <c r="BG193" i="5"/>
  <c r="BF193" i="5"/>
  <c r="T193" i="5"/>
  <c r="R193" i="5"/>
  <c r="P193" i="5"/>
  <c r="BK193" i="5"/>
  <c r="J193" i="5"/>
  <c r="BE193" i="5" s="1"/>
  <c r="BI188" i="5"/>
  <c r="BH188" i="5"/>
  <c r="BG188" i="5"/>
  <c r="BF188" i="5"/>
  <c r="T188" i="5"/>
  <c r="R188" i="5"/>
  <c r="P188" i="5"/>
  <c r="BK188" i="5"/>
  <c r="J188" i="5"/>
  <c r="BE188" i="5"/>
  <c r="BI184" i="5"/>
  <c r="BH184" i="5"/>
  <c r="BG184" i="5"/>
  <c r="BF184" i="5"/>
  <c r="T184" i="5"/>
  <c r="R184" i="5"/>
  <c r="P184" i="5"/>
  <c r="BK184" i="5"/>
  <c r="J184" i="5"/>
  <c r="BE184" i="5" s="1"/>
  <c r="BI180" i="5"/>
  <c r="BH180" i="5"/>
  <c r="BG180" i="5"/>
  <c r="BF180" i="5"/>
  <c r="T180" i="5"/>
  <c r="R180" i="5"/>
  <c r="P180" i="5"/>
  <c r="BK180" i="5"/>
  <c r="J180" i="5"/>
  <c r="BE180" i="5"/>
  <c r="BI177" i="5"/>
  <c r="BH177" i="5"/>
  <c r="BG177" i="5"/>
  <c r="BF177" i="5"/>
  <c r="T177" i="5"/>
  <c r="R177" i="5"/>
  <c r="P177" i="5"/>
  <c r="BK177" i="5"/>
  <c r="J177" i="5"/>
  <c r="BE177" i="5" s="1"/>
  <c r="BI173" i="5"/>
  <c r="BH173" i="5"/>
  <c r="BG173" i="5"/>
  <c r="BF173" i="5"/>
  <c r="T173" i="5"/>
  <c r="R173" i="5"/>
  <c r="P173" i="5"/>
  <c r="BK173" i="5"/>
  <c r="J173" i="5"/>
  <c r="BE173" i="5"/>
  <c r="BI168" i="5"/>
  <c r="BH168" i="5"/>
  <c r="BG168" i="5"/>
  <c r="BF168" i="5"/>
  <c r="T168" i="5"/>
  <c r="R168" i="5"/>
  <c r="P168" i="5"/>
  <c r="BK168" i="5"/>
  <c r="J168" i="5"/>
  <c r="BE168" i="5" s="1"/>
  <c r="BI163" i="5"/>
  <c r="BH163" i="5"/>
  <c r="BG163" i="5"/>
  <c r="BF163" i="5"/>
  <c r="T163" i="5"/>
  <c r="R163" i="5"/>
  <c r="P163" i="5"/>
  <c r="BK163" i="5"/>
  <c r="J163" i="5"/>
  <c r="BE163" i="5"/>
  <c r="BI160" i="5"/>
  <c r="BH160" i="5"/>
  <c r="BG160" i="5"/>
  <c r="BF160" i="5"/>
  <c r="T160" i="5"/>
  <c r="R160" i="5"/>
  <c r="P160" i="5"/>
  <c r="BK160" i="5"/>
  <c r="J160" i="5"/>
  <c r="BE160" i="5" s="1"/>
  <c r="BI155" i="5"/>
  <c r="BH155" i="5"/>
  <c r="BG155" i="5"/>
  <c r="BF155" i="5"/>
  <c r="T155" i="5"/>
  <c r="R155" i="5"/>
  <c r="P155" i="5"/>
  <c r="BK155" i="5"/>
  <c r="J155" i="5"/>
  <c r="BE155" i="5"/>
  <c r="BI152" i="5"/>
  <c r="BH152" i="5"/>
  <c r="BG152" i="5"/>
  <c r="BF152" i="5"/>
  <c r="T152" i="5"/>
  <c r="R152" i="5"/>
  <c r="P152" i="5"/>
  <c r="BK152" i="5"/>
  <c r="J152" i="5"/>
  <c r="BE152" i="5" s="1"/>
  <c r="BI147" i="5"/>
  <c r="BH147" i="5"/>
  <c r="BG147" i="5"/>
  <c r="BF147" i="5"/>
  <c r="T147" i="5"/>
  <c r="R147" i="5"/>
  <c r="P147" i="5"/>
  <c r="BK147" i="5"/>
  <c r="J147" i="5"/>
  <c r="BE147" i="5"/>
  <c r="BI145" i="5"/>
  <c r="BH145" i="5"/>
  <c r="BG145" i="5"/>
  <c r="BF145" i="5"/>
  <c r="T145" i="5"/>
  <c r="R145" i="5"/>
  <c r="P145" i="5"/>
  <c r="BK145" i="5"/>
  <c r="J145" i="5"/>
  <c r="BE145" i="5" s="1"/>
  <c r="BI142" i="5"/>
  <c r="BH142" i="5"/>
  <c r="BG142" i="5"/>
  <c r="BF142" i="5"/>
  <c r="T142" i="5"/>
  <c r="R142" i="5"/>
  <c r="P142" i="5"/>
  <c r="BK142" i="5"/>
  <c r="J142" i="5"/>
  <c r="BE142" i="5"/>
  <c r="BI139" i="5"/>
  <c r="BH139" i="5"/>
  <c r="BG139" i="5"/>
  <c r="BF139" i="5"/>
  <c r="T139" i="5"/>
  <c r="R139" i="5"/>
  <c r="P139" i="5"/>
  <c r="BK139" i="5"/>
  <c r="J139" i="5"/>
  <c r="BE139" i="5" s="1"/>
  <c r="BI132" i="5"/>
  <c r="BH132" i="5"/>
  <c r="BG132" i="5"/>
  <c r="BF132" i="5"/>
  <c r="T132" i="5"/>
  <c r="R132" i="5"/>
  <c r="P132" i="5"/>
  <c r="BK132" i="5"/>
  <c r="J132" i="5"/>
  <c r="BE132" i="5"/>
  <c r="BI123" i="5"/>
  <c r="BH123" i="5"/>
  <c r="BG123" i="5"/>
  <c r="BF123" i="5"/>
  <c r="T123" i="5"/>
  <c r="R123" i="5"/>
  <c r="P123" i="5"/>
  <c r="BK123" i="5"/>
  <c r="J123" i="5"/>
  <c r="BE123" i="5" s="1"/>
  <c r="BI118" i="5"/>
  <c r="BH118" i="5"/>
  <c r="BG118" i="5"/>
  <c r="BF118" i="5"/>
  <c r="T118" i="5"/>
  <c r="R118" i="5"/>
  <c r="P118" i="5"/>
  <c r="BK118" i="5"/>
  <c r="J118" i="5"/>
  <c r="BE118" i="5"/>
  <c r="BI111" i="5"/>
  <c r="BH111" i="5"/>
  <c r="BG111" i="5"/>
  <c r="BF111" i="5"/>
  <c r="T111" i="5"/>
  <c r="R111" i="5"/>
  <c r="P111" i="5"/>
  <c r="BK111" i="5"/>
  <c r="J111" i="5"/>
  <c r="BE111" i="5" s="1"/>
  <c r="BI103" i="5"/>
  <c r="BH103" i="5"/>
  <c r="F40" i="5" s="1"/>
  <c r="BC59" i="1" s="1"/>
  <c r="BG103" i="5"/>
  <c r="F39" i="5" s="1"/>
  <c r="BB59" i="1" s="1"/>
  <c r="BF103" i="5"/>
  <c r="F38" i="5" s="1"/>
  <c r="BA59" i="1" s="1"/>
  <c r="J38" i="5"/>
  <c r="AW59" i="1"/>
  <c r="T103" i="5"/>
  <c r="T102" i="5"/>
  <c r="R103" i="5"/>
  <c r="R102" i="5"/>
  <c r="R101" i="5" s="1"/>
  <c r="R100" i="5" s="1"/>
  <c r="P103" i="5"/>
  <c r="P102" i="5"/>
  <c r="BK103" i="5"/>
  <c r="BK102" i="5" s="1"/>
  <c r="J102" i="5" s="1"/>
  <c r="J69" i="5" s="1"/>
  <c r="J103" i="5"/>
  <c r="BE103" i="5"/>
  <c r="F37" i="5" s="1"/>
  <c r="AZ59" i="1" s="1"/>
  <c r="J97" i="5"/>
  <c r="J96" i="5"/>
  <c r="F96" i="5"/>
  <c r="F94" i="5"/>
  <c r="E92" i="5"/>
  <c r="J63" i="5"/>
  <c r="J62" i="5"/>
  <c r="F62" i="5"/>
  <c r="F60" i="5"/>
  <c r="E58" i="5"/>
  <c r="J22" i="5"/>
  <c r="E22" i="5"/>
  <c r="F97" i="5" s="1"/>
  <c r="J21" i="5"/>
  <c r="J16" i="5"/>
  <c r="J94" i="5" s="1"/>
  <c r="E7" i="5"/>
  <c r="E86" i="5" s="1"/>
  <c r="J41" i="4"/>
  <c r="J40" i="4"/>
  <c r="AY58" i="1"/>
  <c r="J39" i="4"/>
  <c r="AX58" i="1"/>
  <c r="BI358" i="4"/>
  <c r="BH358" i="4"/>
  <c r="BG358" i="4"/>
  <c r="BF358" i="4"/>
  <c r="T358" i="4"/>
  <c r="R358" i="4"/>
  <c r="P358" i="4"/>
  <c r="P350" i="4" s="1"/>
  <c r="BK358" i="4"/>
  <c r="J358" i="4"/>
  <c r="BE358" i="4"/>
  <c r="BI357" i="4"/>
  <c r="BH357" i="4"/>
  <c r="BG357" i="4"/>
  <c r="BF357" i="4"/>
  <c r="T357" i="4"/>
  <c r="T350" i="4" s="1"/>
  <c r="R357" i="4"/>
  <c r="P357" i="4"/>
  <c r="BK357" i="4"/>
  <c r="J357" i="4"/>
  <c r="BE357" i="4"/>
  <c r="BI351" i="4"/>
  <c r="BH351" i="4"/>
  <c r="BG351" i="4"/>
  <c r="BF351" i="4"/>
  <c r="T351" i="4"/>
  <c r="R351" i="4"/>
  <c r="R350" i="4" s="1"/>
  <c r="P351" i="4"/>
  <c r="BK351" i="4"/>
  <c r="BK350" i="4"/>
  <c r="J350" i="4" s="1"/>
  <c r="J76" i="4" s="1"/>
  <c r="J351" i="4"/>
  <c r="BE351" i="4"/>
  <c r="BI349" i="4"/>
  <c r="BH349" i="4"/>
  <c r="BG349" i="4"/>
  <c r="BF349" i="4"/>
  <c r="T349" i="4"/>
  <c r="T348" i="4"/>
  <c r="R349" i="4"/>
  <c r="R348" i="4" s="1"/>
  <c r="P349" i="4"/>
  <c r="P348" i="4"/>
  <c r="BK349" i="4"/>
  <c r="BK348" i="4" s="1"/>
  <c r="J348" i="4" s="1"/>
  <c r="J75" i="4" s="1"/>
  <c r="J349" i="4"/>
  <c r="BE349" i="4"/>
  <c r="BI339" i="4"/>
  <c r="BH339" i="4"/>
  <c r="BG339" i="4"/>
  <c r="BF339" i="4"/>
  <c r="T339" i="4"/>
  <c r="T338" i="4"/>
  <c r="R339" i="4"/>
  <c r="R338" i="4"/>
  <c r="P339" i="4"/>
  <c r="P338" i="4"/>
  <c r="BK339" i="4"/>
  <c r="BK338" i="4"/>
  <c r="J338" i="4" s="1"/>
  <c r="J74" i="4" s="1"/>
  <c r="J339" i="4"/>
  <c r="BE339" i="4"/>
  <c r="BI334" i="4"/>
  <c r="BH334" i="4"/>
  <c r="BG334" i="4"/>
  <c r="BF334" i="4"/>
  <c r="T334" i="4"/>
  <c r="R334" i="4"/>
  <c r="P334" i="4"/>
  <c r="P321" i="4" s="1"/>
  <c r="BK334" i="4"/>
  <c r="J334" i="4"/>
  <c r="BE334" i="4"/>
  <c r="BI330" i="4"/>
  <c r="BH330" i="4"/>
  <c r="BG330" i="4"/>
  <c r="BF330" i="4"/>
  <c r="T330" i="4"/>
  <c r="R330" i="4"/>
  <c r="R321" i="4" s="1"/>
  <c r="P330" i="4"/>
  <c r="BK330" i="4"/>
  <c r="J330" i="4"/>
  <c r="BE330" i="4" s="1"/>
  <c r="BI326" i="4"/>
  <c r="BH326" i="4"/>
  <c r="BG326" i="4"/>
  <c r="BF326" i="4"/>
  <c r="T326" i="4"/>
  <c r="R326" i="4"/>
  <c r="P326" i="4"/>
  <c r="BK326" i="4"/>
  <c r="BK321" i="4" s="1"/>
  <c r="J326" i="4"/>
  <c r="BE326" i="4"/>
  <c r="BI322" i="4"/>
  <c r="BH322" i="4"/>
  <c r="BG322" i="4"/>
  <c r="BF322" i="4"/>
  <c r="T322" i="4"/>
  <c r="T321" i="4" s="1"/>
  <c r="R322" i="4"/>
  <c r="P322" i="4"/>
  <c r="BK322" i="4"/>
  <c r="J321" i="4"/>
  <c r="J73" i="4" s="1"/>
  <c r="J322" i="4"/>
  <c r="BE322" i="4" s="1"/>
  <c r="BI318" i="4"/>
  <c r="BH318" i="4"/>
  <c r="BG318" i="4"/>
  <c r="BF318" i="4"/>
  <c r="T318" i="4"/>
  <c r="R318" i="4"/>
  <c r="P318" i="4"/>
  <c r="BK318" i="4"/>
  <c r="J318" i="4"/>
  <c r="BE318" i="4" s="1"/>
  <c r="BI315" i="4"/>
  <c r="BH315" i="4"/>
  <c r="BG315" i="4"/>
  <c r="BF315" i="4"/>
  <c r="T315" i="4"/>
  <c r="R315" i="4"/>
  <c r="P315" i="4"/>
  <c r="BK315" i="4"/>
  <c r="J315" i="4"/>
  <c r="BE315" i="4"/>
  <c r="BI314" i="4"/>
  <c r="BH314" i="4"/>
  <c r="BG314" i="4"/>
  <c r="BF314" i="4"/>
  <c r="T314" i="4"/>
  <c r="R314" i="4"/>
  <c r="P314" i="4"/>
  <c r="BK314" i="4"/>
  <c r="J314" i="4"/>
  <c r="BE314" i="4" s="1"/>
  <c r="BI313" i="4"/>
  <c r="BH313" i="4"/>
  <c r="BG313" i="4"/>
  <c r="BF313" i="4"/>
  <c r="T313" i="4"/>
  <c r="R313" i="4"/>
  <c r="P313" i="4"/>
  <c r="BK313" i="4"/>
  <c r="J313" i="4"/>
  <c r="BE313" i="4"/>
  <c r="BI312" i="4"/>
  <c r="BH312" i="4"/>
  <c r="BG312" i="4"/>
  <c r="BF312" i="4"/>
  <c r="T312" i="4"/>
  <c r="R312" i="4"/>
  <c r="P312" i="4"/>
  <c r="BK312" i="4"/>
  <c r="J312" i="4"/>
  <c r="BE312" i="4" s="1"/>
  <c r="BI311" i="4"/>
  <c r="BH311" i="4"/>
  <c r="BG311" i="4"/>
  <c r="BF311" i="4"/>
  <c r="T311" i="4"/>
  <c r="R311" i="4"/>
  <c r="P311" i="4"/>
  <c r="BK311" i="4"/>
  <c r="J311" i="4"/>
  <c r="BE311" i="4"/>
  <c r="BI310" i="4"/>
  <c r="BH310" i="4"/>
  <c r="BG310" i="4"/>
  <c r="BF310" i="4"/>
  <c r="T310" i="4"/>
  <c r="R310" i="4"/>
  <c r="P310" i="4"/>
  <c r="BK310" i="4"/>
  <c r="J310" i="4"/>
  <c r="BE310" i="4" s="1"/>
  <c r="BI309" i="4"/>
  <c r="BH309" i="4"/>
  <c r="BG309" i="4"/>
  <c r="BF309" i="4"/>
  <c r="T309" i="4"/>
  <c r="R309" i="4"/>
  <c r="P309" i="4"/>
  <c r="BK309" i="4"/>
  <c r="J309" i="4"/>
  <c r="BE309" i="4"/>
  <c r="BI308" i="4"/>
  <c r="BH308" i="4"/>
  <c r="BG308" i="4"/>
  <c r="BF308" i="4"/>
  <c r="T308" i="4"/>
  <c r="R308" i="4"/>
  <c r="P308" i="4"/>
  <c r="BK308" i="4"/>
  <c r="J308" i="4"/>
  <c r="BE308" i="4" s="1"/>
  <c r="BI307" i="4"/>
  <c r="BH307" i="4"/>
  <c r="BG307" i="4"/>
  <c r="BF307" i="4"/>
  <c r="T307" i="4"/>
  <c r="R307" i="4"/>
  <c r="P307" i="4"/>
  <c r="BK307" i="4"/>
  <c r="J307" i="4"/>
  <c r="BE307" i="4"/>
  <c r="BI304" i="4"/>
  <c r="BH304" i="4"/>
  <c r="BG304" i="4"/>
  <c r="BF304" i="4"/>
  <c r="T304" i="4"/>
  <c r="R304" i="4"/>
  <c r="P304" i="4"/>
  <c r="BK304" i="4"/>
  <c r="J304" i="4"/>
  <c r="BE304" i="4" s="1"/>
  <c r="BI303" i="4"/>
  <c r="BH303" i="4"/>
  <c r="BG303" i="4"/>
  <c r="BF303" i="4"/>
  <c r="T303" i="4"/>
  <c r="R303" i="4"/>
  <c r="P303" i="4"/>
  <c r="BK303" i="4"/>
  <c r="J303" i="4"/>
  <c r="BE303" i="4"/>
  <c r="BI302" i="4"/>
  <c r="BH302" i="4"/>
  <c r="BG302" i="4"/>
  <c r="BF302" i="4"/>
  <c r="T302" i="4"/>
  <c r="R302" i="4"/>
  <c r="P302" i="4"/>
  <c r="BK302" i="4"/>
  <c r="J302" i="4"/>
  <c r="BE302" i="4" s="1"/>
  <c r="BI301" i="4"/>
  <c r="BH301" i="4"/>
  <c r="BG301" i="4"/>
  <c r="BF301" i="4"/>
  <c r="T301" i="4"/>
  <c r="R301" i="4"/>
  <c r="P301" i="4"/>
  <c r="BK301" i="4"/>
  <c r="J301" i="4"/>
  <c r="BE301" i="4"/>
  <c r="BI300" i="4"/>
  <c r="BH300" i="4"/>
  <c r="BG300" i="4"/>
  <c r="BF300" i="4"/>
  <c r="T300" i="4"/>
  <c r="R300" i="4"/>
  <c r="P300" i="4"/>
  <c r="BK300" i="4"/>
  <c r="J300" i="4"/>
  <c r="BE300" i="4" s="1"/>
  <c r="BI299" i="4"/>
  <c r="BH299" i="4"/>
  <c r="BG299" i="4"/>
  <c r="BF299" i="4"/>
  <c r="T299" i="4"/>
  <c r="R299" i="4"/>
  <c r="P299" i="4"/>
  <c r="BK299" i="4"/>
  <c r="J299" i="4"/>
  <c r="BE299" i="4"/>
  <c r="BI298" i="4"/>
  <c r="BH298" i="4"/>
  <c r="BG298" i="4"/>
  <c r="BF298" i="4"/>
  <c r="T298" i="4"/>
  <c r="R298" i="4"/>
  <c r="P298" i="4"/>
  <c r="BK298" i="4"/>
  <c r="J298" i="4"/>
  <c r="BE298" i="4" s="1"/>
  <c r="BI295" i="4"/>
  <c r="BH295" i="4"/>
  <c r="BG295" i="4"/>
  <c r="BF295" i="4"/>
  <c r="T295" i="4"/>
  <c r="R295" i="4"/>
  <c r="P295" i="4"/>
  <c r="BK295" i="4"/>
  <c r="J295" i="4"/>
  <c r="BE295" i="4"/>
  <c r="BI294" i="4"/>
  <c r="BH294" i="4"/>
  <c r="BG294" i="4"/>
  <c r="BF294" i="4"/>
  <c r="T294" i="4"/>
  <c r="R294" i="4"/>
  <c r="P294" i="4"/>
  <c r="BK294" i="4"/>
  <c r="J294" i="4"/>
  <c r="BE294" i="4" s="1"/>
  <c r="BI291" i="4"/>
  <c r="BH291" i="4"/>
  <c r="BG291" i="4"/>
  <c r="BF291" i="4"/>
  <c r="T291" i="4"/>
  <c r="R291" i="4"/>
  <c r="P291" i="4"/>
  <c r="BK291" i="4"/>
  <c r="J291" i="4"/>
  <c r="BE291" i="4"/>
  <c r="BI290" i="4"/>
  <c r="BH290" i="4"/>
  <c r="BG290" i="4"/>
  <c r="BF290" i="4"/>
  <c r="T290" i="4"/>
  <c r="R290" i="4"/>
  <c r="P290" i="4"/>
  <c r="BK290" i="4"/>
  <c r="J290" i="4"/>
  <c r="BE290" i="4" s="1"/>
  <c r="BI287" i="4"/>
  <c r="BH287" i="4"/>
  <c r="BG287" i="4"/>
  <c r="BF287" i="4"/>
  <c r="T287" i="4"/>
  <c r="R287" i="4"/>
  <c r="P287" i="4"/>
  <c r="BK287" i="4"/>
  <c r="J287" i="4"/>
  <c r="BE287" i="4"/>
  <c r="BI286" i="4"/>
  <c r="BH286" i="4"/>
  <c r="BG286" i="4"/>
  <c r="BF286" i="4"/>
  <c r="T286" i="4"/>
  <c r="R286" i="4"/>
  <c r="P286" i="4"/>
  <c r="BK286" i="4"/>
  <c r="J286" i="4"/>
  <c r="BE286" i="4" s="1"/>
  <c r="BI285" i="4"/>
  <c r="BH285" i="4"/>
  <c r="BG285" i="4"/>
  <c r="BF285" i="4"/>
  <c r="T285" i="4"/>
  <c r="R285" i="4"/>
  <c r="P285" i="4"/>
  <c r="BK285" i="4"/>
  <c r="J285" i="4"/>
  <c r="BE285" i="4"/>
  <c r="BI284" i="4"/>
  <c r="BH284" i="4"/>
  <c r="BG284" i="4"/>
  <c r="BF284" i="4"/>
  <c r="T284" i="4"/>
  <c r="R284" i="4"/>
  <c r="P284" i="4"/>
  <c r="BK284" i="4"/>
  <c r="J284" i="4"/>
  <c r="BE284" i="4" s="1"/>
  <c r="BI281" i="4"/>
  <c r="BH281" i="4"/>
  <c r="BG281" i="4"/>
  <c r="BF281" i="4"/>
  <c r="T281" i="4"/>
  <c r="R281" i="4"/>
  <c r="P281" i="4"/>
  <c r="BK281" i="4"/>
  <c r="J281" i="4"/>
  <c r="BE281" i="4"/>
  <c r="BI278" i="4"/>
  <c r="BH278" i="4"/>
  <c r="BG278" i="4"/>
  <c r="BF278" i="4"/>
  <c r="T278" i="4"/>
  <c r="R278" i="4"/>
  <c r="P278" i="4"/>
  <c r="BK278" i="4"/>
  <c r="J278" i="4"/>
  <c r="BE278" i="4" s="1"/>
  <c r="BI277" i="4"/>
  <c r="BH277" i="4"/>
  <c r="BG277" i="4"/>
  <c r="BF277" i="4"/>
  <c r="T277" i="4"/>
  <c r="R277" i="4"/>
  <c r="P277" i="4"/>
  <c r="BK277" i="4"/>
  <c r="J277" i="4"/>
  <c r="BE277" i="4"/>
  <c r="BI276" i="4"/>
  <c r="BH276" i="4"/>
  <c r="BG276" i="4"/>
  <c r="BF276" i="4"/>
  <c r="T276" i="4"/>
  <c r="R276" i="4"/>
  <c r="P276" i="4"/>
  <c r="BK276" i="4"/>
  <c r="J276" i="4"/>
  <c r="BE276" i="4" s="1"/>
  <c r="BI275" i="4"/>
  <c r="BH275" i="4"/>
  <c r="BG275" i="4"/>
  <c r="BF275" i="4"/>
  <c r="T275" i="4"/>
  <c r="R275" i="4"/>
  <c r="P275" i="4"/>
  <c r="BK275" i="4"/>
  <c r="J275" i="4"/>
  <c r="BE275" i="4"/>
  <c r="BI272" i="4"/>
  <c r="BH272" i="4"/>
  <c r="BG272" i="4"/>
  <c r="BF272" i="4"/>
  <c r="T272" i="4"/>
  <c r="R272" i="4"/>
  <c r="P272" i="4"/>
  <c r="BK272" i="4"/>
  <c r="J272" i="4"/>
  <c r="BE272" i="4" s="1"/>
  <c r="BI271" i="4"/>
  <c r="BH271" i="4"/>
  <c r="BG271" i="4"/>
  <c r="BF271" i="4"/>
  <c r="T271" i="4"/>
  <c r="R271" i="4"/>
  <c r="P271" i="4"/>
  <c r="BK271" i="4"/>
  <c r="J271" i="4"/>
  <c r="BE271" i="4"/>
  <c r="BI268" i="4"/>
  <c r="BH268" i="4"/>
  <c r="BG268" i="4"/>
  <c r="BF268" i="4"/>
  <c r="T268" i="4"/>
  <c r="R268" i="4"/>
  <c r="P268" i="4"/>
  <c r="BK268" i="4"/>
  <c r="J268" i="4"/>
  <c r="BE268" i="4" s="1"/>
  <c r="BI267" i="4"/>
  <c r="BH267" i="4"/>
  <c r="BG267" i="4"/>
  <c r="BF267" i="4"/>
  <c r="T267" i="4"/>
  <c r="R267" i="4"/>
  <c r="P267" i="4"/>
  <c r="BK267" i="4"/>
  <c r="J267" i="4"/>
  <c r="BE267" i="4"/>
  <c r="BI264" i="4"/>
  <c r="BH264" i="4"/>
  <c r="BG264" i="4"/>
  <c r="BF264" i="4"/>
  <c r="T264" i="4"/>
  <c r="R264" i="4"/>
  <c r="P264" i="4"/>
  <c r="BK264" i="4"/>
  <c r="J264" i="4"/>
  <c r="BE264" i="4" s="1"/>
  <c r="BI263" i="4"/>
  <c r="BH263" i="4"/>
  <c r="BG263" i="4"/>
  <c r="BF263" i="4"/>
  <c r="T263" i="4"/>
  <c r="R263" i="4"/>
  <c r="P263" i="4"/>
  <c r="BK263" i="4"/>
  <c r="J263" i="4"/>
  <c r="BE263" i="4"/>
  <c r="BI260" i="4"/>
  <c r="BH260" i="4"/>
  <c r="BG260" i="4"/>
  <c r="BF260" i="4"/>
  <c r="T260" i="4"/>
  <c r="R260" i="4"/>
  <c r="P260" i="4"/>
  <c r="BK260" i="4"/>
  <c r="J260" i="4"/>
  <c r="BE260" i="4" s="1"/>
  <c r="BI259" i="4"/>
  <c r="BH259" i="4"/>
  <c r="BG259" i="4"/>
  <c r="BF259" i="4"/>
  <c r="T259" i="4"/>
  <c r="R259" i="4"/>
  <c r="P259" i="4"/>
  <c r="BK259" i="4"/>
  <c r="J259" i="4"/>
  <c r="BE259" i="4"/>
  <c r="BI256" i="4"/>
  <c r="BH256" i="4"/>
  <c r="BG256" i="4"/>
  <c r="BF256" i="4"/>
  <c r="T256" i="4"/>
  <c r="R256" i="4"/>
  <c r="P256" i="4"/>
  <c r="BK256" i="4"/>
  <c r="J256" i="4"/>
  <c r="BE256" i="4" s="1"/>
  <c r="BI255" i="4"/>
  <c r="BH255" i="4"/>
  <c r="BG255" i="4"/>
  <c r="BF255" i="4"/>
  <c r="T255" i="4"/>
  <c r="R255" i="4"/>
  <c r="P255" i="4"/>
  <c r="BK255" i="4"/>
  <c r="J255" i="4"/>
  <c r="BE255" i="4"/>
  <c r="BI254" i="4"/>
  <c r="BH254" i="4"/>
  <c r="BG254" i="4"/>
  <c r="BF254" i="4"/>
  <c r="T254" i="4"/>
  <c r="R254" i="4"/>
  <c r="P254" i="4"/>
  <c r="BK254" i="4"/>
  <c r="J254" i="4"/>
  <c r="BE254" i="4" s="1"/>
  <c r="BI253" i="4"/>
  <c r="BH253" i="4"/>
  <c r="BG253" i="4"/>
  <c r="BF253" i="4"/>
  <c r="T253" i="4"/>
  <c r="R253" i="4"/>
  <c r="P253" i="4"/>
  <c r="BK253" i="4"/>
  <c r="J253" i="4"/>
  <c r="BE253" i="4"/>
  <c r="BI250" i="4"/>
  <c r="BH250" i="4"/>
  <c r="BG250" i="4"/>
  <c r="BF250" i="4"/>
  <c r="T250" i="4"/>
  <c r="R250" i="4"/>
  <c r="R242" i="4" s="1"/>
  <c r="P250" i="4"/>
  <c r="BK250" i="4"/>
  <c r="J250" i="4"/>
  <c r="BE250" i="4" s="1"/>
  <c r="BI246" i="4"/>
  <c r="BH246" i="4"/>
  <c r="BG246" i="4"/>
  <c r="BF246" i="4"/>
  <c r="T246" i="4"/>
  <c r="R246" i="4"/>
  <c r="P246" i="4"/>
  <c r="BK246" i="4"/>
  <c r="BK242" i="4" s="1"/>
  <c r="J242" i="4" s="1"/>
  <c r="J72" i="4" s="1"/>
  <c r="J246" i="4"/>
  <c r="BE246" i="4"/>
  <c r="BI243" i="4"/>
  <c r="BH243" i="4"/>
  <c r="BG243" i="4"/>
  <c r="BF243" i="4"/>
  <c r="T243" i="4"/>
  <c r="T242" i="4" s="1"/>
  <c r="R243" i="4"/>
  <c r="P243" i="4"/>
  <c r="P242" i="4" s="1"/>
  <c r="BK243" i="4"/>
  <c r="J243" i="4"/>
  <c r="BE243" i="4" s="1"/>
  <c r="BI238" i="4"/>
  <c r="BH238" i="4"/>
  <c r="BG238" i="4"/>
  <c r="BF238" i="4"/>
  <c r="T238" i="4"/>
  <c r="R238" i="4"/>
  <c r="P238" i="4"/>
  <c r="BK238" i="4"/>
  <c r="J238" i="4"/>
  <c r="BE238" i="4"/>
  <c r="BI234" i="4"/>
  <c r="BH234" i="4"/>
  <c r="BG234" i="4"/>
  <c r="BF234" i="4"/>
  <c r="T234" i="4"/>
  <c r="R234" i="4"/>
  <c r="P234" i="4"/>
  <c r="BK234" i="4"/>
  <c r="J234" i="4"/>
  <c r="BE234" i="4"/>
  <c r="BI230" i="4"/>
  <c r="BH230" i="4"/>
  <c r="BG230" i="4"/>
  <c r="BF230" i="4"/>
  <c r="T230" i="4"/>
  <c r="R230" i="4"/>
  <c r="P230" i="4"/>
  <c r="BK230" i="4"/>
  <c r="J230" i="4"/>
  <c r="BE230" i="4"/>
  <c r="BI226" i="4"/>
  <c r="BH226" i="4"/>
  <c r="BG226" i="4"/>
  <c r="BF226" i="4"/>
  <c r="T226" i="4"/>
  <c r="R226" i="4"/>
  <c r="P226" i="4"/>
  <c r="BK226" i="4"/>
  <c r="J226" i="4"/>
  <c r="BE226" i="4"/>
  <c r="BI222" i="4"/>
  <c r="BH222" i="4"/>
  <c r="BG222" i="4"/>
  <c r="BF222" i="4"/>
  <c r="T222" i="4"/>
  <c r="R222" i="4"/>
  <c r="P222" i="4"/>
  <c r="BK222" i="4"/>
  <c r="J222" i="4"/>
  <c r="BE222" i="4"/>
  <c r="BI218" i="4"/>
  <c r="BH218" i="4"/>
  <c r="BG218" i="4"/>
  <c r="BF218" i="4"/>
  <c r="T218" i="4"/>
  <c r="R218" i="4"/>
  <c r="P218" i="4"/>
  <c r="BK218" i="4"/>
  <c r="J218" i="4"/>
  <c r="BE218" i="4"/>
  <c r="BI214" i="4"/>
  <c r="BH214" i="4"/>
  <c r="BG214" i="4"/>
  <c r="BF214" i="4"/>
  <c r="T214" i="4"/>
  <c r="R214" i="4"/>
  <c r="P214" i="4"/>
  <c r="BK214" i="4"/>
  <c r="J214" i="4"/>
  <c r="BE214" i="4"/>
  <c r="BI209" i="4"/>
  <c r="BH209" i="4"/>
  <c r="BG209" i="4"/>
  <c r="BF209" i="4"/>
  <c r="T209" i="4"/>
  <c r="R209" i="4"/>
  <c r="P209" i="4"/>
  <c r="BK209" i="4"/>
  <c r="J209" i="4"/>
  <c r="BE209" i="4"/>
  <c r="BI204" i="4"/>
  <c r="BH204" i="4"/>
  <c r="BG204" i="4"/>
  <c r="BF204" i="4"/>
  <c r="T204" i="4"/>
  <c r="R204" i="4"/>
  <c r="P204" i="4"/>
  <c r="BK204" i="4"/>
  <c r="J204" i="4"/>
  <c r="BE204" i="4"/>
  <c r="BI200" i="4"/>
  <c r="BH200" i="4"/>
  <c r="BG200" i="4"/>
  <c r="BF200" i="4"/>
  <c r="T200" i="4"/>
  <c r="T199" i="4"/>
  <c r="R200" i="4"/>
  <c r="R199" i="4"/>
  <c r="P200" i="4"/>
  <c r="P199" i="4"/>
  <c r="BK200" i="4"/>
  <c r="BK199" i="4"/>
  <c r="J199" i="4" s="1"/>
  <c r="J71" i="4" s="1"/>
  <c r="J200" i="4"/>
  <c r="BE200" i="4" s="1"/>
  <c r="BI193" i="4"/>
  <c r="BH193" i="4"/>
  <c r="BG193" i="4"/>
  <c r="BF193" i="4"/>
  <c r="T193" i="4"/>
  <c r="R193" i="4"/>
  <c r="P193" i="4"/>
  <c r="BK193" i="4"/>
  <c r="J193" i="4"/>
  <c r="BE193" i="4"/>
  <c r="BI189" i="4"/>
  <c r="BH189" i="4"/>
  <c r="BG189" i="4"/>
  <c r="BF189" i="4"/>
  <c r="T189" i="4"/>
  <c r="R189" i="4"/>
  <c r="P189" i="4"/>
  <c r="BK189" i="4"/>
  <c r="J189" i="4"/>
  <c r="BE189" i="4" s="1"/>
  <c r="BI186" i="4"/>
  <c r="BH186" i="4"/>
  <c r="BG186" i="4"/>
  <c r="BF186" i="4"/>
  <c r="T186" i="4"/>
  <c r="T185" i="4"/>
  <c r="R186" i="4"/>
  <c r="R185" i="4" s="1"/>
  <c r="P186" i="4"/>
  <c r="P185" i="4"/>
  <c r="BK186" i="4"/>
  <c r="BK185" i="4" s="1"/>
  <c r="J185" i="4" s="1"/>
  <c r="J70" i="4" s="1"/>
  <c r="J186" i="4"/>
  <c r="BE186" i="4" s="1"/>
  <c r="BI182" i="4"/>
  <c r="BH182" i="4"/>
  <c r="BG182" i="4"/>
  <c r="BF182" i="4"/>
  <c r="T182" i="4"/>
  <c r="R182" i="4"/>
  <c r="P182" i="4"/>
  <c r="BK182" i="4"/>
  <c r="J182" i="4"/>
  <c r="BE182" i="4"/>
  <c r="BI178" i="4"/>
  <c r="BH178" i="4"/>
  <c r="BG178" i="4"/>
  <c r="BF178" i="4"/>
  <c r="T178" i="4"/>
  <c r="R178" i="4"/>
  <c r="P178" i="4"/>
  <c r="BK178" i="4"/>
  <c r="J178" i="4"/>
  <c r="BE178" i="4" s="1"/>
  <c r="BI177" i="4"/>
  <c r="BH177" i="4"/>
  <c r="BG177" i="4"/>
  <c r="BF177" i="4"/>
  <c r="T177" i="4"/>
  <c r="R177" i="4"/>
  <c r="P177" i="4"/>
  <c r="BK177" i="4"/>
  <c r="J177" i="4"/>
  <c r="BE177" i="4"/>
  <c r="BI173" i="4"/>
  <c r="BH173" i="4"/>
  <c r="BG173" i="4"/>
  <c r="BF173" i="4"/>
  <c r="T173" i="4"/>
  <c r="R173" i="4"/>
  <c r="P173" i="4"/>
  <c r="BK173" i="4"/>
  <c r="J173" i="4"/>
  <c r="BE173" i="4" s="1"/>
  <c r="BI168" i="4"/>
  <c r="BH168" i="4"/>
  <c r="BG168" i="4"/>
  <c r="BF168" i="4"/>
  <c r="T168" i="4"/>
  <c r="R168" i="4"/>
  <c r="P168" i="4"/>
  <c r="BK168" i="4"/>
  <c r="J168" i="4"/>
  <c r="BE168" i="4"/>
  <c r="BI163" i="4"/>
  <c r="BH163" i="4"/>
  <c r="BG163" i="4"/>
  <c r="BF163" i="4"/>
  <c r="T163" i="4"/>
  <c r="R163" i="4"/>
  <c r="P163" i="4"/>
  <c r="BK163" i="4"/>
  <c r="J163" i="4"/>
  <c r="BE163" i="4" s="1"/>
  <c r="BI159" i="4"/>
  <c r="BH159" i="4"/>
  <c r="BG159" i="4"/>
  <c r="BF159" i="4"/>
  <c r="T159" i="4"/>
  <c r="R159" i="4"/>
  <c r="P159" i="4"/>
  <c r="BK159" i="4"/>
  <c r="J159" i="4"/>
  <c r="BE159" i="4"/>
  <c r="BI156" i="4"/>
  <c r="BH156" i="4"/>
  <c r="BG156" i="4"/>
  <c r="BF156" i="4"/>
  <c r="T156" i="4"/>
  <c r="R156" i="4"/>
  <c r="P156" i="4"/>
  <c r="BK156" i="4"/>
  <c r="J156" i="4"/>
  <c r="BE156" i="4" s="1"/>
  <c r="BI152" i="4"/>
  <c r="BH152" i="4"/>
  <c r="BG152" i="4"/>
  <c r="BF152" i="4"/>
  <c r="T152" i="4"/>
  <c r="R152" i="4"/>
  <c r="P152" i="4"/>
  <c r="BK152" i="4"/>
  <c r="J152" i="4"/>
  <c r="BE152" i="4"/>
  <c r="BI149" i="4"/>
  <c r="BH149" i="4"/>
  <c r="BG149" i="4"/>
  <c r="BF149" i="4"/>
  <c r="T149" i="4"/>
  <c r="R149" i="4"/>
  <c r="P149" i="4"/>
  <c r="BK149" i="4"/>
  <c r="J149" i="4"/>
  <c r="BE149" i="4" s="1"/>
  <c r="BI144" i="4"/>
  <c r="BH144" i="4"/>
  <c r="BG144" i="4"/>
  <c r="BF144" i="4"/>
  <c r="T144" i="4"/>
  <c r="R144" i="4"/>
  <c r="P144" i="4"/>
  <c r="BK144" i="4"/>
  <c r="J144" i="4"/>
  <c r="BE144" i="4"/>
  <c r="BI141" i="4"/>
  <c r="BH141" i="4"/>
  <c r="BG141" i="4"/>
  <c r="BF141" i="4"/>
  <c r="T141" i="4"/>
  <c r="R141" i="4"/>
  <c r="P141" i="4"/>
  <c r="BK141" i="4"/>
  <c r="J141" i="4"/>
  <c r="BE141" i="4" s="1"/>
  <c r="BI136" i="4"/>
  <c r="BH136" i="4"/>
  <c r="BG136" i="4"/>
  <c r="BF136" i="4"/>
  <c r="T136" i="4"/>
  <c r="R136" i="4"/>
  <c r="P136" i="4"/>
  <c r="BK136" i="4"/>
  <c r="J136" i="4"/>
  <c r="BE136" i="4"/>
  <c r="BI134" i="4"/>
  <c r="BH134" i="4"/>
  <c r="BG134" i="4"/>
  <c r="BF134" i="4"/>
  <c r="T134" i="4"/>
  <c r="R134" i="4"/>
  <c r="P134" i="4"/>
  <c r="BK134" i="4"/>
  <c r="J134" i="4"/>
  <c r="BE134" i="4" s="1"/>
  <c r="BI132" i="4"/>
  <c r="BH132" i="4"/>
  <c r="BG132" i="4"/>
  <c r="BF132" i="4"/>
  <c r="T132" i="4"/>
  <c r="R132" i="4"/>
  <c r="P132" i="4"/>
  <c r="BK132" i="4"/>
  <c r="J132" i="4"/>
  <c r="BE132" i="4"/>
  <c r="BI127" i="4"/>
  <c r="BH127" i="4"/>
  <c r="BG127" i="4"/>
  <c r="BF127" i="4"/>
  <c r="T127" i="4"/>
  <c r="R127" i="4"/>
  <c r="P127" i="4"/>
  <c r="BK127" i="4"/>
  <c r="J127" i="4"/>
  <c r="BE127" i="4" s="1"/>
  <c r="BI122" i="4"/>
  <c r="BH122" i="4"/>
  <c r="BG122" i="4"/>
  <c r="BF122" i="4"/>
  <c r="T122" i="4"/>
  <c r="R122" i="4"/>
  <c r="P122" i="4"/>
  <c r="BK122" i="4"/>
  <c r="J122" i="4"/>
  <c r="BE122" i="4"/>
  <c r="BI115" i="4"/>
  <c r="BH115" i="4"/>
  <c r="BG115" i="4"/>
  <c r="BF115" i="4"/>
  <c r="T115" i="4"/>
  <c r="T102" i="4" s="1"/>
  <c r="T101" i="4" s="1"/>
  <c r="T100" i="4" s="1"/>
  <c r="R115" i="4"/>
  <c r="P115" i="4"/>
  <c r="BK115" i="4"/>
  <c r="J115" i="4"/>
  <c r="BE115" i="4" s="1"/>
  <c r="F37" i="4" s="1"/>
  <c r="AZ58" i="1" s="1"/>
  <c r="BI109" i="4"/>
  <c r="BH109" i="4"/>
  <c r="BG109" i="4"/>
  <c r="F39" i="4" s="1"/>
  <c r="BB58" i="1" s="1"/>
  <c r="BF109" i="4"/>
  <c r="T109" i="4"/>
  <c r="R109" i="4"/>
  <c r="R102" i="4" s="1"/>
  <c r="R101" i="4" s="1"/>
  <c r="R100" i="4" s="1"/>
  <c r="P109" i="4"/>
  <c r="P102" i="4" s="1"/>
  <c r="P101" i="4" s="1"/>
  <c r="P100" i="4" s="1"/>
  <c r="AU58" i="1" s="1"/>
  <c r="BK109" i="4"/>
  <c r="J109" i="4"/>
  <c r="BE109" i="4"/>
  <c r="BI103" i="4"/>
  <c r="F41" i="4" s="1"/>
  <c r="BD58" i="1" s="1"/>
  <c r="BH103" i="4"/>
  <c r="F40" i="4"/>
  <c r="BC58" i="1" s="1"/>
  <c r="BG103" i="4"/>
  <c r="BF103" i="4"/>
  <c r="F38" i="4" s="1"/>
  <c r="BA58" i="1" s="1"/>
  <c r="T103" i="4"/>
  <c r="R103" i="4"/>
  <c r="P103" i="4"/>
  <c r="BK103" i="4"/>
  <c r="BK102" i="4" s="1"/>
  <c r="J103" i="4"/>
  <c r="BE103" i="4" s="1"/>
  <c r="J37" i="4" s="1"/>
  <c r="AV58" i="1" s="1"/>
  <c r="J97" i="4"/>
  <c r="J96" i="4"/>
  <c r="F96" i="4"/>
  <c r="F94" i="4"/>
  <c r="E92" i="4"/>
  <c r="J63" i="4"/>
  <c r="J62" i="4"/>
  <c r="F62" i="4"/>
  <c r="F60" i="4"/>
  <c r="E58" i="4"/>
  <c r="J22" i="4"/>
  <c r="E22" i="4"/>
  <c r="F63" i="4" s="1"/>
  <c r="J21" i="4"/>
  <c r="J16" i="4"/>
  <c r="J60" i="4" s="1"/>
  <c r="E7" i="4"/>
  <c r="E86" i="4" s="1"/>
  <c r="J41" i="3"/>
  <c r="J40" i="3"/>
  <c r="AY57" i="1" s="1"/>
  <c r="J39" i="3"/>
  <c r="AX57" i="1" s="1"/>
  <c r="BI278" i="3"/>
  <c r="BH278" i="3"/>
  <c r="BG278" i="3"/>
  <c r="BF278" i="3"/>
  <c r="T278" i="3"/>
  <c r="R278" i="3"/>
  <c r="P278" i="3"/>
  <c r="BK278" i="3"/>
  <c r="J278" i="3"/>
  <c r="BE278" i="3" s="1"/>
  <c r="BI277" i="3"/>
  <c r="BH277" i="3"/>
  <c r="BG277" i="3"/>
  <c r="BF277" i="3"/>
  <c r="T277" i="3"/>
  <c r="T276" i="3" s="1"/>
  <c r="R277" i="3"/>
  <c r="R276" i="3" s="1"/>
  <c r="P277" i="3"/>
  <c r="P276" i="3" s="1"/>
  <c r="BK277" i="3"/>
  <c r="BK276" i="3" s="1"/>
  <c r="J276" i="3" s="1"/>
  <c r="J76" i="3" s="1"/>
  <c r="J277" i="3"/>
  <c r="BE277" i="3" s="1"/>
  <c r="BI275" i="3"/>
  <c r="BH275" i="3"/>
  <c r="BG275" i="3"/>
  <c r="BF275" i="3"/>
  <c r="T275" i="3"/>
  <c r="T274" i="3" s="1"/>
  <c r="R275" i="3"/>
  <c r="R274" i="3" s="1"/>
  <c r="P275" i="3"/>
  <c r="P274" i="3" s="1"/>
  <c r="BK275" i="3"/>
  <c r="BK274" i="3" s="1"/>
  <c r="J274" i="3"/>
  <c r="J75" i="3" s="1"/>
  <c r="J275" i="3"/>
  <c r="BE275" i="3" s="1"/>
  <c r="BI266" i="3"/>
  <c r="BH266" i="3"/>
  <c r="BG266" i="3"/>
  <c r="BF266" i="3"/>
  <c r="T266" i="3"/>
  <c r="T265" i="3" s="1"/>
  <c r="R266" i="3"/>
  <c r="R265" i="3" s="1"/>
  <c r="P266" i="3"/>
  <c r="P265" i="3" s="1"/>
  <c r="BK266" i="3"/>
  <c r="BK265" i="3" s="1"/>
  <c r="J265" i="3" s="1"/>
  <c r="J74" i="3" s="1"/>
  <c r="J266" i="3"/>
  <c r="BE266" i="3" s="1"/>
  <c r="BI261" i="3"/>
  <c r="BH261" i="3"/>
  <c r="BG261" i="3"/>
  <c r="BF261" i="3"/>
  <c r="T261" i="3"/>
  <c r="R261" i="3"/>
  <c r="P261" i="3"/>
  <c r="BK261" i="3"/>
  <c r="J261" i="3"/>
  <c r="BE261" i="3" s="1"/>
  <c r="BI257" i="3"/>
  <c r="BH257" i="3"/>
  <c r="BG257" i="3"/>
  <c r="BF257" i="3"/>
  <c r="T257" i="3"/>
  <c r="R257" i="3"/>
  <c r="P257" i="3"/>
  <c r="BK257" i="3"/>
  <c r="J257" i="3"/>
  <c r="BE257" i="3" s="1"/>
  <c r="BI253" i="3"/>
  <c r="BH253" i="3"/>
  <c r="BG253" i="3"/>
  <c r="BF253" i="3"/>
  <c r="T253" i="3"/>
  <c r="R253" i="3"/>
  <c r="P253" i="3"/>
  <c r="BK253" i="3"/>
  <c r="J253" i="3"/>
  <c r="BE253" i="3" s="1"/>
  <c r="BI249" i="3"/>
  <c r="BH249" i="3"/>
  <c r="BG249" i="3"/>
  <c r="BF249" i="3"/>
  <c r="T249" i="3"/>
  <c r="R249" i="3"/>
  <c r="R248" i="3" s="1"/>
  <c r="P249" i="3"/>
  <c r="P248" i="3" s="1"/>
  <c r="BK249" i="3"/>
  <c r="BK248" i="3" s="1"/>
  <c r="J248" i="3" s="1"/>
  <c r="J73" i="3" s="1"/>
  <c r="J249" i="3"/>
  <c r="BE249" i="3"/>
  <c r="BI247" i="3"/>
  <c r="BH247" i="3"/>
  <c r="BG247" i="3"/>
  <c r="BF247" i="3"/>
  <c r="T247" i="3"/>
  <c r="R247" i="3"/>
  <c r="P247" i="3"/>
  <c r="BK247" i="3"/>
  <c r="J247" i="3"/>
  <c r="BE247" i="3" s="1"/>
  <c r="BI246" i="3"/>
  <c r="BH246" i="3"/>
  <c r="BG246" i="3"/>
  <c r="BF246" i="3"/>
  <c r="T246" i="3"/>
  <c r="R246" i="3"/>
  <c r="P246" i="3"/>
  <c r="BK246" i="3"/>
  <c r="J246" i="3"/>
  <c r="BE246" i="3" s="1"/>
  <c r="BI245" i="3"/>
  <c r="BH245" i="3"/>
  <c r="BG245" i="3"/>
  <c r="BF245" i="3"/>
  <c r="T245" i="3"/>
  <c r="R245" i="3"/>
  <c r="P245" i="3"/>
  <c r="BK245" i="3"/>
  <c r="J245" i="3"/>
  <c r="BE245" i="3" s="1"/>
  <c r="BI244" i="3"/>
  <c r="BH244" i="3"/>
  <c r="BG244" i="3"/>
  <c r="BF244" i="3"/>
  <c r="T244" i="3"/>
  <c r="R244" i="3"/>
  <c r="P244" i="3"/>
  <c r="BK244" i="3"/>
  <c r="J244" i="3"/>
  <c r="BE244" i="3" s="1"/>
  <c r="BI241" i="3"/>
  <c r="BH241" i="3"/>
  <c r="BG241" i="3"/>
  <c r="BF241" i="3"/>
  <c r="T241" i="3"/>
  <c r="R241" i="3"/>
  <c r="P241" i="3"/>
  <c r="BK241" i="3"/>
  <c r="J241" i="3"/>
  <c r="BE241" i="3" s="1"/>
  <c r="BI240" i="3"/>
  <c r="BH240" i="3"/>
  <c r="BG240" i="3"/>
  <c r="BF240" i="3"/>
  <c r="T240" i="3"/>
  <c r="R240" i="3"/>
  <c r="P240" i="3"/>
  <c r="BK240" i="3"/>
  <c r="J240" i="3"/>
  <c r="BE240" i="3" s="1"/>
  <c r="BI239" i="3"/>
  <c r="BH239" i="3"/>
  <c r="BG239" i="3"/>
  <c r="BF239" i="3"/>
  <c r="T239" i="3"/>
  <c r="R239" i="3"/>
  <c r="P239" i="3"/>
  <c r="BK239" i="3"/>
  <c r="J239" i="3"/>
  <c r="BE239" i="3" s="1"/>
  <c r="BI238" i="3"/>
  <c r="BH238" i="3"/>
  <c r="BG238" i="3"/>
  <c r="BF238" i="3"/>
  <c r="T238" i="3"/>
  <c r="R238" i="3"/>
  <c r="P238" i="3"/>
  <c r="BK238" i="3"/>
  <c r="J238" i="3"/>
  <c r="BE238" i="3" s="1"/>
  <c r="BI237" i="3"/>
  <c r="BH237" i="3"/>
  <c r="BG237" i="3"/>
  <c r="BF237" i="3"/>
  <c r="T237" i="3"/>
  <c r="R237" i="3"/>
  <c r="P237" i="3"/>
  <c r="BK237" i="3"/>
  <c r="J237" i="3"/>
  <c r="BE237" i="3" s="1"/>
  <c r="BI234" i="3"/>
  <c r="BH234" i="3"/>
  <c r="BG234" i="3"/>
  <c r="BF234" i="3"/>
  <c r="T234" i="3"/>
  <c r="R234" i="3"/>
  <c r="P234" i="3"/>
  <c r="BK234" i="3"/>
  <c r="J234" i="3"/>
  <c r="BE234" i="3" s="1"/>
  <c r="BI231" i="3"/>
  <c r="BH231" i="3"/>
  <c r="BG231" i="3"/>
  <c r="BF231" i="3"/>
  <c r="T231" i="3"/>
  <c r="R231" i="3"/>
  <c r="P231" i="3"/>
  <c r="BK231" i="3"/>
  <c r="J231" i="3"/>
  <c r="BE231" i="3" s="1"/>
  <c r="BI230" i="3"/>
  <c r="BH230" i="3"/>
  <c r="BG230" i="3"/>
  <c r="BF230" i="3"/>
  <c r="T230" i="3"/>
  <c r="R230" i="3"/>
  <c r="P230" i="3"/>
  <c r="BK230" i="3"/>
  <c r="J230" i="3"/>
  <c r="BE230" i="3" s="1"/>
  <c r="BI229" i="3"/>
  <c r="BH229" i="3"/>
  <c r="BG229" i="3"/>
  <c r="BF229" i="3"/>
  <c r="T229" i="3"/>
  <c r="R229" i="3"/>
  <c r="P229" i="3"/>
  <c r="BK229" i="3"/>
  <c r="J229" i="3"/>
  <c r="BE229" i="3" s="1"/>
  <c r="BI228" i="3"/>
  <c r="BH228" i="3"/>
  <c r="BG228" i="3"/>
  <c r="BF228" i="3"/>
  <c r="T228" i="3"/>
  <c r="R228" i="3"/>
  <c r="P228" i="3"/>
  <c r="BK228" i="3"/>
  <c r="J228" i="3"/>
  <c r="BE228" i="3" s="1"/>
  <c r="BI225" i="3"/>
  <c r="BH225" i="3"/>
  <c r="BG225" i="3"/>
  <c r="BF225" i="3"/>
  <c r="T225" i="3"/>
  <c r="R225" i="3"/>
  <c r="P225" i="3"/>
  <c r="BK225" i="3"/>
  <c r="J225" i="3"/>
  <c r="BE225" i="3" s="1"/>
  <c r="BI224" i="3"/>
  <c r="BH224" i="3"/>
  <c r="BG224" i="3"/>
  <c r="BF224" i="3"/>
  <c r="T224" i="3"/>
  <c r="R224" i="3"/>
  <c r="P224" i="3"/>
  <c r="BK224" i="3"/>
  <c r="J224" i="3"/>
  <c r="BE224" i="3" s="1"/>
  <c r="BI223" i="3"/>
  <c r="BH223" i="3"/>
  <c r="BG223" i="3"/>
  <c r="BF223" i="3"/>
  <c r="T223" i="3"/>
  <c r="R223" i="3"/>
  <c r="P223" i="3"/>
  <c r="BK223" i="3"/>
  <c r="J223" i="3"/>
  <c r="BE223" i="3" s="1"/>
  <c r="BI222" i="3"/>
  <c r="BH222" i="3"/>
  <c r="BG222" i="3"/>
  <c r="BF222" i="3"/>
  <c r="T222" i="3"/>
  <c r="R222" i="3"/>
  <c r="P222" i="3"/>
  <c r="BK222" i="3"/>
  <c r="J222" i="3"/>
  <c r="BE222" i="3" s="1"/>
  <c r="BI219" i="3"/>
  <c r="BH219" i="3"/>
  <c r="BG219" i="3"/>
  <c r="BF219" i="3"/>
  <c r="T219" i="3"/>
  <c r="R219" i="3"/>
  <c r="P219" i="3"/>
  <c r="BK219" i="3"/>
  <c r="J219" i="3"/>
  <c r="BE219" i="3" s="1"/>
  <c r="BI215" i="3"/>
  <c r="BH215" i="3"/>
  <c r="BG215" i="3"/>
  <c r="BF215" i="3"/>
  <c r="T215" i="3"/>
  <c r="R215" i="3"/>
  <c r="P215" i="3"/>
  <c r="BK215" i="3"/>
  <c r="J215" i="3"/>
  <c r="BE215" i="3" s="1"/>
  <c r="BI212" i="3"/>
  <c r="BH212" i="3"/>
  <c r="BG212" i="3"/>
  <c r="BF212" i="3"/>
  <c r="T212" i="3"/>
  <c r="R212" i="3"/>
  <c r="R211" i="3" s="1"/>
  <c r="P212" i="3"/>
  <c r="BK212" i="3"/>
  <c r="BK211" i="3" s="1"/>
  <c r="J211" i="3" s="1"/>
  <c r="J72" i="3" s="1"/>
  <c r="J212" i="3"/>
  <c r="BE212" i="3"/>
  <c r="BI207" i="3"/>
  <c r="BH207" i="3"/>
  <c r="BG207" i="3"/>
  <c r="BF207" i="3"/>
  <c r="T207" i="3"/>
  <c r="R207" i="3"/>
  <c r="P207" i="3"/>
  <c r="BK207" i="3"/>
  <c r="J207" i="3"/>
  <c r="BE207" i="3" s="1"/>
  <c r="BI203" i="3"/>
  <c r="BH203" i="3"/>
  <c r="BG203" i="3"/>
  <c r="BF203" i="3"/>
  <c r="T203" i="3"/>
  <c r="R203" i="3"/>
  <c r="P203" i="3"/>
  <c r="BK203" i="3"/>
  <c r="J203" i="3"/>
  <c r="BE203" i="3" s="1"/>
  <c r="BI199" i="3"/>
  <c r="BH199" i="3"/>
  <c r="BG199" i="3"/>
  <c r="BF199" i="3"/>
  <c r="T199" i="3"/>
  <c r="R199" i="3"/>
  <c r="P199" i="3"/>
  <c r="BK199" i="3"/>
  <c r="J199" i="3"/>
  <c r="BE199" i="3" s="1"/>
  <c r="BI195" i="3"/>
  <c r="BH195" i="3"/>
  <c r="BG195" i="3"/>
  <c r="BF195" i="3"/>
  <c r="T195" i="3"/>
  <c r="R195" i="3"/>
  <c r="P195" i="3"/>
  <c r="BK195" i="3"/>
  <c r="J195" i="3"/>
  <c r="BE195" i="3" s="1"/>
  <c r="BI191" i="3"/>
  <c r="BH191" i="3"/>
  <c r="BG191" i="3"/>
  <c r="BF191" i="3"/>
  <c r="T191" i="3"/>
  <c r="R191" i="3"/>
  <c r="P191" i="3"/>
  <c r="BK191" i="3"/>
  <c r="J191" i="3"/>
  <c r="BE191" i="3" s="1"/>
  <c r="BI186" i="3"/>
  <c r="BH186" i="3"/>
  <c r="BG186" i="3"/>
  <c r="BF186" i="3"/>
  <c r="T186" i="3"/>
  <c r="R186" i="3"/>
  <c r="P186" i="3"/>
  <c r="BK186" i="3"/>
  <c r="J186" i="3"/>
  <c r="BE186" i="3" s="1"/>
  <c r="BI182" i="3"/>
  <c r="BH182" i="3"/>
  <c r="BG182" i="3"/>
  <c r="BF182" i="3"/>
  <c r="T182" i="3"/>
  <c r="R182" i="3"/>
  <c r="R181" i="3" s="1"/>
  <c r="P182" i="3"/>
  <c r="BK182" i="3"/>
  <c r="BK181" i="3" s="1"/>
  <c r="J181" i="3" s="1"/>
  <c r="J71" i="3" s="1"/>
  <c r="J182" i="3"/>
  <c r="BE182" i="3"/>
  <c r="BI178" i="3"/>
  <c r="BH178" i="3"/>
  <c r="BG178" i="3"/>
  <c r="BF178" i="3"/>
  <c r="T178" i="3"/>
  <c r="R178" i="3"/>
  <c r="P178" i="3"/>
  <c r="BK178" i="3"/>
  <c r="J178" i="3"/>
  <c r="BE178" i="3" s="1"/>
  <c r="BI174" i="3"/>
  <c r="BH174" i="3"/>
  <c r="BG174" i="3"/>
  <c r="BF174" i="3"/>
  <c r="T174" i="3"/>
  <c r="T173" i="3" s="1"/>
  <c r="R174" i="3"/>
  <c r="R173" i="3" s="1"/>
  <c r="P174" i="3"/>
  <c r="P173" i="3" s="1"/>
  <c r="BK174" i="3"/>
  <c r="BK173" i="3" s="1"/>
  <c r="J173" i="3"/>
  <c r="J70" i="3" s="1"/>
  <c r="J174" i="3"/>
  <c r="BE174" i="3" s="1"/>
  <c r="BI170" i="3"/>
  <c r="BH170" i="3"/>
  <c r="BG170" i="3"/>
  <c r="BF170" i="3"/>
  <c r="T170" i="3"/>
  <c r="R170" i="3"/>
  <c r="P170" i="3"/>
  <c r="BK170" i="3"/>
  <c r="J170" i="3"/>
  <c r="BE170" i="3" s="1"/>
  <c r="BI166" i="3"/>
  <c r="BH166" i="3"/>
  <c r="BG166" i="3"/>
  <c r="BF166" i="3"/>
  <c r="T166" i="3"/>
  <c r="R166" i="3"/>
  <c r="P166" i="3"/>
  <c r="BK166" i="3"/>
  <c r="J166" i="3"/>
  <c r="BE166" i="3" s="1"/>
  <c r="BI165" i="3"/>
  <c r="BH165" i="3"/>
  <c r="BG165" i="3"/>
  <c r="BF165" i="3"/>
  <c r="T165" i="3"/>
  <c r="R165" i="3"/>
  <c r="P165" i="3"/>
  <c r="BK165" i="3"/>
  <c r="J165" i="3"/>
  <c r="BE165" i="3" s="1"/>
  <c r="BI161" i="3"/>
  <c r="BH161" i="3"/>
  <c r="BG161" i="3"/>
  <c r="BF161" i="3"/>
  <c r="T161" i="3"/>
  <c r="R161" i="3"/>
  <c r="P161" i="3"/>
  <c r="BK161" i="3"/>
  <c r="J161" i="3"/>
  <c r="BE161" i="3" s="1"/>
  <c r="BI156" i="3"/>
  <c r="BH156" i="3"/>
  <c r="BG156" i="3"/>
  <c r="BF156" i="3"/>
  <c r="T156" i="3"/>
  <c r="R156" i="3"/>
  <c r="P156" i="3"/>
  <c r="BK156" i="3"/>
  <c r="J156" i="3"/>
  <c r="BE156" i="3" s="1"/>
  <c r="BI151" i="3"/>
  <c r="BH151" i="3"/>
  <c r="BG151" i="3"/>
  <c r="BF151" i="3"/>
  <c r="T151" i="3"/>
  <c r="R151" i="3"/>
  <c r="P151" i="3"/>
  <c r="BK151" i="3"/>
  <c r="J151" i="3"/>
  <c r="BE151" i="3" s="1"/>
  <c r="BI147" i="3"/>
  <c r="BH147" i="3"/>
  <c r="BG147" i="3"/>
  <c r="BF147" i="3"/>
  <c r="T147" i="3"/>
  <c r="R147" i="3"/>
  <c r="P147" i="3"/>
  <c r="BK147" i="3"/>
  <c r="J147" i="3"/>
  <c r="BE147" i="3" s="1"/>
  <c r="BI144" i="3"/>
  <c r="BH144" i="3"/>
  <c r="BG144" i="3"/>
  <c r="BF144" i="3"/>
  <c r="T144" i="3"/>
  <c r="R144" i="3"/>
  <c r="P144" i="3"/>
  <c r="BK144" i="3"/>
  <c r="J144" i="3"/>
  <c r="BE144" i="3" s="1"/>
  <c r="BI140" i="3"/>
  <c r="BH140" i="3"/>
  <c r="BG140" i="3"/>
  <c r="BF140" i="3"/>
  <c r="T140" i="3"/>
  <c r="R140" i="3"/>
  <c r="P140" i="3"/>
  <c r="BK140" i="3"/>
  <c r="J140" i="3"/>
  <c r="BE140" i="3" s="1"/>
  <c r="BI137" i="3"/>
  <c r="BH137" i="3"/>
  <c r="BG137" i="3"/>
  <c r="BF137" i="3"/>
  <c r="T137" i="3"/>
  <c r="R137" i="3"/>
  <c r="P137" i="3"/>
  <c r="BK137" i="3"/>
  <c r="J137" i="3"/>
  <c r="BE137" i="3" s="1"/>
  <c r="BI132" i="3"/>
  <c r="BH132" i="3"/>
  <c r="BG132" i="3"/>
  <c r="BF132" i="3"/>
  <c r="T132" i="3"/>
  <c r="R132" i="3"/>
  <c r="P132" i="3"/>
  <c r="BK132" i="3"/>
  <c r="J132" i="3"/>
  <c r="BE132" i="3" s="1"/>
  <c r="BI129" i="3"/>
  <c r="BH129" i="3"/>
  <c r="BG129" i="3"/>
  <c r="BF129" i="3"/>
  <c r="T129" i="3"/>
  <c r="R129" i="3"/>
  <c r="P129" i="3"/>
  <c r="BK129" i="3"/>
  <c r="J129" i="3"/>
  <c r="BE129" i="3" s="1"/>
  <c r="BI124" i="3"/>
  <c r="BH124" i="3"/>
  <c r="BG124" i="3"/>
  <c r="BF124" i="3"/>
  <c r="T124" i="3"/>
  <c r="R124" i="3"/>
  <c r="P124" i="3"/>
  <c r="BK124" i="3"/>
  <c r="J124" i="3"/>
  <c r="BE124" i="3" s="1"/>
  <c r="BI119" i="3"/>
  <c r="BH119" i="3"/>
  <c r="BG119" i="3"/>
  <c r="BF119" i="3"/>
  <c r="T119" i="3"/>
  <c r="R119" i="3"/>
  <c r="P119" i="3"/>
  <c r="BK119" i="3"/>
  <c r="J119" i="3"/>
  <c r="BE119" i="3" s="1"/>
  <c r="BI114" i="3"/>
  <c r="BH114" i="3"/>
  <c r="BG114" i="3"/>
  <c r="BF114" i="3"/>
  <c r="T114" i="3"/>
  <c r="R114" i="3"/>
  <c r="P114" i="3"/>
  <c r="BK114" i="3"/>
  <c r="J114" i="3"/>
  <c r="BE114" i="3" s="1"/>
  <c r="BI109" i="3"/>
  <c r="BH109" i="3"/>
  <c r="BG109" i="3"/>
  <c r="BF109" i="3"/>
  <c r="T109" i="3"/>
  <c r="R109" i="3"/>
  <c r="P109" i="3"/>
  <c r="BK109" i="3"/>
  <c r="J109" i="3"/>
  <c r="BE109" i="3" s="1"/>
  <c r="BI103" i="3"/>
  <c r="BH103" i="3"/>
  <c r="F40" i="3"/>
  <c r="BC57" i="1" s="1"/>
  <c r="BG103" i="3"/>
  <c r="F39" i="3" s="1"/>
  <c r="BB57" i="1"/>
  <c r="BF103" i="3"/>
  <c r="J38" i="3" s="1"/>
  <c r="AW57" i="1" s="1"/>
  <c r="F38" i="3"/>
  <c r="BA57" i="1" s="1"/>
  <c r="T103" i="3"/>
  <c r="R103" i="3"/>
  <c r="R102" i="3" s="1"/>
  <c r="R101" i="3"/>
  <c r="R100" i="3" s="1"/>
  <c r="P103" i="3"/>
  <c r="P102" i="3" s="1"/>
  <c r="BK103" i="3"/>
  <c r="BK102" i="3"/>
  <c r="J103" i="3"/>
  <c r="BE103" i="3" s="1"/>
  <c r="J97" i="3"/>
  <c r="J96" i="3"/>
  <c r="F96" i="3"/>
  <c r="F94" i="3"/>
  <c r="E92" i="3"/>
  <c r="J63" i="3"/>
  <c r="J62" i="3"/>
  <c r="F62" i="3"/>
  <c r="F60" i="3"/>
  <c r="E58" i="3"/>
  <c r="J22" i="3"/>
  <c r="E22" i="3"/>
  <c r="F97" i="3" s="1"/>
  <c r="J21" i="3"/>
  <c r="J16" i="3"/>
  <c r="J94" i="3" s="1"/>
  <c r="E7" i="3"/>
  <c r="BD69" i="1"/>
  <c r="BC69" i="1"/>
  <c r="AY69" i="1" s="1"/>
  <c r="AS69" i="1"/>
  <c r="AS56" i="1"/>
  <c r="AS55" i="1" s="1"/>
  <c r="AS54" i="1" s="1"/>
  <c r="L50" i="1"/>
  <c r="AM50" i="1"/>
  <c r="AM49" i="1"/>
  <c r="L49" i="1"/>
  <c r="AM47" i="1"/>
  <c r="L47" i="1"/>
  <c r="L45" i="1"/>
  <c r="L44" i="1"/>
  <c r="J94" i="4" l="1"/>
  <c r="F97" i="4"/>
  <c r="J60" i="5"/>
  <c r="F63" i="5"/>
  <c r="J93" i="7"/>
  <c r="F96" i="7"/>
  <c r="E87" i="9"/>
  <c r="E83" i="11"/>
  <c r="E52" i="4"/>
  <c r="E52" i="5"/>
  <c r="F96" i="15"/>
  <c r="F89" i="16"/>
  <c r="F63" i="12"/>
  <c r="J86" i="16"/>
  <c r="F55" i="17"/>
  <c r="F63" i="10"/>
  <c r="E86" i="14"/>
  <c r="F41" i="3"/>
  <c r="BD57" i="1" s="1"/>
  <c r="T102" i="3"/>
  <c r="T181" i="3"/>
  <c r="T211" i="3"/>
  <c r="E86" i="3"/>
  <c r="E52" i="3"/>
  <c r="J102" i="3"/>
  <c r="J69" i="3" s="1"/>
  <c r="BK101" i="3"/>
  <c r="BK101" i="4"/>
  <c r="J102" i="4"/>
  <c r="J69" i="4" s="1"/>
  <c r="F37" i="3"/>
  <c r="AZ57" i="1" s="1"/>
  <c r="J37" i="3"/>
  <c r="AV57" i="1" s="1"/>
  <c r="AT57" i="1" s="1"/>
  <c r="P181" i="3"/>
  <c r="P101" i="3" s="1"/>
  <c r="P100" i="3" s="1"/>
  <c r="AU57" i="1" s="1"/>
  <c r="P211" i="3"/>
  <c r="T248" i="3"/>
  <c r="J100" i="7"/>
  <c r="J68" i="7" s="1"/>
  <c r="BK99" i="7"/>
  <c r="J99" i="7" s="1"/>
  <c r="J95" i="9"/>
  <c r="J60" i="9"/>
  <c r="F38" i="9"/>
  <c r="BA63" i="1" s="1"/>
  <c r="J38" i="9"/>
  <c r="AW63" i="1" s="1"/>
  <c r="AT63" i="1" s="1"/>
  <c r="J60" i="3"/>
  <c r="F63" i="3"/>
  <c r="BK101" i="5"/>
  <c r="P225" i="5"/>
  <c r="P101" i="5" s="1"/>
  <c r="P100" i="5" s="1"/>
  <c r="AU59" i="1" s="1"/>
  <c r="P355" i="5"/>
  <c r="E86" i="6"/>
  <c r="E52" i="6"/>
  <c r="J102" i="6"/>
  <c r="J69" i="6" s="1"/>
  <c r="BK101" i="6"/>
  <c r="T296" i="6"/>
  <c r="P296" i="6"/>
  <c r="P401" i="6"/>
  <c r="J37" i="7"/>
  <c r="AV61" i="1" s="1"/>
  <c r="AT61" i="1" s="1"/>
  <c r="F37" i="7"/>
  <c r="AZ61" i="1" s="1"/>
  <c r="T101" i="7"/>
  <c r="T100" i="7" s="1"/>
  <c r="T99" i="7" s="1"/>
  <c r="J37" i="8"/>
  <c r="AV62" i="1" s="1"/>
  <c r="BK102" i="9"/>
  <c r="J103" i="9"/>
  <c r="J69" i="9" s="1"/>
  <c r="BK98" i="11"/>
  <c r="J99" i="11"/>
  <c r="J69" i="11" s="1"/>
  <c r="F41" i="5"/>
  <c r="BD59" i="1" s="1"/>
  <c r="P284" i="5"/>
  <c r="F37" i="6"/>
  <c r="AZ60" i="1" s="1"/>
  <c r="J37" i="6"/>
  <c r="AV60" i="1" s="1"/>
  <c r="AT60" i="1" s="1"/>
  <c r="T102" i="6"/>
  <c r="T101" i="6" s="1"/>
  <c r="T100" i="6" s="1"/>
  <c r="J93" i="8"/>
  <c r="J60" i="8"/>
  <c r="F38" i="8"/>
  <c r="BA62" i="1" s="1"/>
  <c r="J38" i="8"/>
  <c r="AW62" i="1" s="1"/>
  <c r="R101" i="10"/>
  <c r="R100" i="10" s="1"/>
  <c r="J38" i="4"/>
  <c r="AW58" i="1" s="1"/>
  <c r="AT58" i="1" s="1"/>
  <c r="J37" i="5"/>
  <c r="AV59" i="1" s="1"/>
  <c r="AT59" i="1" s="1"/>
  <c r="T225" i="5"/>
  <c r="T101" i="5" s="1"/>
  <c r="T100" i="5" s="1"/>
  <c r="T355" i="5"/>
  <c r="F41" i="6"/>
  <c r="BD60" i="1" s="1"/>
  <c r="P102" i="6"/>
  <c r="P101" i="6" s="1"/>
  <c r="P100" i="6" s="1"/>
  <c r="AU60" i="1" s="1"/>
  <c r="F39" i="6"/>
  <c r="BB60" i="1" s="1"/>
  <c r="P101" i="7"/>
  <c r="P100" i="7" s="1"/>
  <c r="P99" i="7" s="1"/>
  <c r="AU61" i="1" s="1"/>
  <c r="BK100" i="8"/>
  <c r="J101" i="8"/>
  <c r="J69" i="8" s="1"/>
  <c r="F94" i="11"/>
  <c r="F63" i="11"/>
  <c r="J60" i="6"/>
  <c r="F63" i="6"/>
  <c r="F37" i="8"/>
  <c r="AZ62" i="1" s="1"/>
  <c r="F37" i="9"/>
  <c r="AZ63" i="1" s="1"/>
  <c r="BK102" i="10"/>
  <c r="F38" i="10"/>
  <c r="BA64" i="1" s="1"/>
  <c r="J37" i="11"/>
  <c r="AV65" i="1" s="1"/>
  <c r="F96" i="13"/>
  <c r="F63" i="13"/>
  <c r="F63" i="8"/>
  <c r="P100" i="8"/>
  <c r="P99" i="8" s="1"/>
  <c r="AU62" i="1" s="1"/>
  <c r="F63" i="9"/>
  <c r="P102" i="9"/>
  <c r="P101" i="9" s="1"/>
  <c r="AU63" i="1" s="1"/>
  <c r="F37" i="10"/>
  <c r="AZ64" i="1" s="1"/>
  <c r="P101" i="10"/>
  <c r="P100" i="10" s="1"/>
  <c r="AU64" i="1" s="1"/>
  <c r="J91" i="11"/>
  <c r="J60" i="11"/>
  <c r="J38" i="11"/>
  <c r="AW65" i="1" s="1"/>
  <c r="F38" i="11"/>
  <c r="BA65" i="1" s="1"/>
  <c r="BK100" i="13"/>
  <c r="J101" i="13"/>
  <c r="J69" i="13" s="1"/>
  <c r="J38" i="13"/>
  <c r="AW67" i="1" s="1"/>
  <c r="F38" i="13"/>
  <c r="BA67" i="1" s="1"/>
  <c r="J94" i="14"/>
  <c r="J60" i="14"/>
  <c r="J93" i="16"/>
  <c r="J68" i="16" s="1"/>
  <c r="BK92" i="16"/>
  <c r="J92" i="16" s="1"/>
  <c r="J38" i="10"/>
  <c r="AW64" i="1" s="1"/>
  <c r="AT64" i="1" s="1"/>
  <c r="BK101" i="12"/>
  <c r="F38" i="12"/>
  <c r="BA66" i="1" s="1"/>
  <c r="J37" i="13"/>
  <c r="AV67" i="1" s="1"/>
  <c r="P100" i="13"/>
  <c r="P99" i="13" s="1"/>
  <c r="AU67" i="1" s="1"/>
  <c r="T100" i="13"/>
  <c r="T99" i="13" s="1"/>
  <c r="T254" i="14"/>
  <c r="T101" i="14" s="1"/>
  <c r="T100" i="14" s="1"/>
  <c r="P254" i="14"/>
  <c r="J60" i="15"/>
  <c r="J93" i="15"/>
  <c r="J34" i="17"/>
  <c r="AW72" i="1" s="1"/>
  <c r="AT72" i="1" s="1"/>
  <c r="F34" i="17"/>
  <c r="BA72" i="1" s="1"/>
  <c r="BK80" i="17"/>
  <c r="J80" i="17" s="1"/>
  <c r="J81" i="17"/>
  <c r="J60" i="17" s="1"/>
  <c r="F37" i="12"/>
  <c r="AZ66" i="1" s="1"/>
  <c r="P100" i="12"/>
  <c r="P99" i="12" s="1"/>
  <c r="AU66" i="1" s="1"/>
  <c r="J93" i="13"/>
  <c r="J60" i="13"/>
  <c r="F97" i="14"/>
  <c r="F63" i="14"/>
  <c r="J38" i="14"/>
  <c r="AW68" i="1" s="1"/>
  <c r="F38" i="14"/>
  <c r="BA68" i="1" s="1"/>
  <c r="BK102" i="14"/>
  <c r="R102" i="14"/>
  <c r="R101" i="14" s="1"/>
  <c r="R100" i="14" s="1"/>
  <c r="F40" i="14"/>
  <c r="BC68" i="1" s="1"/>
  <c r="BC56" i="1" s="1"/>
  <c r="J37" i="14"/>
  <c r="AV68" i="1" s="1"/>
  <c r="P101" i="14"/>
  <c r="P100" i="14" s="1"/>
  <c r="AU68" i="1" s="1"/>
  <c r="F39" i="14"/>
  <c r="BB68" i="1" s="1"/>
  <c r="R101" i="15"/>
  <c r="R100" i="15" s="1"/>
  <c r="R99" i="15" s="1"/>
  <c r="J37" i="16"/>
  <c r="AV71" i="1" s="1"/>
  <c r="AT71" i="1" s="1"/>
  <c r="F37" i="16"/>
  <c r="AZ71" i="1" s="1"/>
  <c r="AZ69" i="1" s="1"/>
  <c r="AV69" i="1" s="1"/>
  <c r="J38" i="12"/>
  <c r="AW66" i="1" s="1"/>
  <c r="AT66" i="1" s="1"/>
  <c r="J37" i="15"/>
  <c r="AV70" i="1" s="1"/>
  <c r="AT70" i="1" s="1"/>
  <c r="F38" i="15"/>
  <c r="BA70" i="1" s="1"/>
  <c r="BA69" i="1" s="1"/>
  <c r="AW69" i="1" s="1"/>
  <c r="T217" i="15"/>
  <c r="E70" i="17"/>
  <c r="E48" i="17"/>
  <c r="P101" i="15"/>
  <c r="P100" i="15" s="1"/>
  <c r="P99" i="15" s="1"/>
  <c r="AU70" i="1" s="1"/>
  <c r="AU69" i="1" s="1"/>
  <c r="T101" i="15"/>
  <c r="T100" i="15" s="1"/>
  <c r="T99" i="15" s="1"/>
  <c r="F39" i="15"/>
  <c r="BB70" i="1" s="1"/>
  <c r="BB69" i="1" s="1"/>
  <c r="AX69" i="1" s="1"/>
  <c r="P217" i="15"/>
  <c r="F33" i="17"/>
  <c r="AZ72" i="1" s="1"/>
  <c r="BK101" i="15"/>
  <c r="T196" i="15"/>
  <c r="T247" i="15"/>
  <c r="AT67" i="1" l="1"/>
  <c r="BA56" i="1"/>
  <c r="AT68" i="1"/>
  <c r="AY56" i="1"/>
  <c r="AW56" i="1"/>
  <c r="AU56" i="1"/>
  <c r="AU55" i="1" s="1"/>
  <c r="AU54" i="1" s="1"/>
  <c r="J59" i="17"/>
  <c r="J30" i="17"/>
  <c r="J100" i="13"/>
  <c r="J68" i="13" s="1"/>
  <c r="BK99" i="13"/>
  <c r="J99" i="13" s="1"/>
  <c r="BK100" i="4"/>
  <c r="J100" i="4" s="1"/>
  <c r="J101" i="4"/>
  <c r="J68" i="4" s="1"/>
  <c r="J101" i="15"/>
  <c r="J69" i="15" s="1"/>
  <c r="BK100" i="15"/>
  <c r="AT69" i="1"/>
  <c r="J67" i="16"/>
  <c r="J34" i="16"/>
  <c r="AT65" i="1"/>
  <c r="BB56" i="1"/>
  <c r="BK101" i="9"/>
  <c r="J101" i="9" s="1"/>
  <c r="J102" i="9"/>
  <c r="J68" i="9" s="1"/>
  <c r="J101" i="6"/>
  <c r="J68" i="6" s="1"/>
  <c r="BK100" i="6"/>
  <c r="J100" i="6" s="1"/>
  <c r="BK101" i="14"/>
  <c r="J102" i="14"/>
  <c r="J69" i="14" s="1"/>
  <c r="AT62" i="1"/>
  <c r="J34" i="7"/>
  <c r="J67" i="7"/>
  <c r="AZ56" i="1"/>
  <c r="AV56" i="1" s="1"/>
  <c r="AT56" i="1" s="1"/>
  <c r="T101" i="3"/>
  <c r="T100" i="3" s="1"/>
  <c r="J101" i="12"/>
  <c r="J69" i="12" s="1"/>
  <c r="BK100" i="12"/>
  <c r="J102" i="10"/>
  <c r="J69" i="10" s="1"/>
  <c r="BK101" i="10"/>
  <c r="BK99" i="8"/>
  <c r="J99" i="8" s="1"/>
  <c r="J100" i="8"/>
  <c r="J68" i="8" s="1"/>
  <c r="J98" i="11"/>
  <c r="J68" i="11" s="1"/>
  <c r="BK97" i="11"/>
  <c r="J97" i="11" s="1"/>
  <c r="BK100" i="5"/>
  <c r="J100" i="5" s="1"/>
  <c r="J101" i="5"/>
  <c r="J68" i="5" s="1"/>
  <c r="J101" i="3"/>
  <c r="J68" i="3" s="1"/>
  <c r="BK100" i="3"/>
  <c r="J100" i="3" s="1"/>
  <c r="BD56" i="1"/>
  <c r="BD54" i="1" s="1"/>
  <c r="W33" i="1" s="1"/>
  <c r="J67" i="9" l="1"/>
  <c r="J34" i="9"/>
  <c r="AW55" i="1"/>
  <c r="BA54" i="1"/>
  <c r="BK99" i="12"/>
  <c r="J99" i="12" s="1"/>
  <c r="J100" i="12"/>
  <c r="J68" i="12" s="1"/>
  <c r="J101" i="14"/>
  <c r="J68" i="14" s="1"/>
  <c r="BK100" i="14"/>
  <c r="J100" i="14" s="1"/>
  <c r="J67" i="6"/>
  <c r="J34" i="6"/>
  <c r="AX56" i="1"/>
  <c r="AG72" i="1"/>
  <c r="AN72" i="1" s="1"/>
  <c r="J39" i="17"/>
  <c r="J67" i="5"/>
  <c r="J34" i="5"/>
  <c r="J67" i="8"/>
  <c r="J34" i="8"/>
  <c r="J43" i="7"/>
  <c r="AG61" i="1"/>
  <c r="AN61" i="1" s="1"/>
  <c r="J100" i="15"/>
  <c r="J68" i="15" s="1"/>
  <c r="BK99" i="15"/>
  <c r="J99" i="15" s="1"/>
  <c r="J67" i="4"/>
  <c r="J34" i="4"/>
  <c r="BC54" i="1"/>
  <c r="AY55" i="1"/>
  <c r="J67" i="3"/>
  <c r="J34" i="3"/>
  <c r="J67" i="11"/>
  <c r="J34" i="11"/>
  <c r="BK100" i="10"/>
  <c r="J100" i="10" s="1"/>
  <c r="J101" i="10"/>
  <c r="J68" i="10" s="1"/>
  <c r="J43" i="16"/>
  <c r="AG71" i="1"/>
  <c r="AN71" i="1" s="1"/>
  <c r="J67" i="13"/>
  <c r="J34" i="13"/>
  <c r="J67" i="10" l="1"/>
  <c r="J34" i="10"/>
  <c r="J43" i="13"/>
  <c r="AG67" i="1"/>
  <c r="AN67" i="1" s="1"/>
  <c r="J43" i="11"/>
  <c r="AG65" i="1"/>
  <c r="AN65" i="1" s="1"/>
  <c r="J34" i="15"/>
  <c r="J67" i="15"/>
  <c r="AG62" i="1"/>
  <c r="AN62" i="1" s="1"/>
  <c r="J43" i="8"/>
  <c r="J43" i="6"/>
  <c r="AG60" i="1"/>
  <c r="AN60" i="1" s="1"/>
  <c r="AG63" i="1"/>
  <c r="AN63" i="1" s="1"/>
  <c r="J43" i="9"/>
  <c r="AY54" i="1"/>
  <c r="W32" i="1"/>
  <c r="J67" i="12"/>
  <c r="J34" i="12"/>
  <c r="J43" i="3"/>
  <c r="AG57" i="1"/>
  <c r="J43" i="4"/>
  <c r="AG58" i="1"/>
  <c r="AN58" i="1" s="1"/>
  <c r="AG59" i="1"/>
  <c r="AN59" i="1" s="1"/>
  <c r="J43" i="5"/>
  <c r="AX55" i="1"/>
  <c r="BB54" i="1"/>
  <c r="J67" i="14"/>
  <c r="J34" i="14"/>
  <c r="W30" i="1"/>
  <c r="AW54" i="1"/>
  <c r="AK30" i="1" s="1"/>
  <c r="AV55" i="1"/>
  <c r="AT55" i="1" s="1"/>
  <c r="AZ54" i="1"/>
  <c r="W31" i="1" l="1"/>
  <c r="AX54" i="1"/>
  <c r="AG66" i="1"/>
  <c r="AN66" i="1" s="1"/>
  <c r="J43" i="12"/>
  <c r="W29" i="1"/>
  <c r="AV54" i="1"/>
  <c r="J43" i="14"/>
  <c r="AG68" i="1"/>
  <c r="AN68" i="1" s="1"/>
  <c r="AN57" i="1"/>
  <c r="AG64" i="1"/>
  <c r="AN64" i="1" s="1"/>
  <c r="J43" i="10"/>
  <c r="J43" i="15"/>
  <c r="AG70" i="1"/>
  <c r="AG69" i="1" l="1"/>
  <c r="AN69" i="1" s="1"/>
  <c r="AN70" i="1"/>
  <c r="AT54" i="1"/>
  <c r="AK29" i="1"/>
  <c r="AG56" i="1"/>
  <c r="AN56" i="1" l="1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<sst xmlns="http://schemas.openxmlformats.org/spreadsheetml/2006/main" count="34115" uniqueCount="2418">
  <si>
    <t>Export Komplet</t>
  </si>
  <si>
    <t/>
  </si>
  <si>
    <t>2.0</t>
  </si>
  <si>
    <t>ZAMOK</t>
  </si>
  <si>
    <t>False</t>
  </si>
  <si>
    <t>{62e17f74-db16-4f39-9210-be07725a26c6}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</si>
  <si>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</si>
  <si>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</si>
  <si>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</si>
  <si>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</si>
  <si>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</si>
  <si>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</si>
  <si>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</si>
  <si>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20170257/3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</si>
  <si>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</si>
  <si>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</si>
  <si>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Výstavba kanalizace Hrdlořezy - DPS - neuznatelné náklady</t>
  </si>
  <si>
    <t>KSO:</t>
  </si>
  <si>
    <t>827 21 51</t>
  </si>
  <si>
    <t>CC-CZ:</t>
  </si>
  <si>
    <t>Místo:</t>
  </si>
  <si>
    <t>Hrdlořezy</t>
  </si>
  <si>
    <t>Datum:</t>
  </si>
  <si>
    <t>21. 3. 2018</t>
  </si>
  <si>
    <t>Zadavatel:</t>
  </si>
  <si>
    <t>IČ:</t>
  </si>
  <si>
    <t>46356983</t>
  </si>
  <si>
    <t>Vodovody a kanalizace Mladá Boleslav, a.s.</t>
  </si>
  <si>
    <t>DIČ:</t>
  </si>
  <si>
    <t>CZ46356983</t>
  </si>
  <si>
    <t>Uchazeč:</t>
  </si>
  <si>
    <t>Vyplň údaj</t>
  </si>
  <si>
    <t>Projektant:</t>
  </si>
  <si>
    <t>26003236</t>
  </si>
  <si>
    <t>ŠINDLAR s.r.o.</t>
  </si>
  <si>
    <t>CZ 260 03 236</t>
  </si>
  <si>
    <t>True</t>
  </si>
  <si>
    <t>Zpracovatel:</t>
  </si>
  <si>
    <t>Roman Bárta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</si>
  <si>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</si>
  <si>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</si>
  <si>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</si>
  <si>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</si>
  <si>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</si>
  <si>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</si>
  <si>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</si>
  <si>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</si>
  <si>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</si>
  <si>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</si>
  <si>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</si>
  <si>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</si>
  <si>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</si>
  <si>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</si>
  <si>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</si>
  <si>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</si>
  <si>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</si>
  <si>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</si>
  <si>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</si>
  <si>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</si>
  <si>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</si>
  <si>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</si>
  <si>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</si>
  <si>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</si>
  <si>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</si>
  <si>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</si>
  <si>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</si>
  <si>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</si>
  <si>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</si>
  <si>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</si>
  <si>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</si>
  <si>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</si>
  <si>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</si>
  <si>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</si>
  <si>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</si>
  <si>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</si>
  <si>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</si>
  <si>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</si>
  <si>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</si>
  <si>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</si>
  <si>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</si>
  <si>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Neuznatelné náklady</t>
  </si>
  <si>
    <t>STA</t>
  </si>
  <si>
    <t>1</t>
  </si>
  <si>
    <t>{ae1f0d34-ac8a-4d04-a634-09c205393f53}</t>
  </si>
  <si>
    <t>2</t>
  </si>
  <si>
    <t>/</t>
  </si>
  <si>
    <t>Soupis</t>
  </si>
  <si>
    <t>SO 08</t>
  </si>
  <si>
    <t>Přeložky vodovodních řadů + prodloužení 28 vodovodních přípojek</t>
  </si>
  <si>
    <t>{c361a496-9d96-4833-b9df-a7da869c10ee}</t>
  </si>
  <si>
    <t>SO 08.1.</t>
  </si>
  <si>
    <t>Přeložka vodovodu A-a</t>
  </si>
  <si>
    <t>3</t>
  </si>
  <si>
    <t>{5242d0f9-a046-4be5-80f6-dfe135dfa4ea}</t>
  </si>
  <si>
    <t>SO 08.2.</t>
  </si>
  <si>
    <t>Přeložka vodovodu A-b</t>
  </si>
  <si>
    <t>{db8f7845-80f8-499a-a85d-a73a47c61dba}</t>
  </si>
  <si>
    <t>SO 08.3.</t>
  </si>
  <si>
    <t>Přeložka vodovodu A-c</t>
  </si>
  <si>
    <t>{7a2b473a-c392-4adb-bbfb-cc6a6461c237}</t>
  </si>
  <si>
    <t>SO 08.4.</t>
  </si>
  <si>
    <t>Přeložka vodovodu AE-a</t>
  </si>
  <si>
    <t>{99f7fa1d-0ca8-40bc-83ab-1eaea993f2c9}</t>
  </si>
  <si>
    <t>SO 08.5.</t>
  </si>
  <si>
    <t>Přeložka vodovodu AG-a</t>
  </si>
  <si>
    <t>{8440d0b7-a93c-4731-9fc9-7c80a6d0b37f}</t>
  </si>
  <si>
    <t>SO 08.6.</t>
  </si>
  <si>
    <t>Přeložka vodovodu AG-b</t>
  </si>
  <si>
    <t>{b9ec20b2-6b9a-4173-8609-5aff8d5c467c}</t>
  </si>
  <si>
    <t>SO 08.7.</t>
  </si>
  <si>
    <t>Přeložka vodovodu C-1-a</t>
  </si>
  <si>
    <t>{2b18b188-e9f9-4e5c-b32e-107b2c33b3fd}</t>
  </si>
  <si>
    <t>SO 08.8.</t>
  </si>
  <si>
    <t>Přeložka vodovodu D-a</t>
  </si>
  <si>
    <t>{8d9780b1-4c88-4e01-9c35-56fa8c5bde88}</t>
  </si>
  <si>
    <t>SO 08.9.</t>
  </si>
  <si>
    <t>Přeložka vodovodu E-1-a</t>
  </si>
  <si>
    <t>{48267ab2-c2a4-4f3d-9653-1d1a98a79640}</t>
  </si>
  <si>
    <t>SO 08.10.</t>
  </si>
  <si>
    <t>Přeložka vodovodu F-a</t>
  </si>
  <si>
    <t>{f4af3a1a-5347-480c-a456-3f24df7dc510}</t>
  </si>
  <si>
    <t>SO 08.11.</t>
  </si>
  <si>
    <t>Přeložka vodovodu F-b</t>
  </si>
  <si>
    <t>{8ba8cf03-60a5-4e18-8abb-7f53a671ccc6}</t>
  </si>
  <si>
    <t>012</t>
  </si>
  <si>
    <t>Přípojky</t>
  </si>
  <si>
    <t>{630ca3c9-643c-4d1c-998a-e61b7eea1d79}</t>
  </si>
  <si>
    <t>SO 09</t>
  </si>
  <si>
    <t>Ostatní přeložky inženýrských sítí</t>
  </si>
  <si>
    <t>{973046ac-35ec-41db-9c86-2931a90f9323}</t>
  </si>
  <si>
    <t>SO 09.1.</t>
  </si>
  <si>
    <t>Přeložka dešťové kanalizace</t>
  </si>
  <si>
    <t>{ebb3c244-1437-47dd-ad3d-1a9567934d8f}</t>
  </si>
  <si>
    <t>SO 09.2.</t>
  </si>
  <si>
    <t>Přeložka sloupu veřejného osvětlení</t>
  </si>
  <si>
    <t>{eba76397-8c3f-44c6-9a4c-d9112f3e31f0}</t>
  </si>
  <si>
    <t>02</t>
  </si>
  <si>
    <t>Vedlejší a ostaní náklady</t>
  </si>
  <si>
    <t>{94657b06-45b8-42d9-99e9-cf98eb403aa2}</t>
  </si>
  <si>
    <t>KRYCÍ LIST SOUPISU PRACÍ</t>
  </si>
  <si>
    <t>Objekt:</t>
  </si>
  <si>
    <t>01 - Neuznatelné náklady</t>
  </si>
  <si>
    <t>Soupis: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</si>
  <si>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</si>
  <si>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</si>
  <si>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</si>
  <si>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</si>
  <si>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</si>
  <si>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</si>
  <si>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</si>
  <si>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</si>
  <si>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</si>
  <si>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</si>
  <si>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</si>
  <si>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</si>
  <si>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</si>
  <si>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</si>
  <si>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</si>
  <si>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</si>
  <si>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</si>
  <si>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</si>
  <si>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</si>
  <si>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</si>
  <si>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</si>
  <si>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</si>
  <si>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</si>
  <si>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</si>
  <si>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</si>
  <si>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</si>
  <si>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</si>
  <si>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</si>
  <si>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</si>
  <si>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</si>
  <si>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</si>
  <si>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</si>
  <si>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m2</t>
  </si>
  <si>
    <t>CS ÚRS 2018 01</t>
  </si>
  <si>
    <t>4</t>
  </si>
  <si>
    <t>VV</t>
  </si>
  <si>
    <t>výkres D.3.1.1.</t>
  </si>
  <si>
    <t>délky dle tabulky kubatur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</si>
  <si>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</si>
  <si>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</si>
  <si>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5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</si>
  <si>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</si>
  <si>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</si>
  <si>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P</t>
  </si>
  <si>
    <t>Poznámka k položce:_x000D_
hmotnost sutě 0,17 t/m2</t>
  </si>
  <si>
    <t>výkres D.10.1.</t>
  </si>
  <si>
    <t>odstranění provizorního povrchu</t>
  </si>
  <si>
    <t>6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</si>
  <si>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</si>
  <si>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</si>
  <si>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Poznámka k položce:_x000D_
hmotnost sutě 0,29 t/m2</t>
  </si>
  <si>
    <t>odstranění provizorního krytu</t>
  </si>
  <si>
    <t>Součet</t>
  </si>
  <si>
    <t>7</t>
  </si>
  <si>
    <t>113107224</t>
  </si>
  <si>
    <t>Odstranění podkladů nebo krytů s přemístěním hmot na skládku na vzdálenost do 20 m nebo s naložením na dopravní prostředek v ploše jednotlivě přes 200 m2 z kameniva hrubého drceného, o tl. vrstvy přes 300 do 400 mm</t>
  </si>
  <si>
    <t>Poznámka k položce:_x000D_
hmotnost sutě 0,58 t/m2</t>
  </si>
  <si>
    <t>8</t>
  </si>
  <si>
    <t>113154353</t>
  </si>
  <si>
    <t>Frézování živičného podkladu nebo krytu  s naložením na dopravní prostředek plochy přes 1 000 do 10 000 m2 s překážkami v trase pruhu šířky do 1 m, tloušťky vrstvy 50 mm</t>
  </si>
  <si>
    <t>Poznámka k položce:_x000D_
hmotnost sutě 0,128 t/m2</t>
  </si>
  <si>
    <t>9</t>
  </si>
  <si>
    <t>113154365-R</t>
  </si>
  <si>
    <t>Frézování živičného podkladu nebo krytu  s naložením na dopravní prostředek plochy přes 1 000 do 10 000 m2 s překážkami v trase pruhu šířky přes 1 m do 2 m, tloušťky vrstvy 150 mm</t>
  </si>
  <si>
    <t>Poznámka k položce:_x000D_
hmotnost sutě 0,384 t/m2</t>
  </si>
  <si>
    <t>10</t>
  </si>
  <si>
    <t>113202111</t>
  </si>
  <si>
    <t>Vytrhání obrub  s vybouráním lože, s přemístěním hmot na skládku na vzdálenost do 3 m nebo s naložením na dopravní prostředek z krajníků nebo obrubníků stojatých</t>
  </si>
  <si>
    <t>m</t>
  </si>
  <si>
    <t>dle tabulky přípojek</t>
  </si>
  <si>
    <t>11</t>
  </si>
  <si>
    <t>113204111</t>
  </si>
  <si>
    <t>Vytrhání obrub  s vybouráním lože, s přemístěním hmot na skládku na vzdálenost do 3 m nebo s naložením na dopravní prostředek záhonových</t>
  </si>
  <si>
    <t>12</t>
  </si>
  <si>
    <t>115101201</t>
  </si>
  <si>
    <t>Čerpání vody na dopravní výšku do 10 m s uvažovaným průměrným přítokem do 500 l/min</t>
  </si>
  <si>
    <t>hod</t>
  </si>
  <si>
    <t>13</t>
  </si>
  <si>
    <t>119001401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</si>
  <si>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</si>
  <si>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14</t>
  </si>
  <si>
    <t>119001412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</si>
  <si>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přes 200 do 500</t>
  </si>
  <si>
    <t>119001421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</si>
  <si>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</si>
  <si>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16</t>
  </si>
  <si>
    <t>121101101</t>
  </si>
  <si>
    <t>Sejmutí ornice nebo lesní půdy  s vodorovným přemístěním na hromady v místě upotřebení nebo na dočasné či trvalé skládky se složením, na vzdálenost do 50 m</t>
  </si>
  <si>
    <t>m3</t>
  </si>
  <si>
    <t>délka dle tabulky kubatur</t>
  </si>
  <si>
    <t>17</t>
  </si>
  <si>
    <t>130001101</t>
  </si>
  <si>
    <t>Příplatek k cenám hloubených vykopávek za ztížení vykopávky  v blízkosti podzemního vedení nebo výbušnin pro jakoukoliv třídu horniny</t>
  </si>
  <si>
    <t>18</t>
  </si>
  <si>
    <t>132201204</t>
  </si>
  <si>
    <t>Hloubení zapažených i nezapažených rýh šířky přes 600 do 2 000 mm  s urovnáním dna do předepsaného profilu a spádu v hornině tř. 3 přes 5 000 m3</t>
  </si>
  <si>
    <t>dle tabulky kubatur</t>
  </si>
  <si>
    <t>40% celkového výkopu</t>
  </si>
  <si>
    <t>19</t>
  </si>
  <si>
    <t>132201209</t>
  </si>
  <si>
    <t>Hloubení zapažených i nezapažených rýh šířky přes 600 do 2 000 mm  s urovnáním dna do předepsaného profilu a spádu v hornině tř. 3 Příplatek k cenám za lepivost horniny tř. 3</t>
  </si>
  <si>
    <t>Poznámka k položce:_x000D_
příplatek 30%</t>
  </si>
  <si>
    <t>20</t>
  </si>
  <si>
    <t>132301204</t>
  </si>
  <si>
    <t>Hloubení zapažených i nezapažených rýh šířky přes 600 do 2 000 mm  s urovnáním dna do předepsaného profilu a spádu v hornině tř. 4 přes 5 000 m3</t>
  </si>
  <si>
    <t>132301209</t>
  </si>
  <si>
    <t>Hloubení zapažených i nezapažených rýh šířky přes 600 do 2 000 mm  s urovnáním dna do předepsaného profilu a spádu v hornině tř. 4 Příplatek k cenám za lepivost horniny tř. 4</t>
  </si>
  <si>
    <t>22</t>
  </si>
  <si>
    <t>132401201-R</t>
  </si>
  <si>
    <t>Hloubení zapažených i nezapažených rýh šířky přes 600 do 2 000 mm  s urovnáním dna do předepsaného profilu a spádu skalní frézou v hornině tř. 5 pro jakékoliv množství s naložením na dopravní prostředek</t>
  </si>
  <si>
    <t>23</t>
  </si>
  <si>
    <t>132501201-R</t>
  </si>
  <si>
    <t>Hloubení zapažených i nezapažených rýh šířky přes 600 do 2 000 mm  s urovnáním dna do předepsaného profilu a spádu skalní frézou v hornině 6 pro jakékoliv množství s naložením na dopravní prostředek</t>
  </si>
  <si>
    <t>5% celkového výkopu</t>
  </si>
  <si>
    <t>24</t>
  </si>
  <si>
    <t>151811131</t>
  </si>
  <si>
    <t>Zřízení pažicích boxů pro pažení a rozepření stěn rýh podzemního vedení hloubka výkopu do 4 m, šířka do 1,2 m</t>
  </si>
  <si>
    <t>25</t>
  </si>
  <si>
    <t>151811231</t>
  </si>
  <si>
    <t>Odstranění pažicích boxů pro pažení a rozepření stěn rýh podzemního vedení hloubka výkopu do 4 m, šířka do 1,2 m</t>
  </si>
  <si>
    <t>dle položky zřízení</t>
  </si>
  <si>
    <t>26</t>
  </si>
  <si>
    <t>161101101</t>
  </si>
  <si>
    <t>Svislé přemístění výkopku  bez naložení do dopravní nádoby avšak s vyprázdněním dopravní nádoby na hromadu nebo do dopravního prostředku z horniny tř. 1 až 4, při hloubce výkopu přes 1 do 2,5 m</t>
  </si>
  <si>
    <t>Poznámka k položce:_x000D_
Procento svislého podílu dle úvodu ceníku 001 zemní práce kapitola 8 _x000D_
- v množství výkopku rýhy přes 100  m3 50 % z celkového výkopku</t>
  </si>
  <si>
    <t>dle položek hloubení rýh tř. 2-4</t>
  </si>
  <si>
    <t>27</t>
  </si>
  <si>
    <t>161101151</t>
  </si>
  <si>
    <t>Svislé přemístění výkopku  bez naložení do dopravní nádoby avšak s vyprázdněním dopravní nádoby na hromadu nebo do dopravního prostředku z horniny tř. 5 až 7, při hloubce výkopu přes 1 do 2,5 m</t>
  </si>
  <si>
    <t>dle položek hloubení rýh tř. 5-6</t>
  </si>
  <si>
    <t>28</t>
  </si>
  <si>
    <t>162401102-R</t>
  </si>
  <si>
    <t>Mezideponie výkopku/sypaniny z horniny tř. 1 až 4</t>
  </si>
  <si>
    <t>- přesun výkopku na mezideponiii  a zpět</t>
  </si>
  <si>
    <t>- naložení výkopku na mezideponii</t>
  </si>
  <si>
    <t>zemina pro zpětný zásyp rýhy</t>
  </si>
  <si>
    <t>29</t>
  </si>
  <si>
    <t>162701105-R</t>
  </si>
  <si>
    <t>Likvidace přebytečné zeminy v souladu s platnou legislativou o odpadech</t>
  </si>
  <si>
    <t xml:space="preserve">- vodorovný přesun sypaniny </t>
  </si>
  <si>
    <t>- poplatek za uložení</t>
  </si>
  <si>
    <t>30</t>
  </si>
  <si>
    <t>174201101</t>
  </si>
  <si>
    <t>Zásyp sypaninou z jakékoliv horniny  s uložením výkopku ve vrstvách bez zhutnění jam, šachet, rýh nebo kolem objektů v těchto vykopávkách</t>
  </si>
  <si>
    <t>31</t>
  </si>
  <si>
    <t>M</t>
  </si>
  <si>
    <t>58331202</t>
  </si>
  <si>
    <t>štěrkodrť netříděná do 100mm</t>
  </si>
  <si>
    <t>t</t>
  </si>
  <si>
    <t>Poznámka k položce:_x000D_
Hmotnost 2 t/m3</t>
  </si>
  <si>
    <t>32</t>
  </si>
  <si>
    <t>174201101-R</t>
  </si>
  <si>
    <t>Zásyp sypaninou z jakékoliv horniny  s uložením výkopku ve vrstvách bez zhutnění jam, šachet, rýh nebo kolem objektů v těchto vykopávkách.  Příplatek k ceně za prohození sypaniny sítem.</t>
  </si>
  <si>
    <t>33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</si>
  <si>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</si>
  <si>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</si>
  <si>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výkres D.3.1.1., D.3.1.1.2</t>
  </si>
  <si>
    <t>34</t>
  </si>
  <si>
    <t>58331201</t>
  </si>
  <si>
    <t>štěrkopísek netříděný</t>
  </si>
  <si>
    <t>35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</si>
  <si>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</si>
  <si>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</si>
  <si>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36</t>
  </si>
  <si>
    <t>181301105</t>
  </si>
  <si>
    <t>Rozprostření a urovnání ornice v rovině nebo ve svahu sklonu do 1:5 při souvislé ploše do 500 m2, tl. vrstvy přes 250 do 300 mm</t>
  </si>
  <si>
    <t>dle položky sejmutí ornice</t>
  </si>
  <si>
    <t>37</t>
  </si>
  <si>
    <t>181411121</t>
  </si>
  <si>
    <t>Založení trávníku na půdě předem připravené plochy do 1000 m2 výsevem včetně utažení lučního v rovině nebo na svahu do 1:5</t>
  </si>
  <si>
    <t>38</t>
  </si>
  <si>
    <t>00572472</t>
  </si>
  <si>
    <t>osivo směs travní krajinná-rovinná</t>
  </si>
  <si>
    <t>kg</t>
  </si>
  <si>
    <t>Zakládání</t>
  </si>
  <si>
    <t>39</t>
  </si>
  <si>
    <t>211531111</t>
  </si>
  <si>
    <t>Výplň kamenivem do rýh odvodňovacích žeber nebo trativodů  bez zhutnění, s úpravou povrchu výplně kamenivem hrubým drceným frakce 16 až 63 mm</t>
  </si>
  <si>
    <t>40</t>
  </si>
  <si>
    <t>212755215</t>
  </si>
  <si>
    <t>Trativody bez lože z drenážních trubek  plastových flexibilních D 125 mm</t>
  </si>
  <si>
    <t>Vodorovné konstrukce</t>
  </si>
  <si>
    <t>41</t>
  </si>
  <si>
    <t>451573111</t>
  </si>
  <si>
    <t>Lože pod potrubí, stoky a drobné objekty v otevřeném výkopu z písku a štěrkopísku do 63 mm</t>
  </si>
  <si>
    <t>42</t>
  </si>
  <si>
    <t>452312131</t>
  </si>
  <si>
    <t>Podkladní a zajišťovací konstrukce z betonu prostého v otevřeném výkopu sedlové lože pod potrubí z betonu tř. C 12/15</t>
  </si>
  <si>
    <t>Komunikace pozemní</t>
  </si>
  <si>
    <t>43</t>
  </si>
  <si>
    <t>44</t>
  </si>
  <si>
    <t>45</t>
  </si>
  <si>
    <t>46</t>
  </si>
  <si>
    <t>564251111</t>
  </si>
  <si>
    <t>Podklad nebo podsyp ze štěrkopísku ŠP  s rozprostřením, vlhčením a zhutněním, po zhutnění tl. 150 mm</t>
  </si>
  <si>
    <t>47</t>
  </si>
  <si>
    <t>564831111</t>
  </si>
  <si>
    <t>Podklad ze štěrkodrti ŠD  s rozprostřením a zhutněním, po zhutnění tl. 100 mm</t>
  </si>
  <si>
    <t>provizorní povrch</t>
  </si>
  <si>
    <t>48</t>
  </si>
  <si>
    <t>564841111</t>
  </si>
  <si>
    <t>Podklad ze štěrkodrti ŠD  s rozprostřením a zhutněním, po zhutnění tl. 120 mm</t>
  </si>
  <si>
    <t>49</t>
  </si>
  <si>
    <t>564851111</t>
  </si>
  <si>
    <t>Podklad ze štěrkodrti ŠD  s rozprostřením a zhutněním, po zhutnění tl. 150 mm</t>
  </si>
  <si>
    <t>50</t>
  </si>
  <si>
    <t>564871111</t>
  </si>
  <si>
    <t>Podklad ze štěrkodrti ŠD  s rozprostřením a zhutněním, po zhutnění tl. 250 mm</t>
  </si>
  <si>
    <t>51</t>
  </si>
  <si>
    <t>564871116</t>
  </si>
  <si>
    <t>Podklad ze štěrkodrti ŠD  s rozprostřením a zhutněním, po zhutnění tl. 300 mm</t>
  </si>
  <si>
    <t>52</t>
  </si>
  <si>
    <t>564931412</t>
  </si>
  <si>
    <t>Podklad nebo podsyp z asfaltového recyklátu  s rozprostřením a zhutněním, po zhutnění tl. 100 mm</t>
  </si>
  <si>
    <t>53</t>
  </si>
  <si>
    <t>54</t>
  </si>
  <si>
    <t>565155111</t>
  </si>
  <si>
    <t>Asfaltový beton vrstva podkladní ACP 16 (obalované kamenivo střednězrnné - OKS)  s rozprostřením a zhutněním v pruhu šířky do 3 m, po zhutnění tl. 70 mm</t>
  </si>
  <si>
    <t>55</t>
  </si>
  <si>
    <t>569951133</t>
  </si>
  <si>
    <t>Zpevnění krajnic nebo komunikací pro pěší  s rozprostřením a zhutněním, po zhutnění asfaltovým recyklátem tl. 150 mm</t>
  </si>
  <si>
    <t>56</t>
  </si>
  <si>
    <t>573111112</t>
  </si>
  <si>
    <t>Postřik infiltrační PI z asfaltu silničního s posypem kamenivem, v množství 1,00 kg/m2</t>
  </si>
  <si>
    <t>57</t>
  </si>
  <si>
    <t>573211109</t>
  </si>
  <si>
    <t>Postřik spojovací PS bez posypu kamenivem z asfaltu silničního, v množství 0,50 kg/m2</t>
  </si>
  <si>
    <t>58</t>
  </si>
  <si>
    <t>577145112</t>
  </si>
  <si>
    <t>Asfaltový beton vrstva ložní ACL 16 (ABH)  s rozprostřením a zhutněním z nemodifikovaného asfaltu v pruhu šířky do 3 m, po zhutnění tl. 50 mm</t>
  </si>
  <si>
    <t>59</t>
  </si>
  <si>
    <t>60</t>
  </si>
  <si>
    <t>61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</si>
  <si>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</si>
  <si>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</si>
  <si>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z rozebrané dlažby</t>
  </si>
  <si>
    <t>62</t>
  </si>
  <si>
    <t>Trubní vedení</t>
  </si>
  <si>
    <t>63</t>
  </si>
  <si>
    <t>64</t>
  </si>
  <si>
    <t>65</t>
  </si>
  <si>
    <t>66</t>
  </si>
  <si>
    <t>67</t>
  </si>
  <si>
    <t>kus</t>
  </si>
  <si>
    <t>68</t>
  </si>
  <si>
    <t>69</t>
  </si>
  <si>
    <t>70</t>
  </si>
  <si>
    <t>71</t>
  </si>
  <si>
    <t>72</t>
  </si>
  <si>
    <t>73</t>
  </si>
  <si>
    <t>74</t>
  </si>
  <si>
    <t>Ostatní konstrukce a práce, bourání</t>
  </si>
  <si>
    <t>75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</si>
  <si>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</si>
  <si>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</si>
  <si>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z rozebraných obrub</t>
  </si>
  <si>
    <t>76</t>
  </si>
  <si>
    <t>916331112</t>
  </si>
  <si>
    <t>Osazení zahradního obrubníku betonového s ložem tl. od 50 do 100 mm z betonu prostého tř. C 12/15 s boční opěrou z betonu prostého tř. C 12/15</t>
  </si>
  <si>
    <t>77</t>
  </si>
  <si>
    <t>919112233</t>
  </si>
  <si>
    <t>Řezání dilatačních spár v živičném krytu vytvoření komůrky pro těsnící zálivku šířky 20 mm, hloubky 40 mm</t>
  </si>
  <si>
    <t>78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</si>
  <si>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</si>
  <si>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</si>
  <si>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79</t>
  </si>
  <si>
    <t>919731121</t>
  </si>
  <si>
    <t>Zarovnání styčné plochy podkladu nebo krytu podél vybourané části komunikace nebo zpevněné plochy živičné tl. do 50 mm</t>
  </si>
  <si>
    <t>80</t>
  </si>
  <si>
    <t>919735112</t>
  </si>
  <si>
    <t>Řezání stávajícího živičného krytu nebo podkladu hloubky přes 50 do 100 mm</t>
  </si>
  <si>
    <t>81</t>
  </si>
  <si>
    <t>979024441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</si>
  <si>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zahradních</t>
  </si>
  <si>
    <t>dle položky vytrhání obrub</t>
  </si>
  <si>
    <t>82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</si>
  <si>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</si>
  <si>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</si>
  <si>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83</t>
  </si>
  <si>
    <t>84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</si>
  <si>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</si>
  <si>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</si>
  <si>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dle položky rozebrání dlažeb</t>
  </si>
  <si>
    <t>85</t>
  </si>
  <si>
    <t>997</t>
  </si>
  <si>
    <t>Přesun sutě</t>
  </si>
  <si>
    <t>86</t>
  </si>
  <si>
    <t>997221551-R</t>
  </si>
  <si>
    <t>Likvidace suti v souladu s platnou legislativou o odpadech</t>
  </si>
  <si>
    <t xml:space="preserve">- vodorovný přesun </t>
  </si>
  <si>
    <t>998</t>
  </si>
  <si>
    <t>Přesun hmot</t>
  </si>
  <si>
    <t>87</t>
  </si>
  <si>
    <t>998275101</t>
  </si>
  <si>
    <t>Přesun hmot pro trubní vedení hloubené z trub kameninových pro kanalizace v otevřeném výkopu dopravní vzdálenost do 15 m</t>
  </si>
  <si>
    <t>SO 08 - Přeložky vodovodních řadů + prodloužení 28 vodovodních přípojek</t>
  </si>
  <si>
    <t>Úroveň 3:</t>
  </si>
  <si>
    <t>SO 08.1. - Přeložka vodovodu A-a</t>
  </si>
  <si>
    <t>OST - Ostatní</t>
  </si>
  <si>
    <t>1497828098</t>
  </si>
  <si>
    <t>25,22*1,0 "místní asfalt</t>
  </si>
  <si>
    <t>1953889160</t>
  </si>
  <si>
    <t>1052637142</t>
  </si>
  <si>
    <t>25,22*0,5 "místní asfalt</t>
  </si>
  <si>
    <t>-1655635303</t>
  </si>
  <si>
    <t>-1855236636</t>
  </si>
  <si>
    <t>výkres D.10.1</t>
  </si>
  <si>
    <t>97% celkového výkopu</t>
  </si>
  <si>
    <t>34,0*0,97</t>
  </si>
  <si>
    <t>-584101464</t>
  </si>
  <si>
    <t>32,98*0,3 'Přepočtené koeficientem množství</t>
  </si>
  <si>
    <t>336539509</t>
  </si>
  <si>
    <t>3% celkového výkopu</t>
  </si>
  <si>
    <t>34,0*0,03</t>
  </si>
  <si>
    <t>-2113906626</t>
  </si>
  <si>
    <t>1,02*0,3 'Přepočtené koeficientem množství</t>
  </si>
  <si>
    <t>-1058257693</t>
  </si>
  <si>
    <t>90,2</t>
  </si>
  <si>
    <t>1696577461</t>
  </si>
  <si>
    <t>162759531</t>
  </si>
  <si>
    <t>(32,98+1,02)*0,5</t>
  </si>
  <si>
    <t>1436414100</t>
  </si>
  <si>
    <t>23,4 "- dle tabulky kubatur</t>
  </si>
  <si>
    <t>1818806610</t>
  </si>
  <si>
    <t>10,6</t>
  </si>
  <si>
    <t>-518614947</t>
  </si>
  <si>
    <t>23,4 "zemina z výkopu</t>
  </si>
  <si>
    <t>1772746031</t>
  </si>
  <si>
    <t>-1179047762</t>
  </si>
  <si>
    <t>výkres D.3.1.1.2., D.3.10.</t>
  </si>
  <si>
    <t>6,5</t>
  </si>
  <si>
    <t>447085690</t>
  </si>
  <si>
    <t>6,5*2 'Přepočtené koeficientem množství</t>
  </si>
  <si>
    <t>-1416208744</t>
  </si>
  <si>
    <t>3,8</t>
  </si>
  <si>
    <t>452313151</t>
  </si>
  <si>
    <t>Podkladní a zajišťovací konstrukce z betonu prostého v otevřeném výkopu bloky pro potrubí z betonu tř. C 20/25</t>
  </si>
  <si>
    <t>47817856</t>
  </si>
  <si>
    <t>výkres D.9.1.2</t>
  </si>
  <si>
    <t xml:space="preserve">3*0,2*0,8*0,25 </t>
  </si>
  <si>
    <t>262561268</t>
  </si>
  <si>
    <t>-658141651</t>
  </si>
  <si>
    <t>546201315</t>
  </si>
  <si>
    <t>1316444882</t>
  </si>
  <si>
    <t>1089388653</t>
  </si>
  <si>
    <t>1213080169</t>
  </si>
  <si>
    <t>25,22*1,5 "místní asfalt</t>
  </si>
  <si>
    <t>577144111</t>
  </si>
  <si>
    <t>Asfaltový beton vrstva obrusná ACO 11 (ABS)  s rozprostřením a se zhutněním z nemodifikovaného asfaltu v pruhu šířky do 3 m tř. I, po zhutnění tl. 50 mm</t>
  </si>
  <si>
    <t>860595894</t>
  </si>
  <si>
    <t>851261131</t>
  </si>
  <si>
    <t>Montáž potrubí z trub litinových tlakových hrdlových  v otevřeném výkopu s integrovaným těsněním DN 100</t>
  </si>
  <si>
    <t>-1009766702</t>
  </si>
  <si>
    <t>25,22</t>
  </si>
  <si>
    <t>55253001100</t>
  </si>
  <si>
    <t>trouba vodovodní litinová hrdlová 6 m DN 100 mm</t>
  </si>
  <si>
    <t>-1033356859</t>
  </si>
  <si>
    <t>specifikace viz technické podmínky</t>
  </si>
  <si>
    <t>857261131</t>
  </si>
  <si>
    <t>Montáž litinových tvarovek na potrubí litinovém tlakovém jednoosých na potrubí z trub hrdlových v otevřeném výkopu, kanálu nebo v šachtě s integrovaným těsněním DN 100</t>
  </si>
  <si>
    <t>-1032368438</t>
  </si>
  <si>
    <t>1+2+2</t>
  </si>
  <si>
    <t>55253905</t>
  </si>
  <si>
    <t>koleno hrdlové z tvárné litiny,práškový epoxid, tl.250µm MMK-kus DN 100-11,25°</t>
  </si>
  <si>
    <t>195319261</t>
  </si>
  <si>
    <t>55253917</t>
  </si>
  <si>
    <t>koleno hrdlové z tvárné litiny,práškový epoxid, tl.250µm MMK-kus DN 100-22,5°</t>
  </si>
  <si>
    <t>1758406595</t>
  </si>
  <si>
    <t>43011011016r</t>
  </si>
  <si>
    <t>spojka, litinová dvojitá přesuvka s ucpávkovým spojem DN 100</t>
  </si>
  <si>
    <t>KS</t>
  </si>
  <si>
    <t>-1431202738</t>
  </si>
  <si>
    <t>891173111</t>
  </si>
  <si>
    <t>Montáž vodovodních armatur na potrubí ventilů hlavních pro přípojky DN 32</t>
  </si>
  <si>
    <t>668245293</t>
  </si>
  <si>
    <t>250005400016</t>
  </si>
  <si>
    <t>ŠOUPÁTKO DOMOVNÍ PŘÍPOJKY ZÁVIT VNI-VNI DN 5/4''-5/4''</t>
  </si>
  <si>
    <t>-473944174</t>
  </si>
  <si>
    <t>960113018004</t>
  </si>
  <si>
    <t>SOUPRAVA ZEMNÍ TELESKOPICKÁ DOM. ŠOUPÁTKA-1,3-1,8 3/4"-2" (1,3-1,8m)</t>
  </si>
  <si>
    <t>-44849244</t>
  </si>
  <si>
    <t>63200320321632</t>
  </si>
  <si>
    <t>Mosazná spojka DN 32-32</t>
  </si>
  <si>
    <t>921108356</t>
  </si>
  <si>
    <t>891181811</t>
  </si>
  <si>
    <t>Demontáž vodovodních armatur na potrubí šoupátek nebo klapek uzavíracích v otevřeném výkopu nebo v šachtách DN 40</t>
  </si>
  <si>
    <t>138077967</t>
  </si>
  <si>
    <t>Demontáž domovních šoupátek včetně zemních souprav a poklopů</t>
  </si>
  <si>
    <t>891269111</t>
  </si>
  <si>
    <t>Montáž vodovodních armatur na potrubí navrtávacích pasů s ventilem Jt 1 MPa, na potrubí z trub litinových, ocelových nebo plastických hmot DN 100</t>
  </si>
  <si>
    <t>-1376144881</t>
  </si>
  <si>
    <t>42271414</t>
  </si>
  <si>
    <t>pas navrtávací z tvárné litiny DN 100, rozsah (114-119), odbočky 1",5/4",6/4",2"</t>
  </si>
  <si>
    <t>-945355161</t>
  </si>
  <si>
    <t>892271111</t>
  </si>
  <si>
    <t>Tlakové zkoušky vodou na potrubí DN 100 nebo 125</t>
  </si>
  <si>
    <t>-1599508735</t>
  </si>
  <si>
    <t>892273122</t>
  </si>
  <si>
    <t>Proplach a dezinfekce vodovodního potrubí DN od 80 do 125</t>
  </si>
  <si>
    <t>-560172497</t>
  </si>
  <si>
    <t>892372111</t>
  </si>
  <si>
    <t>Tlakové zkoušky vodou zabezpečení konců potrubí při tlakových zkouškách DN do 300</t>
  </si>
  <si>
    <t>896745705</t>
  </si>
  <si>
    <t>899401112</t>
  </si>
  <si>
    <t>Osazení poklopů litinových šoupátkových</t>
  </si>
  <si>
    <t>301704556</t>
  </si>
  <si>
    <t>1650KASI00011</t>
  </si>
  <si>
    <t xml:space="preserve">POKLOP ULIČNÍ SAMONIVELAČNÍ PŘÍPOJKOVÝ </t>
  </si>
  <si>
    <t>-409814742</t>
  </si>
  <si>
    <t>3481000000002</t>
  </si>
  <si>
    <t>PODKLAD. DESKA</t>
  </si>
  <si>
    <t>1648957609</t>
  </si>
  <si>
    <t>899721111</t>
  </si>
  <si>
    <t>Signalizační vodič na potrubí PVC DN do 150 mm</t>
  </si>
  <si>
    <t>-1527324295</t>
  </si>
  <si>
    <t>899722113</t>
  </si>
  <si>
    <t>Krytí potrubí z plastů výstražnou fólií z PVC šířky 34cm</t>
  </si>
  <si>
    <t>-832077844</t>
  </si>
  <si>
    <t>-326485941</t>
  </si>
  <si>
    <t>25,22 "místní asfalt</t>
  </si>
  <si>
    <t>300548090</t>
  </si>
  <si>
    <t>-729406535</t>
  </si>
  <si>
    <t>-225110325</t>
  </si>
  <si>
    <t>-1436759387</t>
  </si>
  <si>
    <t>22,25*0,29 "dle položky odstranění podkladu z kameniva tl. 200 mm</t>
  </si>
  <si>
    <t>22,25*0,58 "dle položky odstranění podkladu z kameniva tl. 400 mm</t>
  </si>
  <si>
    <t>12,61*0,128 "dle položky frézování živičného krytu tl. 50 mm</t>
  </si>
  <si>
    <t>25,22*0,384 "dle položky frézování živičného krytu tl. 150 mm</t>
  </si>
  <si>
    <t>998273102</t>
  </si>
  <si>
    <t>Přesun hmot pro trubní vedení hloubené z trub litinových pro vodovody nebo kanalizace v otevřeném výkopu dopravní vzdálenost do 15 m</t>
  </si>
  <si>
    <t>-426538125</t>
  </si>
  <si>
    <t>OST</t>
  </si>
  <si>
    <t>Ostatní</t>
  </si>
  <si>
    <t>8999905.R2</t>
  </si>
  <si>
    <t>Zkouška průchodnosti potrubí do DN 100</t>
  </si>
  <si>
    <t>262144</t>
  </si>
  <si>
    <t>-1908396031</t>
  </si>
  <si>
    <t>9000010.R</t>
  </si>
  <si>
    <t>Rozbor pitné vody dle vyhl.č.376/200 Sb.</t>
  </si>
  <si>
    <t>kpl</t>
  </si>
  <si>
    <t>1080293794</t>
  </si>
  <si>
    <t>SO 08.2. - Přeložka vodovodu A-b</t>
  </si>
  <si>
    <t>-14643492</t>
  </si>
  <si>
    <t>83,32*1,0 "štěrk</t>
  </si>
  <si>
    <t>-1472820190</t>
  </si>
  <si>
    <t>52,1*1,0 "místní asfalt</t>
  </si>
  <si>
    <t>-1540766280</t>
  </si>
  <si>
    <t>1113176354</t>
  </si>
  <si>
    <t>52,1*0,5 "místní asfalt</t>
  </si>
  <si>
    <t>1071691342</t>
  </si>
  <si>
    <t>-1001998012</t>
  </si>
  <si>
    <t>1*1,0</t>
  </si>
  <si>
    <t>687061713</t>
  </si>
  <si>
    <t>1*2*0,5*1,0*1,79</t>
  </si>
  <si>
    <t>1213522921</t>
  </si>
  <si>
    <t>99% celkového výkopu</t>
  </si>
  <si>
    <t>190,6*0,99</t>
  </si>
  <si>
    <t>-1938812668</t>
  </si>
  <si>
    <t>188,69*0,3 'Přepočtené koeficientem množství</t>
  </si>
  <si>
    <t>-417098006</t>
  </si>
  <si>
    <t>1% celkového výkopu</t>
  </si>
  <si>
    <t>190,6*0,01</t>
  </si>
  <si>
    <t>-397075885</t>
  </si>
  <si>
    <t>1,91*0,3 'Přepočtené koeficientem množství</t>
  </si>
  <si>
    <t>-833603017</t>
  </si>
  <si>
    <t>485,4</t>
  </si>
  <si>
    <t>-342359440</t>
  </si>
  <si>
    <t>-1735598974</t>
  </si>
  <si>
    <t>(188,69+1,91)*0,5</t>
  </si>
  <si>
    <t>1679899685</t>
  </si>
  <si>
    <t>136,4 " dle tabulky kubatur</t>
  </si>
  <si>
    <t>-308733018</t>
  </si>
  <si>
    <t>54,2</t>
  </si>
  <si>
    <t>-571334410</t>
  </si>
  <si>
    <t>136,4 "zemina z výkopu</t>
  </si>
  <si>
    <t>-691451667</t>
  </si>
  <si>
    <t>1929785862</t>
  </si>
  <si>
    <t>32,8</t>
  </si>
  <si>
    <t>845663363</t>
  </si>
  <si>
    <t>32,8*2 'Přepočtené koeficientem množství</t>
  </si>
  <si>
    <t>451541111</t>
  </si>
  <si>
    <t>Lože pod potrubí, stoky a drobné objekty v otevřeném výkopu ze štěrkodrtě 0-63 mm</t>
  </si>
  <si>
    <t>1305846381</t>
  </si>
  <si>
    <t>hydrantová drenáž</t>
  </si>
  <si>
    <t>0,5</t>
  </si>
  <si>
    <t>-693709866</t>
  </si>
  <si>
    <t>20,3</t>
  </si>
  <si>
    <t>-1930339247</t>
  </si>
  <si>
    <t>výkres D.9.2.2</t>
  </si>
  <si>
    <t>3*0,2*0,8*0,25 "OB1</t>
  </si>
  <si>
    <t>1*0,25*0,6*0,3 "OB2</t>
  </si>
  <si>
    <t>1*0,3*0,55*0,4 "OB3</t>
  </si>
  <si>
    <t>810124416</t>
  </si>
  <si>
    <t>-1373578969</t>
  </si>
  <si>
    <t>1297345679</t>
  </si>
  <si>
    <t>555390252</t>
  </si>
  <si>
    <t>-1061719815</t>
  </si>
  <si>
    <t>1957425066</t>
  </si>
  <si>
    <t>236282952</t>
  </si>
  <si>
    <t>927918219</t>
  </si>
  <si>
    <t>73412900</t>
  </si>
  <si>
    <t>52,1*1,5 "místní asfalt</t>
  </si>
  <si>
    <t>657106796</t>
  </si>
  <si>
    <t>851241131</t>
  </si>
  <si>
    <t>Montáž potrubí z trub litinových tlakových hrdlových  v otevřeném výkopu s integrovaným těsněním DN 80</t>
  </si>
  <si>
    <t>782926926</t>
  </si>
  <si>
    <t>135,42</t>
  </si>
  <si>
    <t>552530008</t>
  </si>
  <si>
    <t>trouba vodovodní litinová hrdlová 6 m DN 80 mm</t>
  </si>
  <si>
    <t>1388781395</t>
  </si>
  <si>
    <t>857241131</t>
  </si>
  <si>
    <t>Montáž litinových tvarovek na potrubí litinovém tlakovém jednoosých na potrubí z trub hrdlových v otevřeném výkopu, kanálu nebo v šachtě s integrovaným těsněním DN 80</t>
  </si>
  <si>
    <t>-1183223352</t>
  </si>
  <si>
    <t>55253940</t>
  </si>
  <si>
    <t>koleno hrdlové z tvárné litiny,práškový epoxid, tl.250µm MMK-kus DN 80-45°</t>
  </si>
  <si>
    <t>-988148671</t>
  </si>
  <si>
    <t>857242122</t>
  </si>
  <si>
    <t>Montáž litinových tvarovek na potrubí litinovém tlakovém jednoosých na potrubí z trub přírubových v otevřeném výkopu, kanálu nebo v šachtě DN 80</t>
  </si>
  <si>
    <t>350500691</t>
  </si>
  <si>
    <t>504908000016</t>
  </si>
  <si>
    <t>8/8 DÍRY KOLENO PATNÍ PŘÍRUBOVÉ 80 - 8/8 DÍRY</t>
  </si>
  <si>
    <t>-1253029521</t>
  </si>
  <si>
    <t>857262122</t>
  </si>
  <si>
    <t>Montáž litinových tvarovek na potrubí litinovém tlakovém jednoosých na potrubí z trub přírubových v otevřeném výkopu, kanálu nebo v šachtě DN 100</t>
  </si>
  <si>
    <t>606923818</t>
  </si>
  <si>
    <t>855010008016</t>
  </si>
  <si>
    <t>TVAROVKA REDUKČNÍ FFR 100-80</t>
  </si>
  <si>
    <t>1977265812</t>
  </si>
  <si>
    <t>857251151</t>
  </si>
  <si>
    <t>Montáž litinových tvarovek na potrubí litinovém tlakovém jednoosých na potrubí z trub hrdlových v otevřeném výkopu, kanálu nebo v šachtě s přírubovým koncem vnějšího průměru DE 90</t>
  </si>
  <si>
    <t>1549299698</t>
  </si>
  <si>
    <t>55251186</t>
  </si>
  <si>
    <t>tvarovka přírubová s hrdlem  E, PN 10-16, DN90/ příruba DN80</t>
  </si>
  <si>
    <t>1922824552</t>
  </si>
  <si>
    <t>734727542</t>
  </si>
  <si>
    <t>55253929</t>
  </si>
  <si>
    <t>koleno hrdlové z tvárné litiny,práškový epoxid, tl.250µm MMK-kus DN 100-30°</t>
  </si>
  <si>
    <t>-1404539986</t>
  </si>
  <si>
    <t>857264122</t>
  </si>
  <si>
    <t>Montáž litinových tvarovek na potrubí litinovém tlakovém odbočných na potrubí z trub přírubových v otevřeném výkopu, kanálu nebo v šachtě DN 100</t>
  </si>
  <si>
    <t>473167733</t>
  </si>
  <si>
    <t>851010010016</t>
  </si>
  <si>
    <t>TVAROVKA T KUS 100-100</t>
  </si>
  <si>
    <t>2013714421</t>
  </si>
  <si>
    <t>-291230212</t>
  </si>
  <si>
    <t>-124256790</t>
  </si>
  <si>
    <t>-599315273</t>
  </si>
  <si>
    <t>15003144</t>
  </si>
  <si>
    <t>-1697366211</t>
  </si>
  <si>
    <t>891241112</t>
  </si>
  <si>
    <t>Montáž vodovodních armatur na potrubí šoupátek nebo klapek uzavíracích v otevřeném výkopu nebo v šachtách s osazením zemní soupravy (bez poklopů) DN 80</t>
  </si>
  <si>
    <t>-1606557908</t>
  </si>
  <si>
    <t>950108000003</t>
  </si>
  <si>
    <t>SOUPRAVA ZEMNÍ TELESKOPICKÁ E1/A-1,3 -1,8 65-80 E1/80 A (1,3-1,8m)</t>
  </si>
  <si>
    <t>904490879</t>
  </si>
  <si>
    <t>400108000016</t>
  </si>
  <si>
    <t>ŠOUPĚ PŘÍRUBOVÉ KRÁTKÉ E1 CZ 80</t>
  </si>
  <si>
    <t>615770373</t>
  </si>
  <si>
    <t>891241811</t>
  </si>
  <si>
    <t>Demontáž vodovodních armatur na potrubí šoupátek nebo klapek uzavíracích v otevřeném výkopu nebo v šachtách DN 80</t>
  </si>
  <si>
    <t>475766489</t>
  </si>
  <si>
    <t>891247111</t>
  </si>
  <si>
    <t>Montáž vodovodních armatur na potrubí hydrantů podzemních (bez osazení poklopů) DN 80</t>
  </si>
  <si>
    <t>-1979257921</t>
  </si>
  <si>
    <t>42273589</t>
  </si>
  <si>
    <t>hydrant podzemní DN80 PN16 jednoduchý uzávěr, krycí hloubka 1000 mm</t>
  </si>
  <si>
    <t>-1889884155</t>
  </si>
  <si>
    <t>891249111</t>
  </si>
  <si>
    <t>Montáž vodovodních armatur na potrubí navrtávacích pasů s ventilem Jt 1 MPa, na potrubí z trub litinových, ocelových nebo plastických hmot DN 80</t>
  </si>
  <si>
    <t>-708576377</t>
  </si>
  <si>
    <t>42271412</t>
  </si>
  <si>
    <t>pas navrtávací z tvárné litiny DN 80, rozsah (88-99), odbočky 1",5/4",6/4"</t>
  </si>
  <si>
    <t>-747895491</t>
  </si>
  <si>
    <t>891261112</t>
  </si>
  <si>
    <t>Montáž vodovodních armatur na potrubí šoupátek nebo klapek uzavíracích v otevřeném výkopu nebo v šachtách s osazením zemní soupravy (bez poklopů) DN 100</t>
  </si>
  <si>
    <t>1991343247</t>
  </si>
  <si>
    <t>400110000016</t>
  </si>
  <si>
    <t>ŠOUPĚ PŘÍRUBOVÉ KRÁTKÉ E1 CZ 100</t>
  </si>
  <si>
    <t>442025424</t>
  </si>
  <si>
    <t>950110000003</t>
  </si>
  <si>
    <t>SOUPRAVA ZEMNÍ TELESKOPICKÁ E1/A-1,3 -1,8 100 (1,3-1,8m)</t>
  </si>
  <si>
    <t>655045871</t>
  </si>
  <si>
    <t>891261811</t>
  </si>
  <si>
    <t>Demontáž vodovodních armatur na potrubí šoupátek nebo klapek uzavíracích v otevřeném výkopu nebo v šachtách DN 100</t>
  </si>
  <si>
    <t>369290659</t>
  </si>
  <si>
    <t>892241111</t>
  </si>
  <si>
    <t>Tlakové zkoušky vodou na potrubí DN do 80</t>
  </si>
  <si>
    <t>435986614</t>
  </si>
  <si>
    <t>1958417320</t>
  </si>
  <si>
    <t>-109001666</t>
  </si>
  <si>
    <t>782109271</t>
  </si>
  <si>
    <t>6+7</t>
  </si>
  <si>
    <t>1650KASI000112</t>
  </si>
  <si>
    <t>POKLOP ULIČNÍ SAMONIVELAČNÍ</t>
  </si>
  <si>
    <t>-581982213</t>
  </si>
  <si>
    <t>16500000000325</t>
  </si>
  <si>
    <t>POKLOP ULIČNÍ TĚŽKÝ VODA</t>
  </si>
  <si>
    <t>1802769822</t>
  </si>
  <si>
    <t>-361551593</t>
  </si>
  <si>
    <t>899401113</t>
  </si>
  <si>
    <t>Osazení poklopů litinových hydrantových</t>
  </si>
  <si>
    <t>-1455905753</t>
  </si>
  <si>
    <t>42291452</t>
  </si>
  <si>
    <t>poklop litinový - hydrantový DN 80</t>
  </si>
  <si>
    <t>1384451298</t>
  </si>
  <si>
    <t>348200000000</t>
  </si>
  <si>
    <t>PODKLAD. DESKA  POD HYDRANT.POKLOP</t>
  </si>
  <si>
    <t>174294662</t>
  </si>
  <si>
    <t>-744421438</t>
  </si>
  <si>
    <t>-1996854803</t>
  </si>
  <si>
    <t>899913103-R</t>
  </si>
  <si>
    <t>Příplatek za nerezové šrouby a bandáže přírubových spojů DN 80</t>
  </si>
  <si>
    <t>-1922899220</t>
  </si>
  <si>
    <t>včetně materiálu</t>
  </si>
  <si>
    <t>899913111-R</t>
  </si>
  <si>
    <t>Příplatek za nerezové šrouby a bandáže přírubových spojů DN 100</t>
  </si>
  <si>
    <t>109901129</t>
  </si>
  <si>
    <t>-523262534</t>
  </si>
  <si>
    <t>52,1 "místní asfalt</t>
  </si>
  <si>
    <t>-1514383797</t>
  </si>
  <si>
    <t>1991528053</t>
  </si>
  <si>
    <t>-1295477743</t>
  </si>
  <si>
    <t>-1385314542</t>
  </si>
  <si>
    <t>83,32*0,17 "dle položky odstranění podkladu z kameniva tl. 100 mm</t>
  </si>
  <si>
    <t>52,1*0,29 "dle položky odstranění podkladu z kameniva tl. 200 mm</t>
  </si>
  <si>
    <t>135,42*0,58 "dle položky odstranění podkladu z kameniva tl. 400 mm</t>
  </si>
  <si>
    <t>26,05*0,128 "dle položky frézování živičného krytu tl. 50 mm</t>
  </si>
  <si>
    <t>52,1*0,384 "dle položky frézování živičného krytu tl. 150 mm</t>
  </si>
  <si>
    <t>2019477543</t>
  </si>
  <si>
    <t>OST001</t>
  </si>
  <si>
    <t>Provizorní povrchové vedení</t>
  </si>
  <si>
    <t>256624629</t>
  </si>
  <si>
    <t>provizorní povrchové vedení</t>
  </si>
  <si>
    <t>potrubí D63 délky 102 m</t>
  </si>
  <si>
    <t>včetně nezbytných zemních prací</t>
  </si>
  <si>
    <t>včetně přepojení 9 přípojek</t>
  </si>
  <si>
    <t>-1543802919</t>
  </si>
  <si>
    <t>8999905.R1</t>
  </si>
  <si>
    <t>Zkouška průchodnosti potrubí do DN 80</t>
  </si>
  <si>
    <t>120754593</t>
  </si>
  <si>
    <t>SO 08.3. - Přeložka vodovodu A-c</t>
  </si>
  <si>
    <t>216623349</t>
  </si>
  <si>
    <t>výkres D.3.1.1., D.10.1.</t>
  </si>
  <si>
    <t>6,2*1,0 "místní asfalt</t>
  </si>
  <si>
    <t>101,87*1,0 "SUS mimo staničení 0,566-0,811</t>
  </si>
  <si>
    <t>474894666</t>
  </si>
  <si>
    <t>6,2*1,0 "místní asf</t>
  </si>
  <si>
    <t>113154332</t>
  </si>
  <si>
    <t>Frézování živičného podkladu nebo krytu  s naložením na dopravní prostředek plochy přes 1 000 do 10 000 m2 bez překážek v trase pruhu šířky přes 1 m do 2 m, tloušťky vrstvy 40 mm</t>
  </si>
  <si>
    <t>-2109727787</t>
  </si>
  <si>
    <t>Poznámka k položce:_x000D_
hmotnost sutě 0,103 t/m2</t>
  </si>
  <si>
    <t>výkres D.3.1.1.2</t>
  </si>
  <si>
    <t>SUS ve staničení 0,566-0,811 - rozšíření dle požadavku SUS</t>
  </si>
  <si>
    <t>435,6 "odečteno digitálně</t>
  </si>
  <si>
    <t>765509420</t>
  </si>
  <si>
    <t>6,2*(0,5+0,5) "místní asf</t>
  </si>
  <si>
    <t>101,87*0,5 "SUS mimo staničení 0,566-0,811</t>
  </si>
  <si>
    <t>SUS mimo staničení 0,566-0,811 - rozšíření dle požadavku SUS</t>
  </si>
  <si>
    <t>407,03 "odečteno digitálně</t>
  </si>
  <si>
    <t>-1125569851</t>
  </si>
  <si>
    <t>2056695459</t>
  </si>
  <si>
    <t>výkres D.9.3.1</t>
  </si>
  <si>
    <t>2*1,0</t>
  </si>
  <si>
    <t>1925420145</t>
  </si>
  <si>
    <t>1100633491</t>
  </si>
  <si>
    <t>(2+1)*2*0,5*1,0*1,78</t>
  </si>
  <si>
    <t>-90684281</t>
  </si>
  <si>
    <t>výkres D.10.1., D.3.1.1.2</t>
  </si>
  <si>
    <t>41% celkového výkopu</t>
  </si>
  <si>
    <t>128,2*0,41</t>
  </si>
  <si>
    <t>1023422364</t>
  </si>
  <si>
    <t>52,56*0,3 'Přepočtené koeficientem množství</t>
  </si>
  <si>
    <t>-1043673264</t>
  </si>
  <si>
    <t>34% celkového výkopu</t>
  </si>
  <si>
    <t>128,2*0,34</t>
  </si>
  <si>
    <t>1737704258</t>
  </si>
  <si>
    <t>43,59*0,3 'Přepočtené koeficientem množství</t>
  </si>
  <si>
    <t>725168311</t>
  </si>
  <si>
    <t>13% celkového výkopu</t>
  </si>
  <si>
    <t>128,2*0,13</t>
  </si>
  <si>
    <t>1157177646</t>
  </si>
  <si>
    <t>12% celkového výkopu</t>
  </si>
  <si>
    <t>128,2*0,12</t>
  </si>
  <si>
    <t>-66798164</t>
  </si>
  <si>
    <t>384,0</t>
  </si>
  <si>
    <t>-1766552862</t>
  </si>
  <si>
    <t>604616663</t>
  </si>
  <si>
    <t>(52,56+43,59)*0,5</t>
  </si>
  <si>
    <t>-679673743</t>
  </si>
  <si>
    <t>(16,67+15,38)*0,5</t>
  </si>
  <si>
    <t>1582490844</t>
  </si>
  <si>
    <t>5,4 "dle tabulky kubatur</t>
  </si>
  <si>
    <t>745120349</t>
  </si>
  <si>
    <t>- dle tabulky kubatur</t>
  </si>
  <si>
    <t>122,7</t>
  </si>
  <si>
    <t>-1729993915</t>
  </si>
  <si>
    <t>5,4 "zemina z výkopu</t>
  </si>
  <si>
    <t>77,3 "náhrada výkopku</t>
  </si>
  <si>
    <t>-1632826549</t>
  </si>
  <si>
    <t>77,3*2,0</t>
  </si>
  <si>
    <t>1848079335</t>
  </si>
  <si>
    <t>1264422349</t>
  </si>
  <si>
    <t>28,0</t>
  </si>
  <si>
    <t>1709863400</t>
  </si>
  <si>
    <t>28*2 'Přepočtené koeficientem množství</t>
  </si>
  <si>
    <t>2124342653</t>
  </si>
  <si>
    <t>výkres D.3.1.2., D.3.10.</t>
  </si>
  <si>
    <t>16,2</t>
  </si>
  <si>
    <t>-118754983</t>
  </si>
  <si>
    <t>výkres D.9.3.2</t>
  </si>
  <si>
    <t xml:space="preserve">5*0,2*0,8*0,25 </t>
  </si>
  <si>
    <t>1*0,3*0,4*0,55</t>
  </si>
  <si>
    <t>1611350514</t>
  </si>
  <si>
    <t>-533290168</t>
  </si>
  <si>
    <t>1912575859</t>
  </si>
  <si>
    <t>-1709453396</t>
  </si>
  <si>
    <t>1103647608</t>
  </si>
  <si>
    <t>746651913</t>
  </si>
  <si>
    <t>15228151</t>
  </si>
  <si>
    <t>-1201839610</t>
  </si>
  <si>
    <t>6,2*2,0 "místní asfalt</t>
  </si>
  <si>
    <t>101,87*1,5 "SUS mimo staničení 0,566-0,811</t>
  </si>
  <si>
    <t>577134111</t>
  </si>
  <si>
    <t>Asfaltový beton vrstva obrusná ACO 11 (ABS)  s rozprostřením a se zhutněním z nemodifikovaného asfaltu v pruhu šířky do 3 m tř. I, po zhutnění tl. 40 mm</t>
  </si>
  <si>
    <t>705846185</t>
  </si>
  <si>
    <t>393145578</t>
  </si>
  <si>
    <t>-521082561</t>
  </si>
  <si>
    <t>2*101,87*1,0 "SUS mimo staničení 0,566-0,811</t>
  </si>
  <si>
    <t>-347501213</t>
  </si>
  <si>
    <t>108,07</t>
  </si>
  <si>
    <t>-1324579454</t>
  </si>
  <si>
    <t>-2650101</t>
  </si>
  <si>
    <t>43009009016r</t>
  </si>
  <si>
    <t>spojka, litinová dvojitá přesuvka s ucpávkovým spojem DN 80</t>
  </si>
  <si>
    <t>1965722380</t>
  </si>
  <si>
    <t>857244122</t>
  </si>
  <si>
    <t>Montáž litinových tvarovek na potrubí litinovém tlakovém odbočných na potrubí z trub přírubových v otevřeném výkopu, kanálu nebo v šachtě DN 80</t>
  </si>
  <si>
    <t>1494497859</t>
  </si>
  <si>
    <t>851008008016</t>
  </si>
  <si>
    <t>TVAROVKA T KUS 80-80</t>
  </si>
  <si>
    <t>2111337067</t>
  </si>
  <si>
    <t>432840159</t>
  </si>
  <si>
    <t>1068735182</t>
  </si>
  <si>
    <t>1765357037</t>
  </si>
  <si>
    <t>2+3</t>
  </si>
  <si>
    <t>55253941</t>
  </si>
  <si>
    <t>koleno hrdlové z tvárné litiny,práškový epoxid, tl.250µm MMK-kus DN 100-45°</t>
  </si>
  <si>
    <t>-926086513</t>
  </si>
  <si>
    <t>1592875957</t>
  </si>
  <si>
    <t>857261151</t>
  </si>
  <si>
    <t>Montáž litinových tvarovek na potrubí litinovém tlakovém jednoosých na potrubí z trub hrdlových v otevřeném výkopu, kanálu nebo v šachtě s přírubovým koncem vnějšího průměru DE 110</t>
  </si>
  <si>
    <t>-1118440932</t>
  </si>
  <si>
    <t>55251187</t>
  </si>
  <si>
    <t>tvarovka přírubová s hrdlem  E, PN 10-16, DN110/ příruba DN100</t>
  </si>
  <si>
    <t>682736723</t>
  </si>
  <si>
    <t>-1586213874</t>
  </si>
  <si>
    <t>-1480861582</t>
  </si>
  <si>
    <t>-1801236544</t>
  </si>
  <si>
    <t>852010000016</t>
  </si>
  <si>
    <t>TVAROVKY TT KUS 100 L=400</t>
  </si>
  <si>
    <t>1265465317</t>
  </si>
  <si>
    <t>1397135501</t>
  </si>
  <si>
    <t>-763053436</t>
  </si>
  <si>
    <t>1947180097</t>
  </si>
  <si>
    <t>283590110</t>
  </si>
  <si>
    <t>-522848329</t>
  </si>
  <si>
    <t>1905709383</t>
  </si>
  <si>
    <t>784036984</t>
  </si>
  <si>
    <t>-1686625697</t>
  </si>
  <si>
    <t>232270840</t>
  </si>
  <si>
    <t>1301439874</t>
  </si>
  <si>
    <t>-300576825</t>
  </si>
  <si>
    <t>1773769879</t>
  </si>
  <si>
    <t>-1436441476</t>
  </si>
  <si>
    <t>-518700070</t>
  </si>
  <si>
    <t>-970144613</t>
  </si>
  <si>
    <t>-1653850449</t>
  </si>
  <si>
    <t>-1519754275</t>
  </si>
  <si>
    <t>391905510</t>
  </si>
  <si>
    <t>-1804172832</t>
  </si>
  <si>
    <t>-1887657765</t>
  </si>
  <si>
    <t>-1114046763</t>
  </si>
  <si>
    <t>-2001113087</t>
  </si>
  <si>
    <t>-927932961</t>
  </si>
  <si>
    <t>výkres D.10.1., D.3.1.2.</t>
  </si>
  <si>
    <t>6,2*2 "místní asf</t>
  </si>
  <si>
    <t>101,87 "SUS mimo staničení 0,566-0,811</t>
  </si>
  <si>
    <t>-1454644321</t>
  </si>
  <si>
    <t>-51966978</t>
  </si>
  <si>
    <t>1739687633</t>
  </si>
  <si>
    <t>-207988065</t>
  </si>
  <si>
    <t>108,07*0,29 "dle položky odstranění podkladu z kameniva tl. 200 mm</t>
  </si>
  <si>
    <t>108,07*0,58 "dle položky odstranění podkladu z kameniva tl. 400 mm</t>
  </si>
  <si>
    <t>57,14*0,128 "dle položky frézování živičného krytu tl. 50 mm</t>
  </si>
  <si>
    <t>108,07*0,384 "dle položky frézování živičného krytu tl. 150 mm</t>
  </si>
  <si>
    <t>-13648054</t>
  </si>
  <si>
    <t>-279515094</t>
  </si>
  <si>
    <t>1926071530</t>
  </si>
  <si>
    <t>SO 08.4. - Přeložka vodovodu AE-a</t>
  </si>
  <si>
    <t>-987130498</t>
  </si>
  <si>
    <t>výkres D.10.3, D.3.1.1.2</t>
  </si>
  <si>
    <t>194,5*1,0 "místní asfalt</t>
  </si>
  <si>
    <t>91,4*0,5 "SUS mimo staničení 0,566-0,811</t>
  </si>
  <si>
    <t>146755815</t>
  </si>
  <si>
    <t>194,5*1,0 "místní asf</t>
  </si>
  <si>
    <t>-1644583443</t>
  </si>
  <si>
    <t>194,5*(0,5) "místní asf</t>
  </si>
  <si>
    <t>91,4*(0,5) "SUS mimo staničení 0,566-0,811</t>
  </si>
  <si>
    <t>163,9 "odečteno digitálně</t>
  </si>
  <si>
    <t>-1241795856</t>
  </si>
  <si>
    <t>646373448</t>
  </si>
  <si>
    <t>výkres D.9.4.1</t>
  </si>
  <si>
    <t>741873855</t>
  </si>
  <si>
    <t>výkres D.10.3</t>
  </si>
  <si>
    <t>1,1*1,0*0,3</t>
  </si>
  <si>
    <t>94,5*0,5*0,3</t>
  </si>
  <si>
    <t>409221290</t>
  </si>
  <si>
    <t>(1)*2*0,5*1,0*1,65</t>
  </si>
  <si>
    <t>-1420962276</t>
  </si>
  <si>
    <t>75% celkového výkopu</t>
  </si>
  <si>
    <t>333,4*0,75</t>
  </si>
  <si>
    <t>-50954636</t>
  </si>
  <si>
    <t>250,05*0,3 'Přepočtené koeficientem množství</t>
  </si>
  <si>
    <t>-1275052747</t>
  </si>
  <si>
    <t>333,4*0,13</t>
  </si>
  <si>
    <t>264811656</t>
  </si>
  <si>
    <t>43,34*0,3 'Přepočtené koeficientem množství</t>
  </si>
  <si>
    <t>-693174720</t>
  </si>
  <si>
    <t>10% celkového výkopu</t>
  </si>
  <si>
    <t>333,4*0,1</t>
  </si>
  <si>
    <t>223139587</t>
  </si>
  <si>
    <t>2 % celkového výkopu</t>
  </si>
  <si>
    <t>333,4*0,02</t>
  </si>
  <si>
    <t>-1703253730</t>
  </si>
  <si>
    <t>948,1</t>
  </si>
  <si>
    <t>639418722</t>
  </si>
  <si>
    <t>-616340380</t>
  </si>
  <si>
    <t>(250,05+43,34)*0,5</t>
  </si>
  <si>
    <t>-1865557316</t>
  </si>
  <si>
    <t>(33,34+6,67)*0,5</t>
  </si>
  <si>
    <t>-1530215855</t>
  </si>
  <si>
    <t>135,8 "- dle tabulky kubatur</t>
  </si>
  <si>
    <t>14,51 "ornice</t>
  </si>
  <si>
    <t>376366923</t>
  </si>
  <si>
    <t>197,6</t>
  </si>
  <si>
    <t>-542011341</t>
  </si>
  <si>
    <t>135,8 "zemina z výkopu</t>
  </si>
  <si>
    <t>82,8 "náhrada výkopku</t>
  </si>
  <si>
    <t>-1642048605</t>
  </si>
  <si>
    <t>82,8*2,0</t>
  </si>
  <si>
    <t>-857147705</t>
  </si>
  <si>
    <t>-248993404</t>
  </si>
  <si>
    <t>69,5</t>
  </si>
  <si>
    <t>-1804033182</t>
  </si>
  <si>
    <t>69,5*2 'Přepočtené koeficientem množství</t>
  </si>
  <si>
    <t>-1408543926</t>
  </si>
  <si>
    <t>1,1*(0,5+0,5)</t>
  </si>
  <si>
    <t>91,4*0,5</t>
  </si>
  <si>
    <t>620746546</t>
  </si>
  <si>
    <t>1,1*1,0</t>
  </si>
  <si>
    <t>94,5*0,5</t>
  </si>
  <si>
    <t>-1970438092</t>
  </si>
  <si>
    <t>46,8+48,35</t>
  </si>
  <si>
    <t>-1108465544</t>
  </si>
  <si>
    <t>95,15*0,02</t>
  </si>
  <si>
    <t>-895089651</t>
  </si>
  <si>
    <t>-373306783</t>
  </si>
  <si>
    <t>43,1</t>
  </si>
  <si>
    <t>478210645</t>
  </si>
  <si>
    <t>výkres D.9.4.2</t>
  </si>
  <si>
    <t>7*0,2*0,8*0,25  "OB1</t>
  </si>
  <si>
    <t>1*0,25*0,3*0,3 "OB2</t>
  </si>
  <si>
    <t>-122922726</t>
  </si>
  <si>
    <t>-309633933</t>
  </si>
  <si>
    <t>1552961951</t>
  </si>
  <si>
    <t>266123640</t>
  </si>
  <si>
    <t>453993685</t>
  </si>
  <si>
    <t>-1173158035</t>
  </si>
  <si>
    <t>19,5*1,0 "místní asfalt</t>
  </si>
  <si>
    <t>1262284358</t>
  </si>
  <si>
    <t>2027944349</t>
  </si>
  <si>
    <t>-1922189090</t>
  </si>
  <si>
    <t>194,5*1,5 "místní asfalt</t>
  </si>
  <si>
    <t>91,4*1,0 "SUS mimo staničení 0,566-0,811</t>
  </si>
  <si>
    <t>1670565416</t>
  </si>
  <si>
    <t>91,4*1,5 "SUS mimo staničení 0,566-0,811</t>
  </si>
  <si>
    <t>1502460999</t>
  </si>
  <si>
    <t>2*91,4*0,5 "SUS mimo staničení 0,566-0,811</t>
  </si>
  <si>
    <t>473150132</t>
  </si>
  <si>
    <t>287,01</t>
  </si>
  <si>
    <t>1953650906</t>
  </si>
  <si>
    <t>1313496547</t>
  </si>
  <si>
    <t>1+1+4+1</t>
  </si>
  <si>
    <t>-2093965837</t>
  </si>
  <si>
    <t>55253928</t>
  </si>
  <si>
    <t>koleno hrdlové z tvárné litiny,práškový epoxid, tl.250µm MMK-kus DN 80-30°</t>
  </si>
  <si>
    <t>389313355</t>
  </si>
  <si>
    <t>55253916</t>
  </si>
  <si>
    <t>koleno hrdlové z tvárné litiny,práškový epoxid, tl.250µm MMK-kus DN 80-22,5°</t>
  </si>
  <si>
    <t>-1693280303</t>
  </si>
  <si>
    <t>55253904</t>
  </si>
  <si>
    <t>koleno hrdlové z tvárné litiny,práškový epoxid, tl.250µm MMK-kus DN 80-11,25°</t>
  </si>
  <si>
    <t>-1178806148</t>
  </si>
  <si>
    <t>2069862808</t>
  </si>
  <si>
    <t>505008020016</t>
  </si>
  <si>
    <t>KOLENO PATNÍ PŘÍRUBOVÉ DLOUHÉ 80</t>
  </si>
  <si>
    <t>-445302381</t>
  </si>
  <si>
    <t>857243131</t>
  </si>
  <si>
    <t>Montáž litinových tvarovek na potrubí litinovém tlakovém odbočných na potrubí z trub hrdlových v otevřeném výkopu, kanálu nebo v šachtě s integrovaným těsněním DN 80</t>
  </si>
  <si>
    <t>71658796</t>
  </si>
  <si>
    <t>55253740</t>
  </si>
  <si>
    <t>tvarovka hrdlová s přírubovou odbočkou z tvárné litiny,práškový epoxid, tl.250µm MMA-kus DN 80/80 mm</t>
  </si>
  <si>
    <t>7005957</t>
  </si>
  <si>
    <t>1404251150</t>
  </si>
  <si>
    <t>-1505451947</t>
  </si>
  <si>
    <t>-87693328</t>
  </si>
  <si>
    <t>-1562625990</t>
  </si>
  <si>
    <t>-1285025046</t>
  </si>
  <si>
    <t>840564695</t>
  </si>
  <si>
    <t>-575529507</t>
  </si>
  <si>
    <t>1929908487</t>
  </si>
  <si>
    <t>-876409861</t>
  </si>
  <si>
    <t>1532961808</t>
  </si>
  <si>
    <t>2073425010</t>
  </si>
  <si>
    <t>-616864306</t>
  </si>
  <si>
    <t>1624418771</t>
  </si>
  <si>
    <t>891243321</t>
  </si>
  <si>
    <t>Montáž vodovodních armatur na potrubí ventilů odvzdušňovacích nebo zavzdušňovacích mechanických a plovákových přírubových na venkovních řadech DN 80</t>
  </si>
  <si>
    <t>722518117</t>
  </si>
  <si>
    <t>982208010016</t>
  </si>
  <si>
    <t>HYDRANT ODVZDUŠŇOVACÍ PN 1-16 1055/80</t>
  </si>
  <si>
    <t>-1740916075</t>
  </si>
  <si>
    <t>-1796561647</t>
  </si>
  <si>
    <t>-1407792451</t>
  </si>
  <si>
    <t>813004520</t>
  </si>
  <si>
    <t>-1098684353</t>
  </si>
  <si>
    <t>914403744</t>
  </si>
  <si>
    <t>-1089179116</t>
  </si>
  <si>
    <t>-469898337</t>
  </si>
  <si>
    <t>350879792</t>
  </si>
  <si>
    <t>8+2</t>
  </si>
  <si>
    <t>-329871033</t>
  </si>
  <si>
    <t>-1448630604</t>
  </si>
  <si>
    <t>953258250</t>
  </si>
  <si>
    <t>1073653885</t>
  </si>
  <si>
    <t>2085270362</t>
  </si>
  <si>
    <t>-701608296</t>
  </si>
  <si>
    <t>1580046865</t>
  </si>
  <si>
    <t>828034459</t>
  </si>
  <si>
    <t>-992973427</t>
  </si>
  <si>
    <t>879372880</t>
  </si>
  <si>
    <t>194,5 "místní asfalt</t>
  </si>
  <si>
    <t>91,4 "sus</t>
  </si>
  <si>
    <t>-976240602</t>
  </si>
  <si>
    <t>88</t>
  </si>
  <si>
    <t>1433967691</t>
  </si>
  <si>
    <t>89</t>
  </si>
  <si>
    <t>2116122468</t>
  </si>
  <si>
    <t>90</t>
  </si>
  <si>
    <t>-785584225</t>
  </si>
  <si>
    <t>240,2*0,29 "dle položky odstranění podkladu z kameniva tl. 200 mm</t>
  </si>
  <si>
    <t>240,2*0,58 "dle položky odstranění podkladu z kameniva tl. 400 mm</t>
  </si>
  <si>
    <t>142,95*0,128 "dle položky frézování živičného krytu tl. 50 mm</t>
  </si>
  <si>
    <t>240,2*0,384 "dle položky frézování živičného krytu tl. 150 mm</t>
  </si>
  <si>
    <t>91</t>
  </si>
  <si>
    <t>-1877872011</t>
  </si>
  <si>
    <t>92</t>
  </si>
  <si>
    <t>828848703</t>
  </si>
  <si>
    <t>93</t>
  </si>
  <si>
    <t>-583783038</t>
  </si>
  <si>
    <t>SO 08.5. - Přeložka vodovodu AG-a</t>
  </si>
  <si>
    <t>1460545020</t>
  </si>
  <si>
    <t>výkres D.10.1, D.3.1.1.2</t>
  </si>
  <si>
    <t>174,38*1,0 "místní asfalt</t>
  </si>
  <si>
    <t>803882602</t>
  </si>
  <si>
    <t>-2127778749</t>
  </si>
  <si>
    <t>1320670242</t>
  </si>
  <si>
    <t>výkres D.9.5.1</t>
  </si>
  <si>
    <t>267067191</t>
  </si>
  <si>
    <t>(2)*2*0,5*1,0*1,8</t>
  </si>
  <si>
    <t>-845212612</t>
  </si>
  <si>
    <t>48% celkového výkopu</t>
  </si>
  <si>
    <t>236,3*0,48</t>
  </si>
  <si>
    <t>-308153117</t>
  </si>
  <si>
    <t>113,42*0,3 'Přepočtené koeficientem množství</t>
  </si>
  <si>
    <t>216538632</t>
  </si>
  <si>
    <t>49% celkového výkopu</t>
  </si>
  <si>
    <t>236,3*0,49</t>
  </si>
  <si>
    <t>-1767343179</t>
  </si>
  <si>
    <t>115,79*0,3 'Přepočtené koeficientem množství</t>
  </si>
  <si>
    <t>720658077</t>
  </si>
  <si>
    <t>2% celkového výkopu</t>
  </si>
  <si>
    <t>236,3*0,02</t>
  </si>
  <si>
    <t>-1865752278</t>
  </si>
  <si>
    <t>1 % celkového výkopu</t>
  </si>
  <si>
    <t>236,3*0,01</t>
  </si>
  <si>
    <t>-829748668</t>
  </si>
  <si>
    <t>626,1</t>
  </si>
  <si>
    <t>783447537</t>
  </si>
  <si>
    <t>1686092858</t>
  </si>
  <si>
    <t>(113,42+115,79)*0,5</t>
  </si>
  <si>
    <t>-245561750</t>
  </si>
  <si>
    <t>(4,73+2,36)*0,5</t>
  </si>
  <si>
    <t>1330975423</t>
  </si>
  <si>
    <t>163,1 "- dle tabulky kubatur</t>
  </si>
  <si>
    <t>1724869869</t>
  </si>
  <si>
    <t>73,2</t>
  </si>
  <si>
    <t>-1448108373</t>
  </si>
  <si>
    <t>163,1 "zemina z výkopu</t>
  </si>
  <si>
    <t>-1778490248</t>
  </si>
  <si>
    <t>765466794</t>
  </si>
  <si>
    <t>výkres D.3.1.1.2., D.3.10.1</t>
  </si>
  <si>
    <t>45,1</t>
  </si>
  <si>
    <t>2132592685</t>
  </si>
  <si>
    <t>45,1*2 'Přepočtené koeficientem množství</t>
  </si>
  <si>
    <t>-1635794179</t>
  </si>
  <si>
    <t>26,2</t>
  </si>
  <si>
    <t>-1607609966</t>
  </si>
  <si>
    <t>výkres D.9.5.2</t>
  </si>
  <si>
    <t>2*0,2*0,8*0,25  "OB1</t>
  </si>
  <si>
    <t>-2001358975</t>
  </si>
  <si>
    <t>143119740</t>
  </si>
  <si>
    <t>-2025872167</t>
  </si>
  <si>
    <t>-2044676239</t>
  </si>
  <si>
    <t>99122248</t>
  </si>
  <si>
    <t>1068326449</t>
  </si>
  <si>
    <t>1607666894</t>
  </si>
  <si>
    <t>1896357612</t>
  </si>
  <si>
    <t>174,38</t>
  </si>
  <si>
    <t>194256510</t>
  </si>
  <si>
    <t>-1418436758</t>
  </si>
  <si>
    <t>2+2</t>
  </si>
  <si>
    <t>-737989587</t>
  </si>
  <si>
    <t>43011011016r2</t>
  </si>
  <si>
    <t>originální spojka waga 100/110</t>
  </si>
  <si>
    <t>1829969685</t>
  </si>
  <si>
    <t>1217455542</t>
  </si>
  <si>
    <t>1209070653</t>
  </si>
  <si>
    <t>437409131</t>
  </si>
  <si>
    <t>-1024152220</t>
  </si>
  <si>
    <t>-1135702230</t>
  </si>
  <si>
    <t>461374778</t>
  </si>
  <si>
    <t>1702657471</t>
  </si>
  <si>
    <t>1482790781</t>
  </si>
  <si>
    <t>-62739891</t>
  </si>
  <si>
    <t>677747323</t>
  </si>
  <si>
    <t>-1866636109</t>
  </si>
  <si>
    <t>2051858859</t>
  </si>
  <si>
    <t>1753975913</t>
  </si>
  <si>
    <t>-907455600</t>
  </si>
  <si>
    <t>1542696326</t>
  </si>
  <si>
    <t>1819453161</t>
  </si>
  <si>
    <t>-860342086</t>
  </si>
  <si>
    <t>174,38*0,29 "dle položky odstranění podkladu z kameniva tl. 200 mm</t>
  </si>
  <si>
    <t>174,38*0,58 "dle položky odstranění podkladu z kameniva tl. 400 mm</t>
  </si>
  <si>
    <t>174,38*0,384 "dle položky frézování živičného krytu tl. 150 mm</t>
  </si>
  <si>
    <t>1129336177</t>
  </si>
  <si>
    <t>1473376033</t>
  </si>
  <si>
    <t>-1411513364</t>
  </si>
  <si>
    <t>-489325256</t>
  </si>
  <si>
    <t>potrubí D63 délky 175 m</t>
  </si>
  <si>
    <t>včetně přepojení 5 přípojek</t>
  </si>
  <si>
    <t>SO 08.6. - Přeložka vodovodu AG-b</t>
  </si>
  <si>
    <t>-353676615</t>
  </si>
  <si>
    <t>170,59*1,0 "místní asfalt</t>
  </si>
  <si>
    <t>226838649</t>
  </si>
  <si>
    <t>-203406200</t>
  </si>
  <si>
    <t>1860015886</t>
  </si>
  <si>
    <t>výkres D.9.6.1</t>
  </si>
  <si>
    <t>1692943801</t>
  </si>
  <si>
    <t>1*2*0,5*1,0*1,86</t>
  </si>
  <si>
    <t>-1490728593</t>
  </si>
  <si>
    <t>46% celkového výkopu</t>
  </si>
  <si>
    <t>242,8*0,46</t>
  </si>
  <si>
    <t>-1336509129</t>
  </si>
  <si>
    <t>111,69*0,3 'Přepočtené koeficientem množství</t>
  </si>
  <si>
    <t>-358473286</t>
  </si>
  <si>
    <t>51% celkového výkopu</t>
  </si>
  <si>
    <t>242,8*0,51</t>
  </si>
  <si>
    <t>1257281786</t>
  </si>
  <si>
    <t>123,83*0,3 'Přepočtené koeficientem množství</t>
  </si>
  <si>
    <t>647759348</t>
  </si>
  <si>
    <t>242,8*0,02</t>
  </si>
  <si>
    <t>663703734</t>
  </si>
  <si>
    <t>242,8*0,01</t>
  </si>
  <si>
    <t>-1543363530</t>
  </si>
  <si>
    <t>635,7</t>
  </si>
  <si>
    <t>178622446</t>
  </si>
  <si>
    <t>-1029428529</t>
  </si>
  <si>
    <t>(111,69+123,83)*0,5</t>
  </si>
  <si>
    <t>1790684391</t>
  </si>
  <si>
    <t>(4,86+2,43)*0,5</t>
  </si>
  <si>
    <t>1699225883</t>
  </si>
  <si>
    <t>171,2"- dle tabulky kubatur</t>
  </si>
  <si>
    <t>-1867273283</t>
  </si>
  <si>
    <t>71,6</t>
  </si>
  <si>
    <t>1085648447</t>
  </si>
  <si>
    <t>171,2 "zemina z výkopu</t>
  </si>
  <si>
    <t>1177649285</t>
  </si>
  <si>
    <t>-224853961</t>
  </si>
  <si>
    <t>výkres D.3.1.1.2., D.10.1</t>
  </si>
  <si>
    <t>44,1</t>
  </si>
  <si>
    <t>233308182</t>
  </si>
  <si>
    <t>44,1*2 'Přepočtené koeficientem množství</t>
  </si>
  <si>
    <t>-397622860</t>
  </si>
  <si>
    <t>25,6</t>
  </si>
  <si>
    <t>1750741007</t>
  </si>
  <si>
    <t>výkres D.9.6.2</t>
  </si>
  <si>
    <t>3*0,2*0,8*0,25  "OB1</t>
  </si>
  <si>
    <t>-1218414551</t>
  </si>
  <si>
    <t>1332767482</t>
  </si>
  <si>
    <t>1067910159</t>
  </si>
  <si>
    <t>39570272</t>
  </si>
  <si>
    <t>1104072543</t>
  </si>
  <si>
    <t>-1347100835</t>
  </si>
  <si>
    <t>431350257</t>
  </si>
  <si>
    <t>-590709867</t>
  </si>
  <si>
    <t>170,59</t>
  </si>
  <si>
    <t>-1717133533</t>
  </si>
  <si>
    <t>-1012282696</t>
  </si>
  <si>
    <t>2+1+1+1</t>
  </si>
  <si>
    <t>-1739207167</t>
  </si>
  <si>
    <t>-10194690</t>
  </si>
  <si>
    <t>720828970</t>
  </si>
  <si>
    <t>59438066</t>
  </si>
  <si>
    <t>1725209189</t>
  </si>
  <si>
    <t>1931133505</t>
  </si>
  <si>
    <t>1242237000</t>
  </si>
  <si>
    <t>-1858366509</t>
  </si>
  <si>
    <t>2129475661</t>
  </si>
  <si>
    <t>1149087359</t>
  </si>
  <si>
    <t>170,59*0,29 "dle položky odstranění podkladu z kameniva tl. 200 mm</t>
  </si>
  <si>
    <t>171,59*0,58 "dle položky odstranění podkladu z kameniva tl. 400 mm</t>
  </si>
  <si>
    <t>170,59*0,384 "dle položky frézování živičného krytu tl. 150 mm</t>
  </si>
  <si>
    <t>497126028</t>
  </si>
  <si>
    <t>2136213818</t>
  </si>
  <si>
    <t>1710205802</t>
  </si>
  <si>
    <t>-1475244236</t>
  </si>
  <si>
    <t>potrubí D63 délky 172 m</t>
  </si>
  <si>
    <t>SO 08.7. - Přeložka vodovodu C-1-a</t>
  </si>
  <si>
    <t>893007054</t>
  </si>
  <si>
    <t>356,4*1,0 "místní asfalt</t>
  </si>
  <si>
    <t>48,7*1,0 "panely (rozbrání panelů v rámci stoky C-1)</t>
  </si>
  <si>
    <t>-1683988483</t>
  </si>
  <si>
    <t>63,3*1,0 "štěrk</t>
  </si>
  <si>
    <t>1644626470</t>
  </si>
  <si>
    <t>356,4*(0,5) "místní asf</t>
  </si>
  <si>
    <t>-1070417243</t>
  </si>
  <si>
    <t>-623369442</t>
  </si>
  <si>
    <t>Poznámka k položce:_x000D_
Předpoklad rychlosti výstavby 10,0 m/den</t>
  </si>
  <si>
    <t>806,99/10,0*24</t>
  </si>
  <si>
    <t>-1101291472</t>
  </si>
  <si>
    <t>výkres D.9.7.1</t>
  </si>
  <si>
    <t>1206171444</t>
  </si>
  <si>
    <t>4*1,0</t>
  </si>
  <si>
    <t>-1604283756</t>
  </si>
  <si>
    <t>332,89*1,0*0,3</t>
  </si>
  <si>
    <t>-1410705310</t>
  </si>
  <si>
    <t>(1+4)*2*0,5*1,0*(1,76+0,15)</t>
  </si>
  <si>
    <t>130901121-R</t>
  </si>
  <si>
    <t>Bourání kcí v hloubených vykopávkách ze zdiva z betonu prostého strojně s naložením na dopravní prostředek</t>
  </si>
  <si>
    <t>513874999</t>
  </si>
  <si>
    <t>Poznámka k položce:_x000D_
hmotnost sutě 2,2 t/m3</t>
  </si>
  <si>
    <t>vybourání stávající armaturní šachty</t>
  </si>
  <si>
    <t>1,5*1,5*0,2 "strop</t>
  </si>
  <si>
    <t>4*1,5*1,0*0,2 "stěny</t>
  </si>
  <si>
    <t>4*1,0*1,0/2*0,2 "stěny až pod potrubí</t>
  </si>
  <si>
    <t>-792832606</t>
  </si>
  <si>
    <t>60% celkového výkopu</t>
  </si>
  <si>
    <t>1162,7*0,6</t>
  </si>
  <si>
    <t>563374073</t>
  </si>
  <si>
    <t>697,62*0,3 'Přepočtené koeficientem množství</t>
  </si>
  <si>
    <t>2017549880</t>
  </si>
  <si>
    <t>1162,7*0,4</t>
  </si>
  <si>
    <t>pro drenáž - 100% výkopu</t>
  </si>
  <si>
    <t>806,99*((0,2+0,1)/2*1,0)</t>
  </si>
  <si>
    <t>-2054599167</t>
  </si>
  <si>
    <t>586,13*0,3 'Přepočtené koeficientem množství</t>
  </si>
  <si>
    <t>1804824578</t>
  </si>
  <si>
    <t>1289,4</t>
  </si>
  <si>
    <t>868439071</t>
  </si>
  <si>
    <t>541602437</t>
  </si>
  <si>
    <t>(697,62+586,13)*0,5</t>
  </si>
  <si>
    <t>-763976668</t>
  </si>
  <si>
    <t>823,8 "- dle tabulky kubatur</t>
  </si>
  <si>
    <t>99,87 "ornice</t>
  </si>
  <si>
    <t>-491568818</t>
  </si>
  <si>
    <t>338,9 "dle tabulky kubatur</t>
  </si>
  <si>
    <t>806,99*((0,2+0,1)/2*1,0) "z rýhy pro drenáž</t>
  </si>
  <si>
    <t>204457871</t>
  </si>
  <si>
    <t>823,8 "zemina z výkopu</t>
  </si>
  <si>
    <t>-1281958146</t>
  </si>
  <si>
    <t>1793750007</t>
  </si>
  <si>
    <t>208,8</t>
  </si>
  <si>
    <t>-760550928</t>
  </si>
  <si>
    <t>208,8*2 'Přepočtené koeficientem množství</t>
  </si>
  <si>
    <t>1181727990</t>
  </si>
  <si>
    <t>332,89*0,5</t>
  </si>
  <si>
    <t>-1612969136</t>
  </si>
  <si>
    <t>332,89*1,0</t>
  </si>
  <si>
    <t>-1905206378</t>
  </si>
  <si>
    <t>166,45+332,89</t>
  </si>
  <si>
    <t>-1114728482</t>
  </si>
  <si>
    <t>499,34*0,02</t>
  </si>
  <si>
    <t>80817691</t>
  </si>
  <si>
    <t>-1338800924</t>
  </si>
  <si>
    <t>-1494577759</t>
  </si>
  <si>
    <t>-98525419</t>
  </si>
  <si>
    <t>121,0</t>
  </si>
  <si>
    <t>-1565125178</t>
  </si>
  <si>
    <t>výkres D.9.7.2</t>
  </si>
  <si>
    <t>28*0,2*0,8*0,25 "OB1</t>
  </si>
  <si>
    <t>1*0,3*0,4*0,55 "OB3</t>
  </si>
  <si>
    <t>-1601492461</t>
  </si>
  <si>
    <t>-252366288</t>
  </si>
  <si>
    <t>641306508</t>
  </si>
  <si>
    <t>971343009</t>
  </si>
  <si>
    <t>48,7*1,0 "panely</t>
  </si>
  <si>
    <t>638929688</t>
  </si>
  <si>
    <t>909517132</t>
  </si>
  <si>
    <t>379982381</t>
  </si>
  <si>
    <t>-795005230</t>
  </si>
  <si>
    <t>-1633641726</t>
  </si>
  <si>
    <t>-2005161174</t>
  </si>
  <si>
    <t>356,4*1,5 "místní asfalt</t>
  </si>
  <si>
    <t>-930507050</t>
  </si>
  <si>
    <t>-382949884</t>
  </si>
  <si>
    <t>806,99</t>
  </si>
  <si>
    <t>1136606871</t>
  </si>
  <si>
    <t>-1535542490</t>
  </si>
  <si>
    <t>-963291873</t>
  </si>
  <si>
    <t>1307140551</t>
  </si>
  <si>
    <t>2096088558</t>
  </si>
  <si>
    <t>1563242394</t>
  </si>
  <si>
    <t>12+4+1+5</t>
  </si>
  <si>
    <t>-1260578633</t>
  </si>
  <si>
    <t>-2027556781</t>
  </si>
  <si>
    <t>279475661</t>
  </si>
  <si>
    <t>-135137114</t>
  </si>
  <si>
    <t>1012072321</t>
  </si>
  <si>
    <t>-317444263</t>
  </si>
  <si>
    <t>415860497</t>
  </si>
  <si>
    <t>1+1</t>
  </si>
  <si>
    <t>-1147959624</t>
  </si>
  <si>
    <t>850010000016</t>
  </si>
  <si>
    <t>TVAROVKA FF KUS 100/1000</t>
  </si>
  <si>
    <t>24075822</t>
  </si>
  <si>
    <t>-2004662132</t>
  </si>
  <si>
    <t>851010008016</t>
  </si>
  <si>
    <t>TVAROVKA T KUS 100-80</t>
  </si>
  <si>
    <t>-86069877</t>
  </si>
  <si>
    <t>-829383998</t>
  </si>
  <si>
    <t>212852975</t>
  </si>
  <si>
    <t>-1776908591</t>
  </si>
  <si>
    <t>172033742</t>
  </si>
  <si>
    <t>1883533184</t>
  </si>
  <si>
    <t>-799204685</t>
  </si>
  <si>
    <t>-1530024762</t>
  </si>
  <si>
    <t>-472305940</t>
  </si>
  <si>
    <t>1218504376</t>
  </si>
  <si>
    <t>-1112698534</t>
  </si>
  <si>
    <t>-838894698</t>
  </si>
  <si>
    <t>1544421430</t>
  </si>
  <si>
    <t>-1698539647</t>
  </si>
  <si>
    <t>1723297148</t>
  </si>
  <si>
    <t>-1850057489</t>
  </si>
  <si>
    <t>1082538515</t>
  </si>
  <si>
    <t>-1581868645</t>
  </si>
  <si>
    <t>1956053999</t>
  </si>
  <si>
    <t>1076738901</t>
  </si>
  <si>
    <t>899101211</t>
  </si>
  <si>
    <t>Demontáž poklopů litinových a ocelových  včetně rámů, hmotnosti jednotlivě do 50 kg</t>
  </si>
  <si>
    <t>-838035805</t>
  </si>
  <si>
    <t>1 "poklop armaturní šachty</t>
  </si>
  <si>
    <t>-1444299728</t>
  </si>
  <si>
    <t>25+10</t>
  </si>
  <si>
    <t>2003563094</t>
  </si>
  <si>
    <t>155000000000</t>
  </si>
  <si>
    <t>POKLOP ULIČNÍ LEHKÝ VODA</t>
  </si>
  <si>
    <t>1132954246</t>
  </si>
  <si>
    <t>2066663566</t>
  </si>
  <si>
    <t>695164274</t>
  </si>
  <si>
    <t>-69830742</t>
  </si>
  <si>
    <t>265622133</t>
  </si>
  <si>
    <t>-488445150</t>
  </si>
  <si>
    <t>1497104679</t>
  </si>
  <si>
    <t>-1963301829</t>
  </si>
  <si>
    <t>-1940497500</t>
  </si>
  <si>
    <t>-744066681</t>
  </si>
  <si>
    <t>356,4 "místní asf</t>
  </si>
  <si>
    <t>94</t>
  </si>
  <si>
    <t>816752125</t>
  </si>
  <si>
    <t>95</t>
  </si>
  <si>
    <t>1172032140</t>
  </si>
  <si>
    <t>96</t>
  </si>
  <si>
    <t>-202396861</t>
  </si>
  <si>
    <t>97</t>
  </si>
  <si>
    <t>505783376</t>
  </si>
  <si>
    <t>405,1*0,29 "dle položky odstranění podkladu z kameniva tl. 200 mm</t>
  </si>
  <si>
    <t>419,7*0,58 "dle položky odstranění podkladu z kameniva tl. 400 mm</t>
  </si>
  <si>
    <t>178,2*0,128 "dle položky frézování živičného krytu tl. 50 mm</t>
  </si>
  <si>
    <t>356,4*0,384 "dle položky frézování živičného krytu tl. 150 mm</t>
  </si>
  <si>
    <t>2,05*2,2 "dle položky bourání konstrukcí ve vykopávkách</t>
  </si>
  <si>
    <t>98</t>
  </si>
  <si>
    <t>-347937543</t>
  </si>
  <si>
    <t>99</t>
  </si>
  <si>
    <t>-345372656</t>
  </si>
  <si>
    <t>100</t>
  </si>
  <si>
    <t>864172711</t>
  </si>
  <si>
    <t>101</t>
  </si>
  <si>
    <t>-1236521020</t>
  </si>
  <si>
    <t>potrubí D63 délky 330 m</t>
  </si>
  <si>
    <t>včetně přepojení 22 přípojek</t>
  </si>
  <si>
    <t>SO 08.8. - Přeložka vodovodu D-a</t>
  </si>
  <si>
    <t>-621139402</t>
  </si>
  <si>
    <t>6,0*1,0 "místní asfalt</t>
  </si>
  <si>
    <t>80,75*1,0 "SUS mimo staničení 0,566-0,811</t>
  </si>
  <si>
    <t>-1087959567</t>
  </si>
  <si>
    <t>6,0*1,0 "místní asf</t>
  </si>
  <si>
    <t>1857185281</t>
  </si>
  <si>
    <t>6,0*(0,5+0,5) "místní asf</t>
  </si>
  <si>
    <t>80,75*(0,5) "SUS mimo staničení 0,566-0,811</t>
  </si>
  <si>
    <t>317,5 "odečteno digitálně</t>
  </si>
  <si>
    <t>-350875459</t>
  </si>
  <si>
    <t>-2100239500</t>
  </si>
  <si>
    <t>výkres D.9.8.1</t>
  </si>
  <si>
    <t>-1358418642</t>
  </si>
  <si>
    <t>(2)*2*0,5*1,0*1,73</t>
  </si>
  <si>
    <t>-1018376384</t>
  </si>
  <si>
    <t>71% celkového výkopu</t>
  </si>
  <si>
    <t>99,1*0,71</t>
  </si>
  <si>
    <t>-1869989924</t>
  </si>
  <si>
    <t>70,36*0,3 'Přepočtené koeficientem množství</t>
  </si>
  <si>
    <t>1201190324</t>
  </si>
  <si>
    <t>28% celkového výkopu</t>
  </si>
  <si>
    <t>99,1*0,28</t>
  </si>
  <si>
    <t>-1927438084</t>
  </si>
  <si>
    <t>27,75*0,3 'Přepočtené koeficientem množství</t>
  </si>
  <si>
    <t>1166688570</t>
  </si>
  <si>
    <t>99,1*0,01</t>
  </si>
  <si>
    <t>1572750741</t>
  </si>
  <si>
    <t>300,3</t>
  </si>
  <si>
    <t>1580461360</t>
  </si>
  <si>
    <t>-1124263149</t>
  </si>
  <si>
    <t>(70,36+27,75)*0,5</t>
  </si>
  <si>
    <t>1822642108</t>
  </si>
  <si>
    <t>dle položek hloubení rýh tř. 6</t>
  </si>
  <si>
    <t>0,99*0,5</t>
  </si>
  <si>
    <t>-987670155</t>
  </si>
  <si>
    <t>5,5 "- dle tabulky kubatur</t>
  </si>
  <si>
    <t>-1282027996</t>
  </si>
  <si>
    <t>93,6</t>
  </si>
  <si>
    <t>-1802404824</t>
  </si>
  <si>
    <t>5,5 "zemina z výkopu</t>
  </si>
  <si>
    <t>58,9 "náhrada výkopku</t>
  </si>
  <si>
    <t>-628818157</t>
  </si>
  <si>
    <t>58,9*2,0</t>
  </si>
  <si>
    <t>1586514644</t>
  </si>
  <si>
    <t>-1108510425</t>
  </si>
  <si>
    <t>21,0</t>
  </si>
  <si>
    <t>-2091484324</t>
  </si>
  <si>
    <t>21*2 'Přepočtené koeficientem množství</t>
  </si>
  <si>
    <t>1814669406</t>
  </si>
  <si>
    <t>1972108614</t>
  </si>
  <si>
    <t>13,0</t>
  </si>
  <si>
    <t>-1955340053</t>
  </si>
  <si>
    <t>výkres D.9.8.2</t>
  </si>
  <si>
    <t>-184896392</t>
  </si>
  <si>
    <t>-214702696</t>
  </si>
  <si>
    <t>307161155</t>
  </si>
  <si>
    <t>-1331428040</t>
  </si>
  <si>
    <t>837582606</t>
  </si>
  <si>
    <t>412033646</t>
  </si>
  <si>
    <t>-1835819129</t>
  </si>
  <si>
    <t>732974982</t>
  </si>
  <si>
    <t>6,0*1,5 "místní asfalt</t>
  </si>
  <si>
    <t>80,75*1,5 "SUS mimo staničení 0,566-0,811</t>
  </si>
  <si>
    <t>1510666784</t>
  </si>
  <si>
    <t>-196015050</t>
  </si>
  <si>
    <t>2*80,75*1,0 "SUS mimo staničení 0,566-0,811</t>
  </si>
  <si>
    <t>-902179686</t>
  </si>
  <si>
    <t>86,5</t>
  </si>
  <si>
    <t>-1765223860</t>
  </si>
  <si>
    <t>86,75</t>
  </si>
  <si>
    <t>668793449</t>
  </si>
  <si>
    <t>1207742022</t>
  </si>
  <si>
    <t>-1649161783</t>
  </si>
  <si>
    <t>-1927975947</t>
  </si>
  <si>
    <t>1568895115</t>
  </si>
  <si>
    <t>55251262</t>
  </si>
  <si>
    <t>tvarovka přírubová "F" s hladkým koncem  PN 10-16, DN 90/ příruba DN80</t>
  </si>
  <si>
    <t>54250765</t>
  </si>
  <si>
    <t>227581559</t>
  </si>
  <si>
    <t>1033751110</t>
  </si>
  <si>
    <t>-908668322</t>
  </si>
  <si>
    <t>-1859819798</t>
  </si>
  <si>
    <t>-1209870234</t>
  </si>
  <si>
    <t>993649780</t>
  </si>
  <si>
    <t>-162369698</t>
  </si>
  <si>
    <t>133042730</t>
  </si>
  <si>
    <t>1400736518</t>
  </si>
  <si>
    <t>-566220989</t>
  </si>
  <si>
    <t>-416847924</t>
  </si>
  <si>
    <t>-284051942</t>
  </si>
  <si>
    <t>-1285579531</t>
  </si>
  <si>
    <t>1522707713</t>
  </si>
  <si>
    <t>1346944051</t>
  </si>
  <si>
    <t>760410377</t>
  </si>
  <si>
    <t>-890804872</t>
  </si>
  <si>
    <t>-319325354</t>
  </si>
  <si>
    <t>-249608425</t>
  </si>
  <si>
    <t>3+2</t>
  </si>
  <si>
    <t>105835700</t>
  </si>
  <si>
    <t>584888913</t>
  </si>
  <si>
    <t>2047526129</t>
  </si>
  <si>
    <t>2012175617</t>
  </si>
  <si>
    <t>422914528</t>
  </si>
  <si>
    <t>poklop litinový - hydrantový DN 80 samonivelační</t>
  </si>
  <si>
    <t>126641751</t>
  </si>
  <si>
    <t>1176529073</t>
  </si>
  <si>
    <t>-1637538197</t>
  </si>
  <si>
    <t>120675071</t>
  </si>
  <si>
    <t>-1814433343</t>
  </si>
  <si>
    <t>2007668580</t>
  </si>
  <si>
    <t>2*6,0 "místní asfalt</t>
  </si>
  <si>
    <t>80,75 "sus</t>
  </si>
  <si>
    <t>-115878854</t>
  </si>
  <si>
    <t>-1391473336</t>
  </si>
  <si>
    <t>1873866187</t>
  </si>
  <si>
    <t>1803934518</t>
  </si>
  <si>
    <t>86,75*0,29 "dle položky odstranění podkladu z kameniva tl. 200 mm</t>
  </si>
  <si>
    <t>86,75*0,58 "dle položky odstranění podkladu z kameniva tl. 400 mm</t>
  </si>
  <si>
    <t>363,88*0,128 "dle položky frézování živičného krytu tl. 50 mm</t>
  </si>
  <si>
    <t>86,75*0,384 "dle položky frézování živičného krytu tl. 150 mm</t>
  </si>
  <si>
    <t>1675229974</t>
  </si>
  <si>
    <t>-20774621</t>
  </si>
  <si>
    <t>2097423020</t>
  </si>
  <si>
    <t>SO 08.9. - Přeložka vodovodu E-1-a</t>
  </si>
  <si>
    <t>894774783</t>
  </si>
  <si>
    <t>výkres D.9.9.1</t>
  </si>
  <si>
    <t>-1724697998</t>
  </si>
  <si>
    <t>3,88*1,0*0,3</t>
  </si>
  <si>
    <t>948513205</t>
  </si>
  <si>
    <t>(1)*2*0,5*1,0*1,84</t>
  </si>
  <si>
    <t>887894593</t>
  </si>
  <si>
    <t>45% celkového výkopu</t>
  </si>
  <si>
    <t>6,4*0,45</t>
  </si>
  <si>
    <t>-1118170002</t>
  </si>
  <si>
    <t>2,88*0,3 'Přepočtené koeficientem množství</t>
  </si>
  <si>
    <t>1644283346</t>
  </si>
  <si>
    <t>43% celkového výkopu</t>
  </si>
  <si>
    <t>6,4*0,43</t>
  </si>
  <si>
    <t>1450194796</t>
  </si>
  <si>
    <t>2,75*0,3 'Přepočtené koeficientem množství</t>
  </si>
  <si>
    <t>-1777930152</t>
  </si>
  <si>
    <t>6,4*0,12</t>
  </si>
  <si>
    <t>1721915013</t>
  </si>
  <si>
    <t>14,3</t>
  </si>
  <si>
    <t>-616457856</t>
  </si>
  <si>
    <t>1550454581</t>
  </si>
  <si>
    <t>(2,88+2,75)*0,5</t>
  </si>
  <si>
    <t>234176009</t>
  </si>
  <si>
    <t>dle položek hloubení rýh tř. 5</t>
  </si>
  <si>
    <t>0,77*0,5</t>
  </si>
  <si>
    <t>-498333450</t>
  </si>
  <si>
    <t>5,0 "- dle tabulky kubatur</t>
  </si>
  <si>
    <t>1,16 "ornice</t>
  </si>
  <si>
    <t>530780563</t>
  </si>
  <si>
    <t>1,4</t>
  </si>
  <si>
    <t>-1081586946</t>
  </si>
  <si>
    <t>5,0"zemina z výkopu</t>
  </si>
  <si>
    <t>-1628115677</t>
  </si>
  <si>
    <t>-2091063733</t>
  </si>
  <si>
    <t>0,8</t>
  </si>
  <si>
    <t>1939909340</t>
  </si>
  <si>
    <t>0,8*2 'Přepočtené koeficientem množství</t>
  </si>
  <si>
    <t>1727491511</t>
  </si>
  <si>
    <t>3,88*(0,5+0,5)</t>
  </si>
  <si>
    <t>-1648594734</t>
  </si>
  <si>
    <t>3,88*1,0</t>
  </si>
  <si>
    <t>1179216277</t>
  </si>
  <si>
    <t>3,88+3,88</t>
  </si>
  <si>
    <t>-123156250</t>
  </si>
  <si>
    <t>7,76*0,02</t>
  </si>
  <si>
    <t>-1981440235</t>
  </si>
  <si>
    <t>0,6</t>
  </si>
  <si>
    <t>1856898522</t>
  </si>
  <si>
    <t>výkres D.9.9.2</t>
  </si>
  <si>
    <t>871211211</t>
  </si>
  <si>
    <t>Montáž vodovodního potrubí z plastů v otevřeném výkopu z polyetylenu PE 100 svařovaných elektrotvarovkou SDR 11/PN16 D 63 x 5,8 mm</t>
  </si>
  <si>
    <t>-664104534</t>
  </si>
  <si>
    <t>3,88</t>
  </si>
  <si>
    <t>28613598</t>
  </si>
  <si>
    <t>potrubí  PE100  SDR 11 63x5,8</t>
  </si>
  <si>
    <t>2099415135</t>
  </si>
  <si>
    <t>877211101</t>
  </si>
  <si>
    <t>Montáž tvarovek na vodovodním plastovém potrubí z polyetylenu PE 100 elektrotvarovek SDR 11/PN16 spojek, oblouků nebo redukcí d 63</t>
  </si>
  <si>
    <t>1249714424</t>
  </si>
  <si>
    <t>28615972</t>
  </si>
  <si>
    <t>elektrospojka SDR 11 PE 100 PN 16 d 63</t>
  </si>
  <si>
    <t>457413826</t>
  </si>
  <si>
    <t>877211110</t>
  </si>
  <si>
    <t>Montáž tvarovek na vodovodním plastovém potrubí z polyetylenu PE 100 elektrotvarovek SDR 11/PN16 kolen 22° nebo 45° d 63</t>
  </si>
  <si>
    <t>142605041</t>
  </si>
  <si>
    <t>2+1</t>
  </si>
  <si>
    <t>28614946</t>
  </si>
  <si>
    <t>elektrokoleno 45° PE 100 PN 16 d 63</t>
  </si>
  <si>
    <t>-913433536</t>
  </si>
  <si>
    <t>28614946R</t>
  </si>
  <si>
    <t>elektrokoleno 30° PE 100 PN 16 d 63</t>
  </si>
  <si>
    <t>-213679761</t>
  </si>
  <si>
    <t>-378175274</t>
  </si>
  <si>
    <t>892233122</t>
  </si>
  <si>
    <t>Proplach a dezinfekce vodovodního potrubí DN od 40 do 70</t>
  </si>
  <si>
    <t>130517163</t>
  </si>
  <si>
    <t>-2046983725</t>
  </si>
  <si>
    <t>1929435192</t>
  </si>
  <si>
    <t>998276101</t>
  </si>
  <si>
    <t>Přesun hmot pro trubní vedení hloubené z trub z plastických hmot nebo sklolaminátových pro vodovody nebo kanalizace v otevřeném výkopu dopravní vzdálenost do 15 m</t>
  </si>
  <si>
    <t>-612404161</t>
  </si>
  <si>
    <t>8999905.R3</t>
  </si>
  <si>
    <t>Zkouška průchodnosti potrubí do DN 50</t>
  </si>
  <si>
    <t>-417216179</t>
  </si>
  <si>
    <t>-668128629</t>
  </si>
  <si>
    <t>2114344206</t>
  </si>
  <si>
    <t>potrubí D63 délky 5 m</t>
  </si>
  <si>
    <t>SO 08.10. - Přeložka vodovodu F-a</t>
  </si>
  <si>
    <t>942299523</t>
  </si>
  <si>
    <t>27,3*1,0 "štěrk</t>
  </si>
  <si>
    <t>477795008</t>
  </si>
  <si>
    <t>1554658009</t>
  </si>
  <si>
    <t>výkres D.9.10.1</t>
  </si>
  <si>
    <t>-1440330059</t>
  </si>
  <si>
    <t>8,97*1,0*0,3</t>
  </si>
  <si>
    <t>-74936058</t>
  </si>
  <si>
    <t>(1)*2*0,5*1,0*1,8</t>
  </si>
  <si>
    <t>998244438</t>
  </si>
  <si>
    <t>100 % celkového výkopu</t>
  </si>
  <si>
    <t>53,9</t>
  </si>
  <si>
    <t>-378557094</t>
  </si>
  <si>
    <t>53,9*0,3 'Přepočtené koeficientem množství</t>
  </si>
  <si>
    <t>-1117017556</t>
  </si>
  <si>
    <t>130,6</t>
  </si>
  <si>
    <t>-1731061709</t>
  </si>
  <si>
    <t>-1324194137</t>
  </si>
  <si>
    <t>53,9*0,5</t>
  </si>
  <si>
    <t>-1355690264</t>
  </si>
  <si>
    <t>39,8 "- dle tabulky kubatur</t>
  </si>
  <si>
    <t>2,69 "ornice</t>
  </si>
  <si>
    <t>124772337</t>
  </si>
  <si>
    <t>14,1 "dle tabulky kubatur</t>
  </si>
  <si>
    <t>-116279655</t>
  </si>
  <si>
    <t>39,8 "zemina z výkopu</t>
  </si>
  <si>
    <t>140293582</t>
  </si>
  <si>
    <t>1955563266</t>
  </si>
  <si>
    <t>8,5</t>
  </si>
  <si>
    <t>-853553261</t>
  </si>
  <si>
    <t>8,5*2 'Přepočtené koeficientem množství</t>
  </si>
  <si>
    <t>-286725902</t>
  </si>
  <si>
    <t>8,97*0,5</t>
  </si>
  <si>
    <t>-462059757</t>
  </si>
  <si>
    <t>8,97*1,0</t>
  </si>
  <si>
    <t>-153022714</t>
  </si>
  <si>
    <t>4,49+8,97</t>
  </si>
  <si>
    <t>580917344</t>
  </si>
  <si>
    <t>13,46*0,02</t>
  </si>
  <si>
    <t>-646439425</t>
  </si>
  <si>
    <t>5,4</t>
  </si>
  <si>
    <t>228327423</t>
  </si>
  <si>
    <t>výkres D.9.10.2</t>
  </si>
  <si>
    <t>-686925953</t>
  </si>
  <si>
    <t>1092948495</t>
  </si>
  <si>
    <t>-1467342436</t>
  </si>
  <si>
    <t>871241211</t>
  </si>
  <si>
    <t>Montáž vodovodního potrubí z plastů v otevřeném výkopu z polyetylenu PE 100 svařovaných elektrotvarovkou SDR 11/PN16 D 90 x 8,2 mm</t>
  </si>
  <si>
    <t>2054093854</t>
  </si>
  <si>
    <t>36,27</t>
  </si>
  <si>
    <t>28613600</t>
  </si>
  <si>
    <t>potrubí dvouvrstvé PE100 s 10% signalizační vrstvou SDR 11 90x8,2 dl 12m</t>
  </si>
  <si>
    <t>-1780450113</t>
  </si>
  <si>
    <t>877241110</t>
  </si>
  <si>
    <t>Montáž tvarovek na vodovodním plastovém potrubí z polyetylenu PE 100 elektrotvarovek SDR 11/PN16 kolen 22° nebo 45° d 90</t>
  </si>
  <si>
    <t>563340076</t>
  </si>
  <si>
    <t>1+3</t>
  </si>
  <si>
    <t>28614948R11</t>
  </si>
  <si>
    <t>elektrokoleno 11° PE 100 PN 16 d 90</t>
  </si>
  <si>
    <t>-2130987113</t>
  </si>
  <si>
    <t>28614948R30</t>
  </si>
  <si>
    <t>elektrokoleno 30° PE 100 PN 16 d 90</t>
  </si>
  <si>
    <t>216235219</t>
  </si>
  <si>
    <t>-1434681963</t>
  </si>
  <si>
    <t>1660112189</t>
  </si>
  <si>
    <t>190805574</t>
  </si>
  <si>
    <t>-2127266881</t>
  </si>
  <si>
    <t>351201670</t>
  </si>
  <si>
    <t>382432236</t>
  </si>
  <si>
    <t>27,3*0,17 "dle položky odstranění podkladu z kameniva tl. 100 mm</t>
  </si>
  <si>
    <t>27,3*0,58 "dle položky odstranění podkladu z kameniva tl. 400 mm</t>
  </si>
  <si>
    <t>1319161260</t>
  </si>
  <si>
    <t>-1968112050</t>
  </si>
  <si>
    <t>-191357815</t>
  </si>
  <si>
    <t>1152376691</t>
  </si>
  <si>
    <t>potrubí D63 délky 37 m</t>
  </si>
  <si>
    <t>SO 08.11. - Přeložka vodovodu F-b</t>
  </si>
  <si>
    <t>389309152</t>
  </si>
  <si>
    <t>48,62*1,0 "štěrk</t>
  </si>
  <si>
    <t>1851281056</t>
  </si>
  <si>
    <t>903765729</t>
  </si>
  <si>
    <t>50 % celkového výkopu</t>
  </si>
  <si>
    <t>69,1*0,5</t>
  </si>
  <si>
    <t>1020902902</t>
  </si>
  <si>
    <t>34,55*0,3 'Přepočtené koeficientem množství</t>
  </si>
  <si>
    <t>612399670</t>
  </si>
  <si>
    <t>-1959019000</t>
  </si>
  <si>
    <t>1991009464</t>
  </si>
  <si>
    <t>172,2</t>
  </si>
  <si>
    <t>1285592489</t>
  </si>
  <si>
    <t>-1701215703</t>
  </si>
  <si>
    <t>(34,55+34,55)*0,5</t>
  </si>
  <si>
    <t>1659369462</t>
  </si>
  <si>
    <t>50,1 "- dle tabulky kubatur</t>
  </si>
  <si>
    <t>498684586</t>
  </si>
  <si>
    <t>19,0"dle tabulky kubatur</t>
  </si>
  <si>
    <t>-794900741</t>
  </si>
  <si>
    <t>50,1 "zemina z výkopu</t>
  </si>
  <si>
    <t>58525095</t>
  </si>
  <si>
    <t>531266102</t>
  </si>
  <si>
    <t>11,4</t>
  </si>
  <si>
    <t>-1267840490</t>
  </si>
  <si>
    <t>11,4*2 'Přepočtené koeficientem množství</t>
  </si>
  <si>
    <t>-1065467794</t>
  </si>
  <si>
    <t>7,3</t>
  </si>
  <si>
    <t>-920228428</t>
  </si>
  <si>
    <t>výkres D.9.11.2</t>
  </si>
  <si>
    <t>458234071</t>
  </si>
  <si>
    <t>-124973174</t>
  </si>
  <si>
    <t>-1978154564</t>
  </si>
  <si>
    <t>1630372183</t>
  </si>
  <si>
    <t>43009009016R</t>
  </si>
  <si>
    <t>744925745</t>
  </si>
  <si>
    <t>1814196280</t>
  </si>
  <si>
    <t>-484848630</t>
  </si>
  <si>
    <t>1596732934</t>
  </si>
  <si>
    <t>48,62</t>
  </si>
  <si>
    <t>-2040279524</t>
  </si>
  <si>
    <t>877241101</t>
  </si>
  <si>
    <t>Montáž tvarovek na vodovodním plastovém potrubí z polyetylenu PE 100 elektrotvarovek SDR 11/PN16 spojek, oblouků nebo redukcí d 90</t>
  </si>
  <si>
    <t>-557540541</t>
  </si>
  <si>
    <t>28615974</t>
  </si>
  <si>
    <t>elektrospojka SDR 11 PE 100 PN 16 d 90</t>
  </si>
  <si>
    <t>1507722796</t>
  </si>
  <si>
    <t>877241101-R</t>
  </si>
  <si>
    <t>Montáž tvarovek na vodovodním plastovém potrubí z polyetylenu PE 100  SDR 11/PN16 spojek, oblouků nebo redukcí d 90</t>
  </si>
  <si>
    <t>-1368304248</t>
  </si>
  <si>
    <t>470609111R</t>
  </si>
  <si>
    <t>lemový nákružek s integrovanou přírubou, dlouhý,d90/DN65, PE100, SDR11, PN16,  těsnění EPDM</t>
  </si>
  <si>
    <t>ks</t>
  </si>
  <si>
    <t>-1032492494</t>
  </si>
  <si>
    <t>877241122</t>
  </si>
  <si>
    <t>Montáž tvarovek na vodovodním plastovém potrubí z polyetylenu PE 100 elektrotvarovek SDR 11/PN16 T-kusů navrtávacích s 360° otočnou odbočkou d 90/32</t>
  </si>
  <si>
    <t>-1132457928</t>
  </si>
  <si>
    <t>28614008</t>
  </si>
  <si>
    <t>tvarovka T-kus navrtávací s 360° odbočkou, d 90-32</t>
  </si>
  <si>
    <t>838691585</t>
  </si>
  <si>
    <t>1090353051</t>
  </si>
  <si>
    <t>267000103210</t>
  </si>
  <si>
    <t>ŠOUPÁTKO DOMOVNÍ PŘÍPOJKY VEVAŘOVACÍ PN10 32</t>
  </si>
  <si>
    <t>-443956872</t>
  </si>
  <si>
    <t>-443448515</t>
  </si>
  <si>
    <t>-1849205244</t>
  </si>
  <si>
    <t>-1275372189</t>
  </si>
  <si>
    <t>-1705477961</t>
  </si>
  <si>
    <t>-165392658</t>
  </si>
  <si>
    <t>1779548952</t>
  </si>
  <si>
    <t>-2005833955</t>
  </si>
  <si>
    <t>1699437714</t>
  </si>
  <si>
    <t>-305408208</t>
  </si>
  <si>
    <t>31988117</t>
  </si>
  <si>
    <t>1473963327</t>
  </si>
  <si>
    <t>-1557674692</t>
  </si>
  <si>
    <t>-1344017431</t>
  </si>
  <si>
    <t>1750KASI0001</t>
  </si>
  <si>
    <t>POKLOP ULIČNÍ SAMONIVELAČNÍ ŠOUPÁTKOVÝ (Z.S. TELE) VODA</t>
  </si>
  <si>
    <t>-779797478</t>
  </si>
  <si>
    <t>401535742</t>
  </si>
  <si>
    <t>-1675821264</t>
  </si>
  <si>
    <t>1950KASI0000</t>
  </si>
  <si>
    <t>POKLOP ULIČNÍ SAMONIVELAČNÍ HYDRANTOVÝ S LOGEM HYDRANT</t>
  </si>
  <si>
    <t>19770938</t>
  </si>
  <si>
    <t>-836525404</t>
  </si>
  <si>
    <t>1983299881</t>
  </si>
  <si>
    <t>1341702176</t>
  </si>
  <si>
    <t>1723259873</t>
  </si>
  <si>
    <t>1288503617</t>
  </si>
  <si>
    <t>48,62*0,17 "dle položky odstranění podkladu z kameniva tl. 100 mm</t>
  </si>
  <si>
    <t>48,62*0,58 "dle položky odstranění podkladu z kameniva tl. 400 mm</t>
  </si>
  <si>
    <t>1651504854</t>
  </si>
  <si>
    <t>-403446226</t>
  </si>
  <si>
    <t>-1639277076</t>
  </si>
  <si>
    <t>012 - Přípojky</t>
  </si>
  <si>
    <t>-1489059156</t>
  </si>
  <si>
    <t>35,71*2,0</t>
  </si>
  <si>
    <t>1589594015</t>
  </si>
  <si>
    <t>3,8*1,0 "štěrk</t>
  </si>
  <si>
    <t>1127533983</t>
  </si>
  <si>
    <t>8,25*2,0 "zámková dlažba</t>
  </si>
  <si>
    <t>35,71*1,0 "místní asfalt</t>
  </si>
  <si>
    <t>12,24*1,0 "SUS mimo staničení 0,566-0,811</t>
  </si>
  <si>
    <t>-916265384</t>
  </si>
  <si>
    <t>35,71*1,0 "místní asf</t>
  </si>
  <si>
    <t>-881655022</t>
  </si>
  <si>
    <t>35,71*(0,5+0,5) "místní asf</t>
  </si>
  <si>
    <t>-698025082</t>
  </si>
  <si>
    <t>35,1*1,0 "místní asf</t>
  </si>
  <si>
    <t>-1595763568</t>
  </si>
  <si>
    <t>4*2,0</t>
  </si>
  <si>
    <t>-353272667</t>
  </si>
  <si>
    <t>2*2,0</t>
  </si>
  <si>
    <t>-515121550</t>
  </si>
  <si>
    <t>26,35/10,0*24</t>
  </si>
  <si>
    <t>-985731017</t>
  </si>
  <si>
    <t>-447904119</t>
  </si>
  <si>
    <t>15,55*1,0*0,3 "tráva</t>
  </si>
  <si>
    <t>1950398580</t>
  </si>
  <si>
    <t>(4)*2*0,5*1,0*1,8</t>
  </si>
  <si>
    <t>-816938878</t>
  </si>
  <si>
    <t>50% celkového výkopu</t>
  </si>
  <si>
    <t>105,0*0,5</t>
  </si>
  <si>
    <t>-38203802</t>
  </si>
  <si>
    <t>52,5*0,3 'Přepočtené koeficientem množství</t>
  </si>
  <si>
    <t>740926793</t>
  </si>
  <si>
    <t>105,0*0,4</t>
  </si>
  <si>
    <t>výkop pro drenáž - řad C-1-a</t>
  </si>
  <si>
    <t>26,35*((0,2+0,1)/2*1,0)</t>
  </si>
  <si>
    <t>-94104819</t>
  </si>
  <si>
    <t>45,95*0,3 'Přepočtené koeficientem množství</t>
  </si>
  <si>
    <t>-1365674899</t>
  </si>
  <si>
    <t>105,0*0,05</t>
  </si>
  <si>
    <t>-2083309676</t>
  </si>
  <si>
    <t>585907332</t>
  </si>
  <si>
    <t>272,0</t>
  </si>
  <si>
    <t>468256980</t>
  </si>
  <si>
    <t>-2011137925</t>
  </si>
  <si>
    <t>(52,5+45,95)*0,5</t>
  </si>
  <si>
    <t>-53923481</t>
  </si>
  <si>
    <t>(5,25+5,25)*0,5</t>
  </si>
  <si>
    <t>802605972</t>
  </si>
  <si>
    <t>69,3 "- dle tabulky kubatur</t>
  </si>
  <si>
    <t>525963909</t>
  </si>
  <si>
    <t>52,5+45,95+5,25+5,25 "výkop</t>
  </si>
  <si>
    <t>-69,3 "zpětný zásyp</t>
  </si>
  <si>
    <t>-1368240354</t>
  </si>
  <si>
    <t>69,3 "zemina z výkopu</t>
  </si>
  <si>
    <t>10,6 "náhrada výkopku</t>
  </si>
  <si>
    <t>1461457996</t>
  </si>
  <si>
    <t>10,6*2,0</t>
  </si>
  <si>
    <t>-2088949326</t>
  </si>
  <si>
    <t>-10525106</t>
  </si>
  <si>
    <t>13,7</t>
  </si>
  <si>
    <t>1353020870</t>
  </si>
  <si>
    <t>13,7*2 'Přepočtené koeficientem množství</t>
  </si>
  <si>
    <t>-1648402933</t>
  </si>
  <si>
    <t xml:space="preserve">15,55*(0,5+0,5) </t>
  </si>
  <si>
    <t>1965336194</t>
  </si>
  <si>
    <t>15,55*1,0</t>
  </si>
  <si>
    <t>-194761900</t>
  </si>
  <si>
    <t>15,55+15,55</t>
  </si>
  <si>
    <t>-1184684912</t>
  </si>
  <si>
    <t>31,1*0,02</t>
  </si>
  <si>
    <t>-747957822</t>
  </si>
  <si>
    <t>-785360310</t>
  </si>
  <si>
    <t>1020693408</t>
  </si>
  <si>
    <t>11,3</t>
  </si>
  <si>
    <t>452111111</t>
  </si>
  <si>
    <t>Osazení betonových dílců pražců pod potrubí v otevřeném výkopu, průřezové plochy do 25000 mm2</t>
  </si>
  <si>
    <t>279745586</t>
  </si>
  <si>
    <t>68 "dle tabulky přípojek</t>
  </si>
  <si>
    <t>59228266</t>
  </si>
  <si>
    <t>kostka betonová šedá 9x24x12 cm</t>
  </si>
  <si>
    <t>-984837843</t>
  </si>
  <si>
    <t>-1063732281</t>
  </si>
  <si>
    <t>125382019</t>
  </si>
  <si>
    <t>1852730268</t>
  </si>
  <si>
    <t>-532199472</t>
  </si>
  <si>
    <t>8,25 *1,0 "zámková dlažba</t>
  </si>
  <si>
    <t>1756876429</t>
  </si>
  <si>
    <t>502201528</t>
  </si>
  <si>
    <t>567571212</t>
  </si>
  <si>
    <t>-529682683</t>
  </si>
  <si>
    <t>811039542</t>
  </si>
  <si>
    <t>-169457607</t>
  </si>
  <si>
    <t>35,71*2 "místní asfalt</t>
  </si>
  <si>
    <t>226765425</t>
  </si>
  <si>
    <t>2*12,24*1,0 "SUS mimo staničení 0,566-0,811</t>
  </si>
  <si>
    <t>397607977</t>
  </si>
  <si>
    <t>8,25*2,0</t>
  </si>
  <si>
    <t>871161211</t>
  </si>
  <si>
    <t>Montáž vodovodního potrubí z plastů v otevřeném výkopu z polyetylenu PE 100 svařovaných elektrotvarovkou SDR 11/PN16 D 32 x 3,0 mm</t>
  </si>
  <si>
    <t>-454712631</t>
  </si>
  <si>
    <t>2861359532</t>
  </si>
  <si>
    <t xml:space="preserve">potrubí  PE100  SDR 11 32x3,0 </t>
  </si>
  <si>
    <t>-3328606</t>
  </si>
  <si>
    <t>75,55</t>
  </si>
  <si>
    <t>871241221</t>
  </si>
  <si>
    <t>Montáž vodovodního potrubí z plastů v otevřeném výkopu z polyetylenu PE 100 svařovaných elektrotvarovkou SDR 17/PN10 D 90 x 5,4 mm</t>
  </si>
  <si>
    <t>-112044585</t>
  </si>
  <si>
    <t>68*0,5</t>
  </si>
  <si>
    <t>28613129</t>
  </si>
  <si>
    <t>potrubí vodovodní PE100 PN 10 SDR17 6m 12m,100m 90x5,4mm</t>
  </si>
  <si>
    <t>490810443</t>
  </si>
  <si>
    <t>-1184038811</t>
  </si>
  <si>
    <t>8,0</t>
  </si>
  <si>
    <t>744133319</t>
  </si>
  <si>
    <t>4,0</t>
  </si>
  <si>
    <t>597637044</t>
  </si>
  <si>
    <t>35,71*2 "místní asf</t>
  </si>
  <si>
    <t>12,24*2 "SUS mimo staničení 0,566-0,811</t>
  </si>
  <si>
    <t>2010037190</t>
  </si>
  <si>
    <t>90756995</t>
  </si>
  <si>
    <t>1137399643</t>
  </si>
  <si>
    <t>1657182237</t>
  </si>
  <si>
    <t>-447471637</t>
  </si>
  <si>
    <t>382563004</t>
  </si>
  <si>
    <t>16,5</t>
  </si>
  <si>
    <t>1890267579</t>
  </si>
  <si>
    <t>3,8*0,17" dle položky odstranění podkladu z kameniva drceného tl. 100 mm</t>
  </si>
  <si>
    <t>64,45*0,29 "dle položky odstranění podkladu z kameniva tl. 200 mm</t>
  </si>
  <si>
    <t>51,75*0,58 "dle položky odstranění podkladu z kameniva tl. 400 mm</t>
  </si>
  <si>
    <t>35,71*0,128 "dle položky frézování živičného krytu tl. 50 mm</t>
  </si>
  <si>
    <t>47,34*0,384 "dle položky frézování živičného krytu tl. 150 mm</t>
  </si>
  <si>
    <t>1377879169</t>
  </si>
  <si>
    <t>SO 09 - Ostatní přeložky inženýrských sítí</t>
  </si>
  <si>
    <t>SO 09.1. - Přeložka dešťové kanalizace</t>
  </si>
  <si>
    <t xml:space="preserve">    3 - Svislé a kompletní konstrukce</t>
  </si>
  <si>
    <t>462751094</t>
  </si>
  <si>
    <t>37,83*1,1 "místní asfalt</t>
  </si>
  <si>
    <t>264121967</t>
  </si>
  <si>
    <t>37,83*1,1 "místní asf</t>
  </si>
  <si>
    <t>495338832</t>
  </si>
  <si>
    <t>-980048744</t>
  </si>
  <si>
    <t>výkres D.11.1</t>
  </si>
  <si>
    <t>2*1,1</t>
  </si>
  <si>
    <t>-277120239</t>
  </si>
  <si>
    <t>(2)*2*0,5*1,1*2,36</t>
  </si>
  <si>
    <t>1116134079</t>
  </si>
  <si>
    <t>20% celkového výkopu</t>
  </si>
  <si>
    <t>102,6*0,2</t>
  </si>
  <si>
    <t>1553987536</t>
  </si>
  <si>
    <t>20,52*0,3 'Přepočtené koeficientem množství</t>
  </si>
  <si>
    <t>-764140592</t>
  </si>
  <si>
    <t>22% celkového výkopu</t>
  </si>
  <si>
    <t>102,6*0,22</t>
  </si>
  <si>
    <t>-1583364151</t>
  </si>
  <si>
    <t>22,57*0,3 'Přepočtené koeficientem množství</t>
  </si>
  <si>
    <t>1718433903</t>
  </si>
  <si>
    <t>102,6*0,48</t>
  </si>
  <si>
    <t>-640763135</t>
  </si>
  <si>
    <t>102,6*0,1</t>
  </si>
  <si>
    <t>-787771050</t>
  </si>
  <si>
    <t>178,9</t>
  </si>
  <si>
    <t>-830555737</t>
  </si>
  <si>
    <t>-104604315</t>
  </si>
  <si>
    <t>(20,52+22,57)*0,5</t>
  </si>
  <si>
    <t>-729955665</t>
  </si>
  <si>
    <t>(49,25+10,26)*0,5</t>
  </si>
  <si>
    <t>535180597</t>
  </si>
  <si>
    <t>64,7"- dle tabulky kubatur</t>
  </si>
  <si>
    <t>-1498118185</t>
  </si>
  <si>
    <t>37,9</t>
  </si>
  <si>
    <t>-163265978</t>
  </si>
  <si>
    <t>64,7 "zemina z výkopu</t>
  </si>
  <si>
    <t>-1027798330</t>
  </si>
  <si>
    <t>-316223719</t>
  </si>
  <si>
    <t>21,5</t>
  </si>
  <si>
    <t>-1,98 "sedlové lože</t>
  </si>
  <si>
    <t>-1871907821</t>
  </si>
  <si>
    <t>19,52*2 'Přepočtené koeficientem množství</t>
  </si>
  <si>
    <t>Svislé a kompletní konstrukce</t>
  </si>
  <si>
    <t>358315114-R</t>
  </si>
  <si>
    <t>Bourání šachty, stoky kompletní nebo vybourání otvorů průřezové plochy do 4 m2 ve stokách ze zdiva z prostého betonu včetně naložení na dopravní prostředek</t>
  </si>
  <si>
    <t>-2030758199</t>
  </si>
  <si>
    <t>vybourání stávajícího potrubí a šachet</t>
  </si>
  <si>
    <t>(PI*37,83*(0,2*0,2-0,15*0,15))</t>
  </si>
  <si>
    <t>3*(PI*2,0*(0,62*0,62-0,5*0,5))</t>
  </si>
  <si>
    <t>359901211</t>
  </si>
  <si>
    <t>Monitoring stok (kamerový systém) jakékoli výšky nová kanalizace</t>
  </si>
  <si>
    <t>-1144699742</t>
  </si>
  <si>
    <t>452112111</t>
  </si>
  <si>
    <t>Osazení betonových dílců prstenců nebo rámů pod poklopy a mříže, výšky do 100 mm</t>
  </si>
  <si>
    <t>-762647266</t>
  </si>
  <si>
    <t>dle tabulky šachet</t>
  </si>
  <si>
    <t>4+3</t>
  </si>
  <si>
    <t>592240128</t>
  </si>
  <si>
    <t>prstenec betonový vyrovnávací ke krytu šachty 62,5x8x12 cm</t>
  </si>
  <si>
    <t>-1491490045</t>
  </si>
  <si>
    <t>59224013</t>
  </si>
  <si>
    <t>prstenec betonový vyrovnávací ke krytu šachty 62,5x10x12 cm</t>
  </si>
  <si>
    <t>1734984546</t>
  </si>
  <si>
    <t>452112121</t>
  </si>
  <si>
    <t>Osazení betonových dílců prstenců nebo rámů pod poklopy a mříže, výšky přes 100 do 200 mm</t>
  </si>
  <si>
    <t>1664750754</t>
  </si>
  <si>
    <t>592240132</t>
  </si>
  <si>
    <t>prstenec betonový vyrovnávací ke krytu šachty 62,5x12x12 cm</t>
  </si>
  <si>
    <t>-249862099</t>
  </si>
  <si>
    <t>452311131</t>
  </si>
  <si>
    <t>Podkladní a zajišťovací konstrukce z betonu prostého v otevřeném výkopu desky pod potrubí, stoky a drobné objekty z betonu tř. C 12/15</t>
  </si>
  <si>
    <t>1811757091</t>
  </si>
  <si>
    <t>3,8 "pod potrubí</t>
  </si>
  <si>
    <t>výkres D.3.2.</t>
  </si>
  <si>
    <t>pod šachty</t>
  </si>
  <si>
    <t>4*PI*0,8*0,8*0,1</t>
  </si>
  <si>
    <t>699049265</t>
  </si>
  <si>
    <t>(37,83-4*1,0)*(0,35+0,25+0,25)*0,069</t>
  </si>
  <si>
    <t>-1018539952</t>
  </si>
  <si>
    <t>-1305530688</t>
  </si>
  <si>
    <t>-349140943</t>
  </si>
  <si>
    <t>-247724471</t>
  </si>
  <si>
    <t>-1560798727</t>
  </si>
  <si>
    <t>1100237789</t>
  </si>
  <si>
    <t>-1727925033</t>
  </si>
  <si>
    <t>812372121</t>
  </si>
  <si>
    <t>Montáž potrubí z trub betonových hrdlových  v otevřeném výkopu ve sklonu do 20 % z trub těsněných pryžovými kroužky DN 300</t>
  </si>
  <si>
    <t>897735290</t>
  </si>
  <si>
    <t>59223020</t>
  </si>
  <si>
    <t>trouba betonová se zabudovaným těsnením D 30x250x6 cm</t>
  </si>
  <si>
    <t>-890675287</t>
  </si>
  <si>
    <t>892372121</t>
  </si>
  <si>
    <t>Tlakové zkoušky vzduchem těsnícími vaky ucpávkovými DN 300</t>
  </si>
  <si>
    <t>úsek</t>
  </si>
  <si>
    <t>-2134613406</t>
  </si>
  <si>
    <t>894411311</t>
  </si>
  <si>
    <t>Osazení železobetonových dílců pro šachty skruží rovných</t>
  </si>
  <si>
    <t>727133361</t>
  </si>
  <si>
    <t>2+4</t>
  </si>
  <si>
    <t>59224050</t>
  </si>
  <si>
    <t>skruž pro kanalizační šachty se zabudovanými stupadly 100 x 25 x 12 cm</t>
  </si>
  <si>
    <t>-2101656891</t>
  </si>
  <si>
    <t>59224051</t>
  </si>
  <si>
    <t>skruž pro kanalizační šachty se zabudovanými stupadly 100 x 50 x 12 cm</t>
  </si>
  <si>
    <t>58814820</t>
  </si>
  <si>
    <t>894412411</t>
  </si>
  <si>
    <t>Osazení železobetonových dílců pro šachty skruží přechodových</t>
  </si>
  <si>
    <t>-279694624</t>
  </si>
  <si>
    <t>59224312</t>
  </si>
  <si>
    <t>kónus šachetní betonový kapsové plastové stupadlo 100x62,5x58 cm</t>
  </si>
  <si>
    <t>1456615907</t>
  </si>
  <si>
    <t>894414111</t>
  </si>
  <si>
    <t>Osazení železobetonových dílců pro šachty skruží základových (dno)</t>
  </si>
  <si>
    <t>604923467</t>
  </si>
  <si>
    <t>1+1+1+1</t>
  </si>
  <si>
    <t>59224339-R</t>
  </si>
  <si>
    <t>dno betonové šachty kanalizační přímé jednolité 100/KOM tl. 15 cm</t>
  </si>
  <si>
    <t>156457661</t>
  </si>
  <si>
    <t>59224348</t>
  </si>
  <si>
    <t>těsnění elastomerové pro spojení šachetních dílů DN 1000</t>
  </si>
  <si>
    <t>-694442529</t>
  </si>
  <si>
    <t>895941111</t>
  </si>
  <si>
    <t>Zřízení vpusti kanalizační  uliční z betonových dílců typ UV-50 normální</t>
  </si>
  <si>
    <t>-1110138526</t>
  </si>
  <si>
    <t>59223852</t>
  </si>
  <si>
    <t>dno betonové pro uliční vpusť s kalovou prohlubní 45x30x5 cm</t>
  </si>
  <si>
    <t>-396846403</t>
  </si>
  <si>
    <t>59223864</t>
  </si>
  <si>
    <t>prstenec betonový pro uliční vpusť vyrovnávací 39 x 6 x 13 cm</t>
  </si>
  <si>
    <t>-1120101633</t>
  </si>
  <si>
    <t>59223857</t>
  </si>
  <si>
    <t>skruž betonová pro uliční vpusť horní 45 x 29,5 x 5 cm</t>
  </si>
  <si>
    <t>1568899960</t>
  </si>
  <si>
    <t>59223858</t>
  </si>
  <si>
    <t>skruž betonová pro uliční vpusť horní 45 x 57 x 5 cm</t>
  </si>
  <si>
    <t>719919187</t>
  </si>
  <si>
    <t>59223866</t>
  </si>
  <si>
    <t>skruž betonová pro uliční vpusť přechodová 45-27/29,5/5 cm</t>
  </si>
  <si>
    <t>-1622089431</t>
  </si>
  <si>
    <t>899104112-R</t>
  </si>
  <si>
    <t>Osazení samonivelačních poklopů litinových a ocelových včetně rámů pro třídu zatížení D400, E600</t>
  </si>
  <si>
    <t>-160713377</t>
  </si>
  <si>
    <t>55241031021</t>
  </si>
  <si>
    <t>Kanalizační poklop litinový, rám samonivelační,  D 400 s odvětráním</t>
  </si>
  <si>
    <t>43061329</t>
  </si>
  <si>
    <t>55241031031</t>
  </si>
  <si>
    <t>Kanalizační poklop litinový, rám samonivelační,   D 400  bez odvětrání</t>
  </si>
  <si>
    <t>1730607917</t>
  </si>
  <si>
    <t>899201211</t>
  </si>
  <si>
    <t>Demontáž mříží litinových  včetně rámů, hmotnosti jednotlivě do 50 kg</t>
  </si>
  <si>
    <t>-387748640</t>
  </si>
  <si>
    <t>899204112</t>
  </si>
  <si>
    <t>Osazení mříží litinových včetně rámů a košů na bahno pro třídu zatížení D400, E600</t>
  </si>
  <si>
    <t>-1700181584</t>
  </si>
  <si>
    <t>55242320</t>
  </si>
  <si>
    <t>mříž vtoková litinová plochá 500x500mm</t>
  </si>
  <si>
    <t>-138703082</t>
  </si>
  <si>
    <t>28661789</t>
  </si>
  <si>
    <t>koš kalový ocelový pro silniční vpusť 425 vč. madla</t>
  </si>
  <si>
    <t>-80183203</t>
  </si>
  <si>
    <t>-200260191</t>
  </si>
  <si>
    <t>41,61*0,29 "dle položky odstranění podkladu z kameniva tl. 200 mm</t>
  </si>
  <si>
    <t>41,61*0,58 "dle položky odstranění podkladu z kameniva tl. 400 mm</t>
  </si>
  <si>
    <t>41,61*0,384 "dle položky frézování živičného krytu tl. 150 mm</t>
  </si>
  <si>
    <t>4,61*2,2 "dle položky bourání šachet</t>
  </si>
  <si>
    <t>1397375012</t>
  </si>
  <si>
    <t>SO 09.2. - Přeložka sloupu veřejného osvětlení</t>
  </si>
  <si>
    <t>R0011</t>
  </si>
  <si>
    <t>Přeložka sloupu VO</t>
  </si>
  <si>
    <t>1564622647</t>
  </si>
  <si>
    <t>demontáž sloupu VO</t>
  </si>
  <si>
    <t>včetně zemních prací</t>
  </si>
  <si>
    <t>zpětná montáž sloupu</t>
  </si>
  <si>
    <t>elektrozapojení</t>
  </si>
  <si>
    <t>02 - Vedlejší a ostaní náklady</t>
  </si>
  <si>
    <t>Kolomuty</t>
  </si>
  <si>
    <t>VRN - Vedlejší rozpočtové náklady</t>
  </si>
  <si>
    <t>VRN</t>
  </si>
  <si>
    <t>Vedlejší rozpočtové náklady</t>
  </si>
  <si>
    <t>01.1</t>
  </si>
  <si>
    <t>Zařízení staveniště, provozní vlivy</t>
  </si>
  <si>
    <t>Soub</t>
  </si>
  <si>
    <t>1024</t>
  </si>
  <si>
    <t>145820162</t>
  </si>
  <si>
    <t>viz technické podmínky</t>
  </si>
  <si>
    <t>01.2</t>
  </si>
  <si>
    <t>Skládkovné</t>
  </si>
  <si>
    <t>1354610333</t>
  </si>
  <si>
    <t>01.3</t>
  </si>
  <si>
    <t>Fotodokumentace</t>
  </si>
  <si>
    <t>1886608710</t>
  </si>
  <si>
    <t>01.4</t>
  </si>
  <si>
    <t>Publicita a propagace stavby</t>
  </si>
  <si>
    <t>-280016537</t>
  </si>
  <si>
    <t>01.5</t>
  </si>
  <si>
    <t>Realizační dokumentace stavby včetně projednání a kontroly na stavbě</t>
  </si>
  <si>
    <t>-174690963</t>
  </si>
  <si>
    <t>01.6</t>
  </si>
  <si>
    <t>Plán bezpečnosti a ochrany zdraví při práci (BOZP)</t>
  </si>
  <si>
    <t>1469655330</t>
  </si>
  <si>
    <t>01.7</t>
  </si>
  <si>
    <t>Záchranný archeologický dohled</t>
  </si>
  <si>
    <t>1428724601</t>
  </si>
  <si>
    <t>01.8</t>
  </si>
  <si>
    <t>Doklady požadované k předání a převzetí díla</t>
  </si>
  <si>
    <t>-1471539403</t>
  </si>
  <si>
    <t>01.9</t>
  </si>
  <si>
    <t>Dokumentace skutečného provedení stavby a dokumentace geodetického zaměření stavby</t>
  </si>
  <si>
    <t>-381954809</t>
  </si>
  <si>
    <t>01.10</t>
  </si>
  <si>
    <t>Další doplňující průzkumy</t>
  </si>
  <si>
    <t>1497471033</t>
  </si>
  <si>
    <t>01.11</t>
  </si>
  <si>
    <t>Pasportizace stávajících objektů - inventarizační prohlídky</t>
  </si>
  <si>
    <t>1305414891</t>
  </si>
  <si>
    <t>01.12</t>
  </si>
  <si>
    <t>Vytyčení podzemních zařízení, rizika a zvláštní opatření</t>
  </si>
  <si>
    <t>1052359233</t>
  </si>
  <si>
    <t>01.13</t>
  </si>
  <si>
    <t>Zaškolení pracovníků provozovatele/objednatele</t>
  </si>
  <si>
    <t>1695678833</t>
  </si>
  <si>
    <t>01.14</t>
  </si>
  <si>
    <t>Vytyčení stavby, ochrana godetických bodů před poškozením</t>
  </si>
  <si>
    <t>-1726934244</t>
  </si>
  <si>
    <t>DODAVATEL NEBUDE OCEŇOVAT, DODÁ OBJEDNATEL</t>
  </si>
  <si>
    <t>01.15</t>
  </si>
  <si>
    <t>Zajištění a osvětlení výkopů a překopů</t>
  </si>
  <si>
    <t>72307430</t>
  </si>
  <si>
    <t>01.16</t>
  </si>
  <si>
    <t>Havarijní plán</t>
  </si>
  <si>
    <t>-1304302136</t>
  </si>
  <si>
    <t>01.17</t>
  </si>
  <si>
    <t>Zvláštní požadavky na zhotovení</t>
  </si>
  <si>
    <t>-1088340938</t>
  </si>
  <si>
    <t>01.18</t>
  </si>
  <si>
    <t>1740891228</t>
  </si>
  <si>
    <t>01.19</t>
  </si>
  <si>
    <t>Stavební povolení</t>
  </si>
  <si>
    <t>-1665361210</t>
  </si>
  <si>
    <t>01.20</t>
  </si>
  <si>
    <t>Dokumentace dopravně inženýrských opatření včetně projednání s dotčenými orgány</t>
  </si>
  <si>
    <t>1251336136</t>
  </si>
  <si>
    <t>Vypracování dokumentace dopravně inženýrských opatření</t>
  </si>
  <si>
    <t>pro zřízení, údržbu, přemístění a odstranění</t>
  </si>
  <si>
    <t>dopravního značení k dopravním omezením v místních komunikacích</t>
  </si>
  <si>
    <t>dopravního značení k dopravním omezením v komunikacích KSÚS a objízným trasám</t>
  </si>
  <si>
    <t>podle předpisů o pozemních komunikacích,</t>
  </si>
  <si>
    <t>01.21</t>
  </si>
  <si>
    <t>Dopravní značení na staveništi v místních komunikacích</t>
  </si>
  <si>
    <t>-2112326084</t>
  </si>
  <si>
    <t>Dopravně inženýrské opatření</t>
  </si>
  <si>
    <t>zřízení, údržba, přemístění a odstranění</t>
  </si>
  <si>
    <t>01.22</t>
  </si>
  <si>
    <t>Dopravní značení na staveništi v komunikacích KSÚS a objízdných tras</t>
  </si>
  <si>
    <t>14947163</t>
  </si>
  <si>
    <t>Položka typu OST</t>
  </si>
  <si>
    <t>Položka typu M</t>
  </si>
  <si>
    <t>Položka typu PSV</t>
  </si>
  <si>
    <t>Položka typu HSV</t>
  </si>
  <si>
    <t>eGTypPolozky</t>
  </si>
  <si>
    <t>Ostatní náklady</t>
  </si>
  <si>
    <t>Vedlejší a ostatní náklady</t>
  </si>
  <si>
    <t>VON</t>
  </si>
  <si>
    <t>Inženýrský objekt</t>
  </si>
  <si>
    <t>ING</t>
  </si>
  <si>
    <t>Provozní soubor</t>
  </si>
  <si>
    <t>PRO</t>
  </si>
  <si>
    <t>Stavební objekt</t>
  </si>
  <si>
    <t>eGTypZakazky</t>
  </si>
  <si>
    <t>Snížená sazba DPH přenesená</t>
  </si>
  <si>
    <t>Základní sazba DPH přenesená</t>
  </si>
  <si>
    <t>Nulová sazba DPH</t>
  </si>
  <si>
    <t>Snížená sazba DPH</t>
  </si>
  <si>
    <t>Základní sazba DPH</t>
  </si>
  <si>
    <t>eGSazbaDPH</t>
  </si>
  <si>
    <t>Význam</t>
  </si>
  <si>
    <t>Hodnota</t>
  </si>
  <si>
    <t>Typ věty</t>
  </si>
  <si>
    <t>Datová věta</t>
  </si>
  <si>
    <t>Double</t>
  </si>
  <si>
    <t>Normohodiny položky ze soupisu</t>
  </si>
  <si>
    <t>N</t>
  </si>
  <si>
    <t>Nh</t>
  </si>
  <si>
    <t>Suť položky ze soupisu</t>
  </si>
  <si>
    <t>A</t>
  </si>
  <si>
    <t>Suť</t>
  </si>
  <si>
    <t>Hmotnost položky ze soupisu</t>
  </si>
  <si>
    <t>Hmotnost</t>
  </si>
  <si>
    <t>Sazba DPH pro položku</t>
  </si>
  <si>
    <t>20, 150</t>
  </si>
  <si>
    <t>Text,Text,Double</t>
  </si>
  <si>
    <t>Výkaz výměr (figura, výraz, výměra) ze soupisu</t>
  </si>
  <si>
    <t>vv</t>
  </si>
  <si>
    <t>Memo</t>
  </si>
  <si>
    <t>Plný popis položky ze soupisu</t>
  </si>
  <si>
    <t>pp</t>
  </si>
  <si>
    <t>Poznámka k souboru cen ze soupisu</t>
  </si>
  <si>
    <t>psc</t>
  </si>
  <si>
    <t>Poznámka položky ze soupisu</t>
  </si>
  <si>
    <t>p</t>
  </si>
  <si>
    <t>String</t>
  </si>
  <si>
    <t>Zařazení položky do cenové soustavy</t>
  </si>
  <si>
    <t>Cena celkem vyčíslena jako J.Cena * Množství</t>
  </si>
  <si>
    <t>Cena celkem</t>
  </si>
  <si>
    <t>Jednotková cena položky</t>
  </si>
  <si>
    <t>J.Cena</t>
  </si>
  <si>
    <t>Množství položky soupisu</t>
  </si>
  <si>
    <t>Měrná jednotka položky</t>
  </si>
  <si>
    <t>Popis položky ze soupisu</t>
  </si>
  <si>
    <t>Kód položky ze soupisu</t>
  </si>
  <si>
    <t>Typ položky soupisu</t>
  </si>
  <si>
    <t>Long</t>
  </si>
  <si>
    <t>Pořadové číslo položky soupisu</t>
  </si>
  <si>
    <t>Přebírá se z Krycího listu soupisu</t>
  </si>
  <si>
    <t>Uchazeč</t>
  </si>
  <si>
    <t>Projektant</t>
  </si>
  <si>
    <t>Zadavatel</t>
  </si>
  <si>
    <t>Date</t>
  </si>
  <si>
    <t>Datum</t>
  </si>
  <si>
    <t>Místo</t>
  </si>
  <si>
    <t>20 + 120</t>
  </si>
  <si>
    <t>Kód a název objektu</t>
  </si>
  <si>
    <t>Objekt</t>
  </si>
  <si>
    <t>Přebírá se z Rekapitulace stavby</t>
  </si>
  <si>
    <t>Stavba</t>
  </si>
  <si>
    <t>znaků</t>
  </si>
  <si>
    <t>(A/N)</t>
  </si>
  <si>
    <t>atributu</t>
  </si>
  <si>
    <t>Max. počet</t>
  </si>
  <si>
    <t>Povinný</t>
  </si>
  <si>
    <t>Název</t>
  </si>
  <si>
    <t>Soupis prací</t>
  </si>
  <si>
    <t>Cena celkem za díl ze soupisu</t>
  </si>
  <si>
    <t>20 + 100</t>
  </si>
  <si>
    <t>Kód a název dílu ze soupisu</t>
  </si>
  <si>
    <t>Kód a název objektu, přebírá se z Krycího listu soupisu</t>
  </si>
  <si>
    <t>Kód a název objektu, přebírá se z Krycího listu soupisu</t>
  </si>
  <si>
    <t>Rekapitulace členění soupisu prací</t>
  </si>
  <si>
    <t>Cena s DPH za daný soupis</t>
  </si>
  <si>
    <t>Cena s DPH</t>
  </si>
  <si>
    <t>Cena bez DPH za daný soupis</t>
  </si>
  <si>
    <t>Hodnota DPH</t>
  </si>
  <si>
    <t>Základna DPH určena součtem celkové ceny z položek aktuálního soupisu</t>
  </si>
  <si>
    <t>Základna DPH</t>
  </si>
  <si>
    <t>eGSazbaDph</t>
  </si>
  <si>
    <t>Rekapitulace sazeb DPH na položkách aktuálního soupisu</t>
  </si>
  <si>
    <t>Sazba DPH</t>
  </si>
  <si>
    <t>Poznámka k soupisu prací</t>
  </si>
  <si>
    <t>Poznámka</t>
  </si>
  <si>
    <t>Klasifikace produkce podle činností</t>
  </si>
  <si>
    <t>CZ-CPA</t>
  </si>
  <si>
    <t>Společný slovník pro veřejné zakázky</t>
  </si>
  <si>
    <t>CZ-CPV</t>
  </si>
  <si>
    <t>Klasifikace stavbeních děl</t>
  </si>
  <si>
    <t>CC-CZ</t>
  </si>
  <si>
    <t>Klasifikace stavebního objektu</t>
  </si>
  <si>
    <t>KSO</t>
  </si>
  <si>
    <t>Kód a název soupisu</t>
  </si>
  <si>
    <t>Krycí list soupisu</t>
  </si>
  <si>
    <t>Typ zakázky</t>
  </si>
  <si>
    <t>Cena spolu s DPH za daný objekt</t>
  </si>
  <si>
    <t>Cena bez DPH za daný objekt</t>
  </si>
  <si>
    <t>Název objektu</t>
  </si>
  <si>
    <t>Objektu, Soupis prací</t>
  </si>
  <si>
    <t>Kód objektu</t>
  </si>
  <si>
    <t>Rekapitulace objektů stavby a soupisů prací</t>
  </si>
  <si>
    <t>Celková cena s DPH za celou stavbu</t>
  </si>
  <si>
    <t>Celková cena bez DPH za celou stavbu. Sčítává se ze všech listů.</t>
  </si>
  <si>
    <t>Základna DPH určena součtem celkové ceny z položek soupisů</t>
  </si>
  <si>
    <t>Rekapitulace sazeb DPH u položek soupisů</t>
  </si>
  <si>
    <t>Poznámka k zadání</t>
  </si>
  <si>
    <t>Uchazeč veřejné zakázky</t>
  </si>
  <si>
    <t>DIČ zadavatele zadaní</t>
  </si>
  <si>
    <t>DIČ</t>
  </si>
  <si>
    <t>IČ zadavatele zadaní</t>
  </si>
  <si>
    <t>IČ</t>
  </si>
  <si>
    <t>Zadavatel zadaní</t>
  </si>
  <si>
    <t>Datum vykonaného exportu</t>
  </si>
  <si>
    <t>Místo stavby</t>
  </si>
  <si>
    <t>Název stavby</t>
  </si>
  <si>
    <t>Kód stavby</t>
  </si>
  <si>
    <t>Rekapitulace stavby</t>
  </si>
  <si>
    <t>aby pole J.montáž bylo vyplněno nulou. Obě pole - J.materiál, J.Montáž u jedné položky by však neměly být vyplněny nulou.</t>
  </si>
  <si>
    <t>neobsahuje žádný materiál je přípustné, aby pole J.materiál bylo vyplněno nulou. V případech, kdy položka neobsahuje žádnou montáž je přípustné,</t>
  </si>
  <si>
    <t>Uchazeč v tomto případě by měl vyplnit všechna pole J.materiál a pole J.montáž nenulovými kladnými číslicemi. V případech, kdy položka</t>
  </si>
  <si>
    <t xml:space="preserve"> - J.montáž - jednotková cena montáže</t>
  </si>
  <si>
    <t xml:space="preserve"> - J.materiál - jednotková cena materiálu </t>
  </si>
  <si>
    <t>V případě, že sestavy soupisů prací neobsahují pole J.cena, potom ve všech soupisech prací obsahují pole:</t>
  </si>
  <si>
    <t>Poznámka - nepovinný údaj pro položku soupisu</t>
  </si>
  <si>
    <t>- pokud sestavy soupisů prací obsahují pole J.cena, měla by být všechna tato pole vyplněna nenulovými</t>
  </si>
  <si>
    <t>J.cena = jednotková cena v sestavě Soupis prací o maximálním počtu desetinných míst uvedených v poli</t>
  </si>
  <si>
    <t>Datum v sestavě Rekapitulace stavby - zde uchazeč vyplní datum vytvoření nabídky</t>
  </si>
  <si>
    <t>Pole IČ a DIČ v sestavě Rekapitulace stavby - zde uchazeč vyplní svoje IČ a DIČ</t>
  </si>
  <si>
    <t xml:space="preserve">Pole Uchazeč v sestavě Rekapitulace stavby - zde uchazeč vyplní svůj název (název subjektu) </t>
  </si>
  <si>
    <t xml:space="preserve">Uchazeč je pro podání nabídky povinen vyplnit žlutě podbarvená pole: </t>
  </si>
  <si>
    <t>modifikovány.</t>
  </si>
  <si>
    <t>Jednotlivé sestavy jsou v souboru provázány. Editovatelné pole jsou zvýrazněny žlutým podbarvením, ostatní pole neslouží k editaci a nesmí být jakkoliv</t>
  </si>
  <si>
    <t xml:space="preserve">Metodika pro zpracování </t>
  </si>
  <si>
    <t>Pokud je k řádku výkazu výměr evidovaný údaj ve sloupci Kód, jedná se o definovaný odkaz, na který se může odvolávat výkaz výměr z jiné položky.</t>
  </si>
  <si>
    <t>Výkaz výměr</t>
  </si>
  <si>
    <t>Poznámka k souboru cen a poznámka zadavatele</t>
  </si>
  <si>
    <t>Plný popis položky</t>
  </si>
  <si>
    <t>Ke každé položce soupisu prací se na samostatných řádcích může zobrazovat:</t>
  </si>
  <si>
    <t>Příslušnost položky do cenové soustavy</t>
  </si>
  <si>
    <t>Celková cena položky daná jako součin množství a j.ceny</t>
  </si>
  <si>
    <t xml:space="preserve">Cena celkem </t>
  </si>
  <si>
    <t>J.cenu položky.</t>
  </si>
  <si>
    <t xml:space="preserve">Jednotková cena položky. Zadaní může obsahovat namísto J.ceny sloupce J.materiál a J.montáž, jejichž součet definuje </t>
  </si>
  <si>
    <t>J.cena</t>
  </si>
  <si>
    <t>Množství v měrné jednotce</t>
  </si>
  <si>
    <t>Zkrácený popis položky</t>
  </si>
  <si>
    <t>Kód položky</t>
  </si>
  <si>
    <t>Typ položky: K - konstrukce, M - materiál, PP - plný popis, PSC - poznámka k souboru cen,  P - poznámka k položce, VV - výkaz výměr</t>
  </si>
  <si>
    <t>TYP</t>
  </si>
  <si>
    <t>Pořadové číslo položky v aktuálním soupisu</t>
  </si>
  <si>
    <t>Pro položky soupisu prací se zobrazují následující informace:</t>
  </si>
  <si>
    <t>inženýrského objektu, provozního souboru, vedlejších a ostatních nákladů.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</si>
  <si>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</si>
  <si>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</si>
  <si>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</si>
  <si>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</si>
  <si>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</si>
  <si>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i objekt stavby v případě, že neobsahuje podřízenou zakázku.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</si>
  <si>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</si>
  <si>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Soupis prací pro daný typ objektu</t>
  </si>
  <si>
    <t>Stavební objekt inženýrský</t>
  </si>
  <si>
    <t>Stavební objekt pozemní</t>
  </si>
  <si>
    <t>identifikovat, zda se jedná o objekt nebo soupis prací pro daný objekt:</t>
  </si>
  <si>
    <t>vedlejších a ostatních nákladů a ostatních nákladů s rekapitulací nabídkové ceny za jednotlivé soupisy prací. Na základě údaje Typ je možné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</si>
  <si>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</si>
  <si>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 xml:space="preserve">Termínem "uchazeč" se myslí "účastník zadávacího řízení" ve smyslu zákona o zadávání veřejných zakázek. </t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</si>
  <si>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</si>
  <si>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</si>
  <si>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</si>
  <si>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t>ještě samostatné sestavy vymezené orámovaním a nadpisem sestavy.</t>
  </si>
  <si>
    <t>Soubor je složen ze záložky Rekapitulace stavby a záložek s názvem soupisu prací pro jednotlivé objekty ve formátu XLSX. Každá ze záložek přitom obsahuje</t>
  </si>
  <si>
    <t>Struktura</t>
  </si>
  <si>
    <t>Struktura údajů, formát souboru a metodika pro zpracování</t>
  </si>
  <si>
    <t>Pokud bude přebytečný výkopek dobře zhutnitelný vhodný k provedení zásypů kanalizace (např. zbytek po frézování pískovce v některých částech projektu), nebude je dodavatel odvážet na skládku k trvalému uložení a ponechá jej na mezideponii a převeze na jinou část stavby, kde zemina z výkopů pro zpětné uložení do výkopů není vhodná. Podmínky pro manipulaci s výkopkem jsou popsány v tech. podmínkách kap. 1.18.</t>
  </si>
  <si>
    <t>PRO SPECIFIKACI POUŽITÝCH MATERIÁLŮ, PODMÍNKY VÝSTAVBY A OSTATNÍCH NÁKLADŮ PLATÍ TECHNICKÉ PODMÍNKY, KTERÉ JSOU SOUČÁSTÍ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</si>
</sst>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4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Trebuchet MS"/>
      <family val="2"/>
      <charset val="238"/>
    </font>
    <font>
      <sz val="9"/>
      <name val="Trebuchet MS"/>
      <family val="2"/>
      <charset val="238"/>
    </font>
    <font>
      <b/>
      <sz val="9"/>
      <name val="Trebuchet MS"/>
      <family val="2"/>
      <charset val="238"/>
    </font>
    <font>
      <b/>
      <sz val="11"/>
      <name val="Trebuchet MS"/>
      <family val="2"/>
      <charset val="238"/>
    </font>
    <font>
      <sz val="11"/>
      <name val="Trebuchet MS"/>
      <family val="2"/>
      <charset val="238"/>
    </font>
    <font>
      <b/>
      <sz val="16"/>
      <name val="Trebuchet MS"/>
      <family val="2"/>
      <charset val="238"/>
    </font>
    <font>
      <sz val="10"/>
      <name val="Trebuchet MS"/>
      <family val="2"/>
      <charset val="238"/>
    </font>
    <font>
      <i/>
      <sz val="9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4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4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3" xfId="0" applyFont="1" applyBorder="1" applyAlignment="1">
      <alignment vertical="top"/>
    </xf>
    <xf numFmtId="0" fontId="36" fillId="0" borderId="24" xfId="0" applyFont="1" applyBorder="1" applyAlignment="1">
      <alignment vertical="top"/>
    </xf>
    <xf numFmtId="0" fontId="36" fillId="0" borderId="25" xfId="0" applyFont="1" applyBorder="1" applyAlignment="1">
      <alignment vertical="top"/>
    </xf>
    <xf numFmtId="0" fontId="36" fillId="0" borderId="26" xfId="0" applyFont="1" applyBorder="1" applyAlignment="1">
      <alignment vertical="top"/>
    </xf>
    <xf numFmtId="0" fontId="36" fillId="0" borderId="0" xfId="0" applyFont="1" applyAlignment="1">
      <alignment vertical="top"/>
    </xf>
    <xf numFmtId="0" fontId="37" fillId="0" borderId="0" xfId="0" applyFont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6" fillId="0" borderId="27" xfId="0" applyFont="1" applyBorder="1" applyAlignment="1">
      <alignment vertical="top"/>
    </xf>
    <xf numFmtId="0" fontId="37" fillId="0" borderId="0" xfId="0" applyFont="1" applyAlignment="1">
      <alignment horizontal="left" vertical="center"/>
    </xf>
    <xf numFmtId="0" fontId="36" fillId="0" borderId="0" xfId="0" applyFont="1" applyAlignment="1">
      <alignment horizontal="left" vertical="top"/>
    </xf>
    <xf numFmtId="0" fontId="36" fillId="0" borderId="0" xfId="0" applyFont="1" applyAlignment="1">
      <alignment horizontal="center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6" fillId="0" borderId="26" xfId="0" applyFont="1" applyBorder="1" applyAlignment="1">
      <alignment horizontal="center" vertical="center" wrapText="1"/>
    </xf>
    <xf numFmtId="0" fontId="40" fillId="0" borderId="24" xfId="0" applyFont="1" applyBorder="1"/>
    <xf numFmtId="0" fontId="39" fillId="0" borderId="24" xfId="0" applyFont="1" applyBorder="1" applyAlignment="1">
      <alignment horizontal="left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37" fillId="0" borderId="0" xfId="0" applyFont="1" applyAlignment="1">
      <alignment horizontal="left" vertical="center" wrapText="1"/>
    </xf>
    <xf numFmtId="0" fontId="37" fillId="0" borderId="23" xfId="0" applyFont="1" applyBorder="1" applyAlignment="1">
      <alignment horizontal="left" vertical="center"/>
    </xf>
    <xf numFmtId="0" fontId="37" fillId="0" borderId="24" xfId="0" applyFont="1" applyBorder="1" applyAlignment="1">
      <alignment horizontal="left" vertical="center"/>
    </xf>
    <xf numFmtId="0" fontId="0" fillId="0" borderId="24" xfId="0" applyBorder="1" applyAlignment="1">
      <alignment vertical="top"/>
    </xf>
    <xf numFmtId="0" fontId="37" fillId="0" borderId="25" xfId="0" applyFont="1" applyBorder="1" applyAlignment="1">
      <alignment horizontal="left" vertical="center"/>
    </xf>
    <xf numFmtId="49" fontId="37" fillId="0" borderId="0" xfId="0" applyNumberFormat="1" applyFont="1" applyAlignment="1">
      <alignment horizontal="left" vertical="center"/>
    </xf>
    <xf numFmtId="0" fontId="36" fillId="0" borderId="26" xfId="0" applyFont="1" applyBorder="1" applyAlignment="1">
      <alignment vertical="center" wrapText="1"/>
    </xf>
    <xf numFmtId="0" fontId="39" fillId="0" borderId="24" xfId="0" applyFont="1" applyBorder="1" applyAlignment="1">
      <alignment horizontal="left" vertical="center"/>
    </xf>
    <xf numFmtId="0" fontId="39" fillId="0" borderId="24" xfId="0" applyFont="1" applyBorder="1" applyAlignment="1">
      <alignment vertical="center"/>
    </xf>
    <xf numFmtId="0" fontId="40" fillId="0" borderId="24" xfId="0" applyFont="1" applyBorder="1" applyAlignment="1">
      <alignment vertical="center"/>
    </xf>
    <xf numFmtId="0" fontId="39" fillId="0" borderId="24" xfId="0" applyFont="1" applyBorder="1" applyAlignment="1">
      <alignment horizontal="center" vertical="center"/>
    </xf>
    <xf numFmtId="0" fontId="36" fillId="0" borderId="27" xfId="0" applyFont="1" applyBorder="1" applyAlignment="1">
      <alignment vertical="center" wrapText="1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7" fillId="0" borderId="0" xfId="0" applyFont="1" applyAlignment="1">
      <alignment horizontal="left" vertical="top"/>
    </xf>
    <xf numFmtId="0" fontId="37" fillId="0" borderId="0" xfId="0" applyFont="1" applyAlignment="1">
      <alignment horizontal="center" vertical="top"/>
    </xf>
    <xf numFmtId="0" fontId="36" fillId="0" borderId="26" xfId="0" applyFont="1" applyBorder="1" applyAlignment="1">
      <alignment horizontal="left" vertical="center"/>
    </xf>
    <xf numFmtId="0" fontId="40" fillId="0" borderId="24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37" fillId="0" borderId="0" xfId="0" applyFont="1" applyAlignment="1">
      <alignment horizontal="center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0" xfId="0" applyFont="1" applyBorder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36" fillId="0" borderId="23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24" xfId="0" applyFont="1" applyBorder="1" applyAlignment="1">
      <alignment horizontal="left" vertical="center"/>
    </xf>
    <xf numFmtId="0" fontId="36" fillId="0" borderId="23" xfId="0" applyFont="1" applyBorder="1" applyAlignment="1">
      <alignment vertical="center" wrapText="1"/>
    </xf>
    <xf numFmtId="0" fontId="42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7" fillId="0" borderId="0" xfId="0" applyFont="1" applyAlignment="1">
      <alignment vertical="center" wrapText="1"/>
    </xf>
    <xf numFmtId="49" fontId="37" fillId="0" borderId="0" xfId="0" applyNumberFormat="1" applyFont="1" applyAlignment="1">
      <alignment vertical="center" wrapText="1"/>
    </xf>
    <xf numFmtId="0" fontId="39" fillId="0" borderId="0" xfId="0" applyFont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6" fillId="0" borderId="31" xfId="0" applyFont="1" applyBorder="1" applyAlignment="1">
      <alignment horizontal="center" vertical="center" wrapText="1"/>
    </xf>
    <xf numFmtId="0" fontId="36" fillId="0" borderId="33" xfId="0" applyFont="1" applyBorder="1" applyAlignment="1">
      <alignment horizontal="center" vertical="center" wrapText="1"/>
    </xf>
    <xf numFmtId="0" fontId="0" fillId="0" borderId="0" xfId="0" applyAlignment="1" applyProtection="1">
      <alignment vertical="top"/>
      <protection locked="0"/>
    </xf>
    <xf numFmtId="0" fontId="28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horizontal="left" vertical="center" wrapText="1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top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41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39" fillId="0" borderId="24" xfId="0" applyFont="1" applyBorder="1" applyAlignment="1">
      <alignment horizontal="left"/>
    </xf>
    <xf numFmtId="49" fontId="37" fillId="0" borderId="0" xfId="0" applyNumberFormat="1" applyFont="1" applyAlignment="1">
      <alignment horizontal="left" vertical="center" wrapText="1"/>
    </xf>
    <xf numFmtId="0" fontId="39" fillId="0" borderId="24" xfId="0" applyFont="1" applyBorder="1" applyAlignment="1">
      <alignment horizontal="left" wrapText="1"/>
    </xf>
    <xf numFmtId="0" fontId="41" fillId="0" borderId="0" xfId="0" applyFont="1" applyAlignment="1" applyProtection="1">
      <alignment horizontal="center" vertical="center" wrapText="1"/>
      <protection locked="0"/>
    </xf>
    <xf numFmtId="0" fontId="41" fillId="0" borderId="32" xfId="0" applyFont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4"/>
  <sheetViews>
    <sheetView showGridLines="0" tabSelected="1" topLeftCell="A49" workbookViewId="0">
      <selection activeCell="AG56" sqref="AG56:AM5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0" width="25" hidden="1" customWidth="1"/>
    <col min="51" max="51" width="16.6640625" customWidth="1"/>
    <col min="52" max="52" width="17.83203125" customWidth="1"/>
    <col min="53" max="53" width="24.5" customWidth="1"/>
    <col min="54" max="54" width="26.33203125" customWidth="1"/>
    <col min="55" max="55" width="32.83203125" customWidth="1"/>
    <col min="56" max="56" width="33.5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339"/>
      <c r="AS2" s="339"/>
      <c r="AT2" s="339"/>
      <c r="AU2" s="339"/>
      <c r="AV2" s="339"/>
      <c r="AW2" s="339"/>
      <c r="AX2" s="339"/>
      <c r="AY2" s="339"/>
      <c r="AZ2" s="339"/>
      <c r="BA2" s="339"/>
      <c r="BB2" s="339"/>
      <c r="BC2" s="339"/>
      <c r="BD2" s="339"/>
      <c r="BE2" s="339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6</v>
      </c>
    </row>
    <row r="5" spans="1:74" ht="12" customHeight="1">
      <c r="B5" s="20"/>
      <c r="C5" s="21"/>
      <c r="D5" s="25" t="s">
        <v>12</v>
      </c>
      <c r="E5" s="21"/>
      <c r="F5" s="21"/>
      <c r="G5" s="21"/>
      <c r="H5" s="21"/>
      <c r="I5" s="21"/>
      <c r="J5" s="21"/>
      <c r="K5" s="351" t="s">
        <v>13</v>
      </c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352"/>
      <c r="AO5" s="352"/>
      <c r="AP5" s="21"/>
      <c r="AQ5" s="21"/>
      <c r="AR5" s="19"/>
      <c r="BE5" s="361" t="s">
        <v>14</v>
      </c>
      <c r="BS5" s="16" t="s">
        <v>6</v>
      </c>
    </row>
    <row r="6" spans="1:74" ht="36.950000000000003" customHeight="1">
      <c r="B6" s="20"/>
      <c r="C6" s="21"/>
      <c r="D6" s="27" t="s">
        <v>15</v>
      </c>
      <c r="E6" s="21"/>
      <c r="F6" s="21"/>
      <c r="G6" s="21"/>
      <c r="H6" s="21"/>
      <c r="I6" s="21"/>
      <c r="J6" s="21"/>
      <c r="K6" s="353" t="s">
        <v>16</v>
      </c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2"/>
      <c r="Y6" s="352"/>
      <c r="Z6" s="352"/>
      <c r="AA6" s="352"/>
      <c r="AB6" s="352"/>
      <c r="AC6" s="352"/>
      <c r="AD6" s="352"/>
      <c r="AE6" s="352"/>
      <c r="AF6" s="352"/>
      <c r="AG6" s="352"/>
      <c r="AH6" s="352"/>
      <c r="AI6" s="352"/>
      <c r="AJ6" s="352"/>
      <c r="AK6" s="352"/>
      <c r="AL6" s="352"/>
      <c r="AM6" s="352"/>
      <c r="AN6" s="352"/>
      <c r="AO6" s="352"/>
      <c r="AP6" s="21"/>
      <c r="AQ6" s="21"/>
      <c r="AR6" s="19"/>
      <c r="BE6" s="362"/>
      <c r="BS6" s="16" t="s">
        <v>6</v>
      </c>
    </row>
    <row r="7" spans="1:74" ht="12" customHeight="1">
      <c r="B7" s="20"/>
      <c r="C7" s="21"/>
      <c r="D7" s="28" t="s">
        <v>17</v>
      </c>
      <c r="E7" s="21"/>
      <c r="F7" s="21"/>
      <c r="G7" s="21"/>
      <c r="H7" s="21"/>
      <c r="I7" s="21"/>
      <c r="J7" s="21"/>
      <c r="K7" s="26" t="s">
        <v>18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362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362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62"/>
      <c r="BS9" s="16" t="s">
        <v>6</v>
      </c>
    </row>
    <row r="10" spans="1:74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62"/>
      <c r="BS10" s="16" t="s">
        <v>6</v>
      </c>
    </row>
    <row r="11" spans="1:74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62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62"/>
      <c r="BS12" s="16" t="s">
        <v>6</v>
      </c>
    </row>
    <row r="13" spans="1:74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362"/>
      <c r="BS13" s="16" t="s">
        <v>6</v>
      </c>
    </row>
    <row r="14" spans="1:74">
      <c r="B14" s="20"/>
      <c r="C14" s="21"/>
      <c r="D14" s="21"/>
      <c r="E14" s="354" t="s">
        <v>31</v>
      </c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362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62"/>
      <c r="BS15" s="16" t="s">
        <v>4</v>
      </c>
    </row>
    <row r="16" spans="1:74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62"/>
      <c r="BS16" s="16" t="s">
        <v>4</v>
      </c>
    </row>
    <row r="17" spans="2:7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62"/>
      <c r="BS17" s="16" t="s">
        <v>36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62"/>
      <c r="BS18" s="16" t="s">
        <v>6</v>
      </c>
    </row>
    <row r="19" spans="2:7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62"/>
      <c r="BS19" s="16" t="s">
        <v>6</v>
      </c>
    </row>
    <row r="20" spans="2:71" ht="18.399999999999999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62"/>
      <c r="BS20" s="16" t="s">
        <v>4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62"/>
    </row>
    <row r="22" spans="2:71" ht="12" customHeight="1">
      <c r="B22" s="20"/>
      <c r="C22" s="21"/>
      <c r="D22" s="28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62"/>
    </row>
    <row r="23" spans="2:71" ht="45" customHeight="1">
      <c r="B23" s="20"/>
      <c r="C23" s="21"/>
      <c r="D23" s="21"/>
      <c r="E23" s="356" t="s">
        <v>40</v>
      </c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6"/>
      <c r="AB23" s="356"/>
      <c r="AC23" s="356"/>
      <c r="AD23" s="356"/>
      <c r="AE23" s="356"/>
      <c r="AF23" s="356"/>
      <c r="AG23" s="356"/>
      <c r="AH23" s="356"/>
      <c r="AI23" s="356"/>
      <c r="AJ23" s="356"/>
      <c r="AK23" s="356"/>
      <c r="AL23" s="356"/>
      <c r="AM23" s="356"/>
      <c r="AN23" s="356"/>
      <c r="AO23" s="21"/>
      <c r="AP23" s="21"/>
      <c r="AQ23" s="21"/>
      <c r="AR23" s="19"/>
      <c r="BE23" s="362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62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62"/>
    </row>
    <row r="26" spans="2:71" s="1" customFormat="1" ht="25.9" customHeight="1">
      <c r="B26" s="33"/>
      <c r="C26" s="34"/>
      <c r="D26" s="35" t="s">
        <v>41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3">
        <f>ROUND(AG54,2)</f>
        <v>0</v>
      </c>
      <c r="AL26" s="364"/>
      <c r="AM26" s="364"/>
      <c r="AN26" s="364"/>
      <c r="AO26" s="364"/>
      <c r="AP26" s="34"/>
      <c r="AQ26" s="34"/>
      <c r="AR26" s="37"/>
      <c r="BE26" s="362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62"/>
    </row>
    <row r="28" spans="2:71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57" t="s">
        <v>42</v>
      </c>
      <c r="M28" s="357"/>
      <c r="N28" s="357"/>
      <c r="O28" s="357"/>
      <c r="P28" s="357"/>
      <c r="Q28" s="34"/>
      <c r="R28" s="34"/>
      <c r="S28" s="34"/>
      <c r="T28" s="34"/>
      <c r="U28" s="34"/>
      <c r="V28" s="34"/>
      <c r="W28" s="357" t="s">
        <v>43</v>
      </c>
      <c r="X28" s="357"/>
      <c r="Y28" s="357"/>
      <c r="Z28" s="357"/>
      <c r="AA28" s="357"/>
      <c r="AB28" s="357"/>
      <c r="AC28" s="357"/>
      <c r="AD28" s="357"/>
      <c r="AE28" s="357"/>
      <c r="AF28" s="34"/>
      <c r="AG28" s="34"/>
      <c r="AH28" s="34"/>
      <c r="AI28" s="34"/>
      <c r="AJ28" s="34"/>
      <c r="AK28" s="357" t="s">
        <v>44</v>
      </c>
      <c r="AL28" s="357"/>
      <c r="AM28" s="357"/>
      <c r="AN28" s="357"/>
      <c r="AO28" s="357"/>
      <c r="AP28" s="34"/>
      <c r="AQ28" s="34"/>
      <c r="AR28" s="37"/>
      <c r="BE28" s="362"/>
    </row>
    <row r="29" spans="2:71" s="2" customFormat="1" ht="14.45" customHeight="1">
      <c r="B29" s="38"/>
      <c r="C29" s="39"/>
      <c r="D29" s="28" t="s">
        <v>45</v>
      </c>
      <c r="E29" s="39"/>
      <c r="F29" s="28" t="s">
        <v>46</v>
      </c>
      <c r="G29" s="39"/>
      <c r="H29" s="39"/>
      <c r="I29" s="39"/>
      <c r="J29" s="39"/>
      <c r="K29" s="39"/>
      <c r="L29" s="358">
        <v>0.21</v>
      </c>
      <c r="M29" s="359"/>
      <c r="N29" s="359"/>
      <c r="O29" s="359"/>
      <c r="P29" s="359"/>
      <c r="Q29" s="39"/>
      <c r="R29" s="39"/>
      <c r="S29" s="39"/>
      <c r="T29" s="39"/>
      <c r="U29" s="39"/>
      <c r="V29" s="39"/>
      <c r="W29" s="360">
        <f>ROUND(AZ54, 2)</f>
        <v>0</v>
      </c>
      <c r="X29" s="359"/>
      <c r="Y29" s="359"/>
      <c r="Z29" s="359"/>
      <c r="AA29" s="359"/>
      <c r="AB29" s="359"/>
      <c r="AC29" s="359"/>
      <c r="AD29" s="359"/>
      <c r="AE29" s="359"/>
      <c r="AF29" s="39"/>
      <c r="AG29" s="39"/>
      <c r="AH29" s="39"/>
      <c r="AI29" s="39"/>
      <c r="AJ29" s="39"/>
      <c r="AK29" s="360">
        <f>ROUND(AV54, 2)</f>
        <v>0</v>
      </c>
      <c r="AL29" s="359"/>
      <c r="AM29" s="359"/>
      <c r="AN29" s="359"/>
      <c r="AO29" s="359"/>
      <c r="AP29" s="39"/>
      <c r="AQ29" s="39"/>
      <c r="AR29" s="40"/>
      <c r="BE29" s="362"/>
    </row>
    <row r="30" spans="2:71" s="2" customFormat="1" ht="14.45" customHeight="1">
      <c r="B30" s="38"/>
      <c r="C30" s="39"/>
      <c r="D30" s="39"/>
      <c r="E30" s="39"/>
      <c r="F30" s="28" t="s">
        <v>47</v>
      </c>
      <c r="G30" s="39"/>
      <c r="H30" s="39"/>
      <c r="I30" s="39"/>
      <c r="J30" s="39"/>
      <c r="K30" s="39"/>
      <c r="L30" s="358">
        <v>0.15</v>
      </c>
      <c r="M30" s="359"/>
      <c r="N30" s="359"/>
      <c r="O30" s="359"/>
      <c r="P30" s="359"/>
      <c r="Q30" s="39"/>
      <c r="R30" s="39"/>
      <c r="S30" s="39"/>
      <c r="T30" s="39"/>
      <c r="U30" s="39"/>
      <c r="V30" s="39"/>
      <c r="W30" s="360">
        <f>ROUND(BA54, 2)</f>
        <v>0</v>
      </c>
      <c r="X30" s="359"/>
      <c r="Y30" s="359"/>
      <c r="Z30" s="359"/>
      <c r="AA30" s="359"/>
      <c r="AB30" s="359"/>
      <c r="AC30" s="359"/>
      <c r="AD30" s="359"/>
      <c r="AE30" s="359"/>
      <c r="AF30" s="39"/>
      <c r="AG30" s="39"/>
      <c r="AH30" s="39"/>
      <c r="AI30" s="39"/>
      <c r="AJ30" s="39"/>
      <c r="AK30" s="360">
        <f>ROUND(AW54, 2)</f>
        <v>0</v>
      </c>
      <c r="AL30" s="359"/>
      <c r="AM30" s="359"/>
      <c r="AN30" s="359"/>
      <c r="AO30" s="359"/>
      <c r="AP30" s="39"/>
      <c r="AQ30" s="39"/>
      <c r="AR30" s="40"/>
      <c r="BE30" s="362"/>
    </row>
    <row r="31" spans="2:71" s="2" customFormat="1" ht="14.45" hidden="1" customHeight="1">
      <c r="B31" s="38"/>
      <c r="C31" s="39"/>
      <c r="D31" s="39"/>
      <c r="E31" s="39"/>
      <c r="F31" s="28" t="s">
        <v>48</v>
      </c>
      <c r="G31" s="39"/>
      <c r="H31" s="39"/>
      <c r="I31" s="39"/>
      <c r="J31" s="39"/>
      <c r="K31" s="39"/>
      <c r="L31" s="358">
        <v>0.21</v>
      </c>
      <c r="M31" s="359"/>
      <c r="N31" s="359"/>
      <c r="O31" s="359"/>
      <c r="P31" s="359"/>
      <c r="Q31" s="39"/>
      <c r="R31" s="39"/>
      <c r="S31" s="39"/>
      <c r="T31" s="39"/>
      <c r="U31" s="39"/>
      <c r="V31" s="39"/>
      <c r="W31" s="360">
        <f>ROUND(BB54, 2)</f>
        <v>0</v>
      </c>
      <c r="X31" s="359"/>
      <c r="Y31" s="359"/>
      <c r="Z31" s="359"/>
      <c r="AA31" s="359"/>
      <c r="AB31" s="359"/>
      <c r="AC31" s="359"/>
      <c r="AD31" s="359"/>
      <c r="AE31" s="359"/>
      <c r="AF31" s="39"/>
      <c r="AG31" s="39"/>
      <c r="AH31" s="39"/>
      <c r="AI31" s="39"/>
      <c r="AJ31" s="39"/>
      <c r="AK31" s="360">
        <v>0</v>
      </c>
      <c r="AL31" s="359"/>
      <c r="AM31" s="359"/>
      <c r="AN31" s="359"/>
      <c r="AO31" s="359"/>
      <c r="AP31" s="39"/>
      <c r="AQ31" s="39"/>
      <c r="AR31" s="40"/>
      <c r="BE31" s="362"/>
    </row>
    <row r="32" spans="2:71" s="2" customFormat="1" ht="14.45" hidden="1" customHeight="1">
      <c r="B32" s="38"/>
      <c r="C32" s="39"/>
      <c r="D32" s="39"/>
      <c r="E32" s="39"/>
      <c r="F32" s="28" t="s">
        <v>49</v>
      </c>
      <c r="G32" s="39"/>
      <c r="H32" s="39"/>
      <c r="I32" s="39"/>
      <c r="J32" s="39"/>
      <c r="K32" s="39"/>
      <c r="L32" s="358">
        <v>0.15</v>
      </c>
      <c r="M32" s="359"/>
      <c r="N32" s="359"/>
      <c r="O32" s="359"/>
      <c r="P32" s="359"/>
      <c r="Q32" s="39"/>
      <c r="R32" s="39"/>
      <c r="S32" s="39"/>
      <c r="T32" s="39"/>
      <c r="U32" s="39"/>
      <c r="V32" s="39"/>
      <c r="W32" s="360">
        <f>ROUND(BC54, 2)</f>
        <v>0</v>
      </c>
      <c r="X32" s="359"/>
      <c r="Y32" s="359"/>
      <c r="Z32" s="359"/>
      <c r="AA32" s="359"/>
      <c r="AB32" s="359"/>
      <c r="AC32" s="359"/>
      <c r="AD32" s="359"/>
      <c r="AE32" s="359"/>
      <c r="AF32" s="39"/>
      <c r="AG32" s="39"/>
      <c r="AH32" s="39"/>
      <c r="AI32" s="39"/>
      <c r="AJ32" s="39"/>
      <c r="AK32" s="360">
        <v>0</v>
      </c>
      <c r="AL32" s="359"/>
      <c r="AM32" s="359"/>
      <c r="AN32" s="359"/>
      <c r="AO32" s="359"/>
      <c r="AP32" s="39"/>
      <c r="AQ32" s="39"/>
      <c r="AR32" s="40"/>
      <c r="BE32" s="362"/>
    </row>
    <row r="33" spans="2:57" s="2" customFormat="1" ht="14.45" hidden="1" customHeight="1">
      <c r="B33" s="38"/>
      <c r="C33" s="39"/>
      <c r="D33" s="39"/>
      <c r="E33" s="39"/>
      <c r="F33" s="28" t="s">
        <v>50</v>
      </c>
      <c r="G33" s="39"/>
      <c r="H33" s="39"/>
      <c r="I33" s="39"/>
      <c r="J33" s="39"/>
      <c r="K33" s="39"/>
      <c r="L33" s="358">
        <v>0</v>
      </c>
      <c r="M33" s="359"/>
      <c r="N33" s="359"/>
      <c r="O33" s="359"/>
      <c r="P33" s="359"/>
      <c r="Q33" s="39"/>
      <c r="R33" s="39"/>
      <c r="S33" s="39"/>
      <c r="T33" s="39"/>
      <c r="U33" s="39"/>
      <c r="V33" s="39"/>
      <c r="W33" s="360">
        <f>ROUND(BD54, 2)</f>
        <v>0</v>
      </c>
      <c r="X33" s="359"/>
      <c r="Y33" s="359"/>
      <c r="Z33" s="359"/>
      <c r="AA33" s="359"/>
      <c r="AB33" s="359"/>
      <c r="AC33" s="359"/>
      <c r="AD33" s="359"/>
      <c r="AE33" s="359"/>
      <c r="AF33" s="39"/>
      <c r="AG33" s="39"/>
      <c r="AH33" s="39"/>
      <c r="AI33" s="39"/>
      <c r="AJ33" s="39"/>
      <c r="AK33" s="360">
        <v>0</v>
      </c>
      <c r="AL33" s="359"/>
      <c r="AM33" s="359"/>
      <c r="AN33" s="359"/>
      <c r="AO33" s="359"/>
      <c r="AP33" s="39"/>
      <c r="AQ33" s="39"/>
      <c r="AR33" s="40"/>
      <c r="BE33" s="362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62"/>
    </row>
    <row r="35" spans="2:57" s="1" customFormat="1" ht="25.9" customHeight="1">
      <c r="B35" s="33"/>
      <c r="C35" s="41"/>
      <c r="D35" s="42" t="s">
        <v>51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52</v>
      </c>
      <c r="U35" s="43"/>
      <c r="V35" s="43"/>
      <c r="W35" s="43"/>
      <c r="X35" s="335" t="s">
        <v>53</v>
      </c>
      <c r="Y35" s="336"/>
      <c r="Z35" s="336"/>
      <c r="AA35" s="336"/>
      <c r="AB35" s="336"/>
      <c r="AC35" s="43"/>
      <c r="AD35" s="43"/>
      <c r="AE35" s="43"/>
      <c r="AF35" s="43"/>
      <c r="AG35" s="43"/>
      <c r="AH35" s="43"/>
      <c r="AI35" s="43"/>
      <c r="AJ35" s="43"/>
      <c r="AK35" s="337">
        <f>SUM(AK26:AK33)</f>
        <v>0</v>
      </c>
      <c r="AL35" s="336"/>
      <c r="AM35" s="336"/>
      <c r="AN35" s="336"/>
      <c r="AO35" s="338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57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57" s="1" customFormat="1" ht="24.95" customHeight="1">
      <c r="B42" s="33"/>
      <c r="C42" s="22" t="s">
        <v>54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57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57" s="1" customFormat="1" ht="12" customHeight="1">
      <c r="B44" s="33"/>
      <c r="C44" s="28" t="s">
        <v>12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20170257/3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57" s="3" customFormat="1" ht="36.950000000000003" customHeight="1">
      <c r="B45" s="49"/>
      <c r="C45" s="50" t="s">
        <v>15</v>
      </c>
      <c r="D45" s="51"/>
      <c r="E45" s="51"/>
      <c r="F45" s="51"/>
      <c r="G45" s="51"/>
      <c r="H45" s="51"/>
      <c r="I45" s="51"/>
      <c r="J45" s="51"/>
      <c r="K45" s="51"/>
      <c r="L45" s="348" t="str">
        <f>K6</f>
        <v>Výstavba kanalizace Hrdlořezy - DPS - neuznatelné náklady</v>
      </c>
      <c r="M45" s="349"/>
      <c r="N45" s="349"/>
      <c r="O45" s="349"/>
      <c r="P45" s="349"/>
      <c r="Q45" s="349"/>
      <c r="R45" s="349"/>
      <c r="S45" s="349"/>
      <c r="T45" s="349"/>
      <c r="U45" s="349"/>
      <c r="V45" s="349"/>
      <c r="W45" s="349"/>
      <c r="X45" s="349"/>
      <c r="Y45" s="349"/>
      <c r="Z45" s="349"/>
      <c r="AA45" s="349"/>
      <c r="AB45" s="349"/>
      <c r="AC45" s="349"/>
      <c r="AD45" s="349"/>
      <c r="AE45" s="349"/>
      <c r="AF45" s="349"/>
      <c r="AG45" s="349"/>
      <c r="AH45" s="349"/>
      <c r="AI45" s="349"/>
      <c r="AJ45" s="349"/>
      <c r="AK45" s="349"/>
      <c r="AL45" s="349"/>
      <c r="AM45" s="349"/>
      <c r="AN45" s="349"/>
      <c r="AO45" s="349"/>
      <c r="AP45" s="51"/>
      <c r="AQ45" s="51"/>
      <c r="AR45" s="52"/>
    </row>
    <row r="46" spans="2:57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57" s="1" customFormat="1" ht="12" customHeight="1">
      <c r="B47" s="33"/>
      <c r="C47" s="28" t="s">
        <v>20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Hrdlořezy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22</v>
      </c>
      <c r="AJ47" s="34"/>
      <c r="AK47" s="34"/>
      <c r="AL47" s="34"/>
      <c r="AM47" s="350" t="str">
        <f>IF(AN8= "","",AN8)</f>
        <v>21. 3. 2018</v>
      </c>
      <c r="AN47" s="350"/>
      <c r="AO47" s="34"/>
      <c r="AP47" s="34"/>
      <c r="AQ47" s="34"/>
      <c r="AR47" s="37"/>
    </row>
    <row r="48" spans="2:57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3.7" customHeight="1">
      <c r="B49" s="33"/>
      <c r="C49" s="28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Vodovody a kanalizace Mladá Boleslav, a.s.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32</v>
      </c>
      <c r="AJ49" s="34"/>
      <c r="AK49" s="34"/>
      <c r="AL49" s="34"/>
      <c r="AM49" s="346" t="str">
        <f>IF(E17="","",E17)</f>
        <v>ŠINDLAR s.r.o.</v>
      </c>
      <c r="AN49" s="347"/>
      <c r="AO49" s="347"/>
      <c r="AP49" s="347"/>
      <c r="AQ49" s="34"/>
      <c r="AR49" s="37"/>
      <c r="AS49" s="340" t="s">
        <v>55</v>
      </c>
      <c r="AT49" s="341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8" t="s">
        <v>30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37</v>
      </c>
      <c r="AJ50" s="34"/>
      <c r="AK50" s="34"/>
      <c r="AL50" s="34"/>
      <c r="AM50" s="346" t="str">
        <f>IF(E20="","",E20)</f>
        <v>Roman Bárta</v>
      </c>
      <c r="AN50" s="347"/>
      <c r="AO50" s="347"/>
      <c r="AP50" s="347"/>
      <c r="AQ50" s="34"/>
      <c r="AR50" s="37"/>
      <c r="AS50" s="342"/>
      <c r="AT50" s="343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44"/>
      <c r="AT51" s="345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322" t="s">
        <v>56</v>
      </c>
      <c r="D52" s="323"/>
      <c r="E52" s="323"/>
      <c r="F52" s="323"/>
      <c r="G52" s="323"/>
      <c r="H52" s="61"/>
      <c r="I52" s="324" t="s">
        <v>57</v>
      </c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  <c r="W52" s="323"/>
      <c r="X52" s="323"/>
      <c r="Y52" s="323"/>
      <c r="Z52" s="323"/>
      <c r="AA52" s="323"/>
      <c r="AB52" s="323"/>
      <c r="AC52" s="323"/>
      <c r="AD52" s="323"/>
      <c r="AE52" s="323"/>
      <c r="AF52" s="323"/>
      <c r="AG52" s="326" t="s">
        <v>58</v>
      </c>
      <c r="AH52" s="323"/>
      <c r="AI52" s="323"/>
      <c r="AJ52" s="323"/>
      <c r="AK52" s="323"/>
      <c r="AL52" s="323"/>
      <c r="AM52" s="323"/>
      <c r="AN52" s="324" t="s">
        <v>59</v>
      </c>
      <c r="AO52" s="323"/>
      <c r="AP52" s="325"/>
      <c r="AQ52" s="62" t="s">
        <v>60</v>
      </c>
      <c r="AR52" s="37"/>
      <c r="AS52" s="63" t="s">
        <v>61</v>
      </c>
      <c r="AT52" s="64" t="s">
        <v>62</v>
      </c>
      <c r="AU52" s="64" t="s">
        <v>63</v>
      </c>
      <c r="AV52" s="64" t="s">
        <v>64</v>
      </c>
      <c r="AW52" s="64" t="s">
        <v>65</v>
      </c>
      <c r="AX52" s="64" t="s">
        <v>66</v>
      </c>
      <c r="AY52" s="64" t="s">
        <v>67</v>
      </c>
      <c r="AZ52" s="64" t="s">
        <v>68</v>
      </c>
      <c r="BA52" s="64" t="s">
        <v>69</v>
      </c>
      <c r="BB52" s="64" t="s">
        <v>70</v>
      </c>
      <c r="BC52" s="64" t="s">
        <v>71</v>
      </c>
      <c r="BD52" s="65" t="s">
        <v>72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73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333">
        <f>ROUND(AG55+AG72,2)</f>
        <v>0</v>
      </c>
      <c r="AH54" s="333"/>
      <c r="AI54" s="333"/>
      <c r="AJ54" s="333"/>
      <c r="AK54" s="333"/>
      <c r="AL54" s="333"/>
      <c r="AM54" s="333"/>
      <c r="AN54" s="334">
        <f t="shared" ref="AN54:AN72" si="0">SUM(AG54,AT54)</f>
        <v>0</v>
      </c>
      <c r="AO54" s="334"/>
      <c r="AP54" s="334"/>
      <c r="AQ54" s="73" t="s">
        <v>1</v>
      </c>
      <c r="AR54" s="74"/>
      <c r="AS54" s="75" t="e">
        <f>ROUND(AS55+AS72,2)</f>
        <v>#REF!</v>
      </c>
      <c r="AT54" s="76">
        <f t="shared" ref="AT54:AT72" si="1">ROUND(SUM(AV54:AW54),2)</f>
        <v>0</v>
      </c>
      <c r="AU54" s="77" t="e">
        <f>ROUND(AU55+AU72,5)</f>
        <v>#REF!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ROUND(AZ55+AZ72,2)</f>
        <v>0</v>
      </c>
      <c r="BA54" s="76">
        <f>ROUND(BA55+BA72,2)</f>
        <v>0</v>
      </c>
      <c r="BB54" s="76">
        <f>ROUND(BB55+BB72,2)</f>
        <v>0</v>
      </c>
      <c r="BC54" s="76">
        <f>ROUND(BC55+BC72,2)</f>
        <v>0</v>
      </c>
      <c r="BD54" s="78">
        <f>ROUND(BD55+BD72,2)</f>
        <v>0</v>
      </c>
      <c r="BS54" s="79" t="s">
        <v>74</v>
      </c>
      <c r="BT54" s="79" t="s">
        <v>75</v>
      </c>
      <c r="BU54" s="80" t="s">
        <v>76</v>
      </c>
      <c r="BV54" s="79" t="s">
        <v>77</v>
      </c>
      <c r="BW54" s="79" t="s">
        <v>5</v>
      </c>
      <c r="BX54" s="79" t="s">
        <v>78</v>
      </c>
      <c r="CL54" s="79" t="s">
        <v>18</v>
      </c>
    </row>
    <row r="55" spans="1:91" s="5" customFormat="1" ht="16.5" customHeight="1">
      <c r="B55" s="81"/>
      <c r="C55" s="82"/>
      <c r="D55" s="321" t="s">
        <v>79</v>
      </c>
      <c r="E55" s="321"/>
      <c r="F55" s="321"/>
      <c r="G55" s="321"/>
      <c r="H55" s="321"/>
      <c r="I55" s="83"/>
      <c r="J55" s="321" t="s">
        <v>80</v>
      </c>
      <c r="K55" s="321"/>
      <c r="L55" s="321"/>
      <c r="M55" s="321"/>
      <c r="N55" s="321"/>
      <c r="O55" s="321"/>
      <c r="P55" s="321"/>
      <c r="Q55" s="321"/>
      <c r="R55" s="321"/>
      <c r="S55" s="321"/>
      <c r="T55" s="321"/>
      <c r="U55" s="321"/>
      <c r="V55" s="321"/>
      <c r="W55" s="321"/>
      <c r="X55" s="321"/>
      <c r="Y55" s="321"/>
      <c r="Z55" s="321"/>
      <c r="AA55" s="321"/>
      <c r="AB55" s="321"/>
      <c r="AC55" s="321"/>
      <c r="AD55" s="321"/>
      <c r="AE55" s="321"/>
      <c r="AF55" s="321"/>
      <c r="AG55" s="329">
        <f>ROUND(AG56+AG69,2)</f>
        <v>0</v>
      </c>
      <c r="AH55" s="328"/>
      <c r="AI55" s="328"/>
      <c r="AJ55" s="328"/>
      <c r="AK55" s="328"/>
      <c r="AL55" s="328"/>
      <c r="AM55" s="328"/>
      <c r="AN55" s="327">
        <f t="shared" si="0"/>
        <v>0</v>
      </c>
      <c r="AO55" s="328"/>
      <c r="AP55" s="328"/>
      <c r="AQ55" s="84" t="s">
        <v>81</v>
      </c>
      <c r="AR55" s="85"/>
      <c r="AS55" s="86" t="e">
        <f>ROUND(#REF!+AS56+AS69,2)</f>
        <v>#REF!</v>
      </c>
      <c r="AT55" s="87">
        <f t="shared" si="1"/>
        <v>0</v>
      </c>
      <c r="AU55" s="88" t="e">
        <f>ROUND(#REF!+AU56+AU69,5)</f>
        <v>#REF!</v>
      </c>
      <c r="AV55" s="87">
        <f>ROUND(AZ55*L29,2)</f>
        <v>0</v>
      </c>
      <c r="AW55" s="87">
        <f>ROUND(BA55*L30,2)</f>
        <v>0</v>
      </c>
      <c r="AX55" s="87">
        <f>ROUND(BB55*L29,2)</f>
        <v>0</v>
      </c>
      <c r="AY55" s="87">
        <f>ROUND(BC55*L30,2)</f>
        <v>0</v>
      </c>
      <c r="AZ55" s="87">
        <f>ROUND(AZ56+AZ69,2)</f>
        <v>0</v>
      </c>
      <c r="BA55" s="87">
        <f>ROUND(BA56+BA69,2)</f>
        <v>0</v>
      </c>
      <c r="BB55" s="87">
        <f>ROUND(BB56+BB69,2)</f>
        <v>0</v>
      </c>
      <c r="BC55" s="87">
        <f>ROUND(BC56+BC69,2)</f>
        <v>0</v>
      </c>
      <c r="BD55" s="89">
        <f>ROUND(BD56+BD69,2)</f>
        <v>0</v>
      </c>
      <c r="BS55" s="90" t="s">
        <v>74</v>
      </c>
      <c r="BT55" s="90" t="s">
        <v>82</v>
      </c>
      <c r="BU55" s="90" t="s">
        <v>76</v>
      </c>
      <c r="BV55" s="90" t="s">
        <v>77</v>
      </c>
      <c r="BW55" s="90" t="s">
        <v>83</v>
      </c>
      <c r="BX55" s="90" t="s">
        <v>5</v>
      </c>
      <c r="CL55" s="90" t="s">
        <v>1</v>
      </c>
      <c r="CM55" s="90" t="s">
        <v>84</v>
      </c>
    </row>
    <row r="56" spans="1:91" s="6" customFormat="1" ht="25.5" customHeight="1">
      <c r="B56" s="92"/>
      <c r="C56" s="93"/>
      <c r="D56" s="93"/>
      <c r="E56" s="320" t="s">
        <v>87</v>
      </c>
      <c r="F56" s="320"/>
      <c r="G56" s="320"/>
      <c r="H56" s="320"/>
      <c r="I56" s="320"/>
      <c r="J56" s="93"/>
      <c r="K56" s="320" t="s">
        <v>88</v>
      </c>
      <c r="L56" s="320"/>
      <c r="M56" s="320"/>
      <c r="N56" s="320"/>
      <c r="O56" s="320"/>
      <c r="P56" s="320"/>
      <c r="Q56" s="320"/>
      <c r="R56" s="320"/>
      <c r="S56" s="320"/>
      <c r="T56" s="320"/>
      <c r="U56" s="320"/>
      <c r="V56" s="320"/>
      <c r="W56" s="320"/>
      <c r="X56" s="320"/>
      <c r="Y56" s="320"/>
      <c r="Z56" s="320"/>
      <c r="AA56" s="320"/>
      <c r="AB56" s="320"/>
      <c r="AC56" s="320"/>
      <c r="AD56" s="320"/>
      <c r="AE56" s="320"/>
      <c r="AF56" s="320"/>
      <c r="AG56" s="332">
        <f>ROUND(SUM(AG57:AG68),2)</f>
        <v>0</v>
      </c>
      <c r="AH56" s="331"/>
      <c r="AI56" s="331"/>
      <c r="AJ56" s="331"/>
      <c r="AK56" s="331"/>
      <c r="AL56" s="331"/>
      <c r="AM56" s="331"/>
      <c r="AN56" s="330">
        <f t="shared" si="0"/>
        <v>0</v>
      </c>
      <c r="AO56" s="331"/>
      <c r="AP56" s="331"/>
      <c r="AQ56" s="94" t="s">
        <v>86</v>
      </c>
      <c r="AR56" s="95"/>
      <c r="AS56" s="96">
        <f>ROUND(SUM(AS57:AS68),2)</f>
        <v>0</v>
      </c>
      <c r="AT56" s="97">
        <f t="shared" si="1"/>
        <v>0</v>
      </c>
      <c r="AU56" s="98">
        <f>ROUND(SUM(AU57:AU68),5)</f>
        <v>0</v>
      </c>
      <c r="AV56" s="97">
        <f>ROUND(AZ56*L29,2)</f>
        <v>0</v>
      </c>
      <c r="AW56" s="97">
        <f>ROUND(BA56*L30,2)</f>
        <v>0</v>
      </c>
      <c r="AX56" s="97">
        <f>ROUND(BB56*L29,2)</f>
        <v>0</v>
      </c>
      <c r="AY56" s="97">
        <f>ROUND(BC56*L30,2)</f>
        <v>0</v>
      </c>
      <c r="AZ56" s="97">
        <f>ROUND(SUM(AZ57:AZ68),2)</f>
        <v>0</v>
      </c>
      <c r="BA56" s="97">
        <f>ROUND(SUM(BA57:BA68),2)</f>
        <v>0</v>
      </c>
      <c r="BB56" s="97">
        <f>ROUND(SUM(BB57:BB68),2)</f>
        <v>0</v>
      </c>
      <c r="BC56" s="97">
        <f>ROUND(SUM(BC57:BC68),2)</f>
        <v>0</v>
      </c>
      <c r="BD56" s="99">
        <f>ROUND(SUM(BD57:BD68),2)</f>
        <v>0</v>
      </c>
      <c r="BS56" s="100" t="s">
        <v>74</v>
      </c>
      <c r="BT56" s="100" t="s">
        <v>84</v>
      </c>
      <c r="BU56" s="100" t="s">
        <v>76</v>
      </c>
      <c r="BV56" s="100" t="s">
        <v>77</v>
      </c>
      <c r="BW56" s="100" t="s">
        <v>89</v>
      </c>
      <c r="BX56" s="100" t="s">
        <v>83</v>
      </c>
      <c r="CL56" s="100" t="s">
        <v>1</v>
      </c>
    </row>
    <row r="57" spans="1:91" s="6" customFormat="1" ht="25.5" customHeight="1">
      <c r="A57" s="91" t="s">
        <v>85</v>
      </c>
      <c r="B57" s="92"/>
      <c r="C57" s="93"/>
      <c r="D57" s="93"/>
      <c r="E57" s="93"/>
      <c r="F57" s="320" t="s">
        <v>90</v>
      </c>
      <c r="G57" s="320"/>
      <c r="H57" s="320"/>
      <c r="I57" s="320"/>
      <c r="J57" s="320"/>
      <c r="K57" s="93"/>
      <c r="L57" s="320" t="s">
        <v>91</v>
      </c>
      <c r="M57" s="320"/>
      <c r="N57" s="320"/>
      <c r="O57" s="320"/>
      <c r="P57" s="320"/>
      <c r="Q57" s="320"/>
      <c r="R57" s="320"/>
      <c r="S57" s="320"/>
      <c r="T57" s="320"/>
      <c r="U57" s="320"/>
      <c r="V57" s="320"/>
      <c r="W57" s="320"/>
      <c r="X57" s="320"/>
      <c r="Y57" s="320"/>
      <c r="Z57" s="320"/>
      <c r="AA57" s="320"/>
      <c r="AB57" s="320"/>
      <c r="AC57" s="320"/>
      <c r="AD57" s="320"/>
      <c r="AE57" s="320"/>
      <c r="AF57" s="320"/>
      <c r="AG57" s="330">
        <f>'SO 08.1. - Přeložka vodov...'!J34</f>
        <v>0</v>
      </c>
      <c r="AH57" s="331"/>
      <c r="AI57" s="331"/>
      <c r="AJ57" s="331"/>
      <c r="AK57" s="331"/>
      <c r="AL57" s="331"/>
      <c r="AM57" s="331"/>
      <c r="AN57" s="330">
        <f t="shared" si="0"/>
        <v>0</v>
      </c>
      <c r="AO57" s="331"/>
      <c r="AP57" s="331"/>
      <c r="AQ57" s="94" t="s">
        <v>86</v>
      </c>
      <c r="AR57" s="95"/>
      <c r="AS57" s="96">
        <v>0</v>
      </c>
      <c r="AT57" s="97">
        <f t="shared" si="1"/>
        <v>0</v>
      </c>
      <c r="AU57" s="98">
        <f>'SO 08.1. - Přeložka vodov...'!P100</f>
        <v>0</v>
      </c>
      <c r="AV57" s="97">
        <f>'SO 08.1. - Přeložka vodov...'!J37</f>
        <v>0</v>
      </c>
      <c r="AW57" s="97">
        <f>'SO 08.1. - Přeložka vodov...'!J38</f>
        <v>0</v>
      </c>
      <c r="AX57" s="97">
        <f>'SO 08.1. - Přeložka vodov...'!J39</f>
        <v>0</v>
      </c>
      <c r="AY57" s="97">
        <f>'SO 08.1. - Přeložka vodov...'!J40</f>
        <v>0</v>
      </c>
      <c r="AZ57" s="97">
        <f>'SO 08.1. - Přeložka vodov...'!F37</f>
        <v>0</v>
      </c>
      <c r="BA57" s="97">
        <f>'SO 08.1. - Přeložka vodov...'!F38</f>
        <v>0</v>
      </c>
      <c r="BB57" s="97">
        <f>'SO 08.1. - Přeložka vodov...'!F39</f>
        <v>0</v>
      </c>
      <c r="BC57" s="97">
        <f>'SO 08.1. - Přeložka vodov...'!F40</f>
        <v>0</v>
      </c>
      <c r="BD57" s="99">
        <f>'SO 08.1. - Přeložka vodov...'!F41</f>
        <v>0</v>
      </c>
      <c r="BT57" s="100" t="s">
        <v>92</v>
      </c>
      <c r="BV57" s="100" t="s">
        <v>77</v>
      </c>
      <c r="BW57" s="100" t="s">
        <v>93</v>
      </c>
      <c r="BX57" s="100" t="s">
        <v>89</v>
      </c>
      <c r="CL57" s="100" t="s">
        <v>1</v>
      </c>
    </row>
    <row r="58" spans="1:91" s="6" customFormat="1" ht="25.5" customHeight="1">
      <c r="A58" s="91" t="s">
        <v>85</v>
      </c>
      <c r="B58" s="92"/>
      <c r="C58" s="93"/>
      <c r="D58" s="93"/>
      <c r="E58" s="93"/>
      <c r="F58" s="320" t="s">
        <v>94</v>
      </c>
      <c r="G58" s="320"/>
      <c r="H58" s="320"/>
      <c r="I58" s="320"/>
      <c r="J58" s="320"/>
      <c r="K58" s="93"/>
      <c r="L58" s="320" t="s">
        <v>95</v>
      </c>
      <c r="M58" s="320"/>
      <c r="N58" s="320"/>
      <c r="O58" s="320"/>
      <c r="P58" s="320"/>
      <c r="Q58" s="320"/>
      <c r="R58" s="320"/>
      <c r="S58" s="320"/>
      <c r="T58" s="320"/>
      <c r="U58" s="320"/>
      <c r="V58" s="320"/>
      <c r="W58" s="320"/>
      <c r="X58" s="320"/>
      <c r="Y58" s="320"/>
      <c r="Z58" s="320"/>
      <c r="AA58" s="320"/>
      <c r="AB58" s="320"/>
      <c r="AC58" s="320"/>
      <c r="AD58" s="320"/>
      <c r="AE58" s="320"/>
      <c r="AF58" s="320"/>
      <c r="AG58" s="330">
        <f>'SO 08.2. - Přeložka vodov...'!J34</f>
        <v>0</v>
      </c>
      <c r="AH58" s="331"/>
      <c r="AI58" s="331"/>
      <c r="AJ58" s="331"/>
      <c r="AK58" s="331"/>
      <c r="AL58" s="331"/>
      <c r="AM58" s="331"/>
      <c r="AN58" s="330">
        <f t="shared" si="0"/>
        <v>0</v>
      </c>
      <c r="AO58" s="331"/>
      <c r="AP58" s="331"/>
      <c r="AQ58" s="94" t="s">
        <v>86</v>
      </c>
      <c r="AR58" s="95"/>
      <c r="AS58" s="96">
        <v>0</v>
      </c>
      <c r="AT58" s="97">
        <f t="shared" si="1"/>
        <v>0</v>
      </c>
      <c r="AU58" s="98">
        <f>'SO 08.2. - Přeložka vodov...'!P100</f>
        <v>0</v>
      </c>
      <c r="AV58" s="97">
        <f>'SO 08.2. - Přeložka vodov...'!J37</f>
        <v>0</v>
      </c>
      <c r="AW58" s="97">
        <f>'SO 08.2. - Přeložka vodov...'!J38</f>
        <v>0</v>
      </c>
      <c r="AX58" s="97">
        <f>'SO 08.2. - Přeložka vodov...'!J39</f>
        <v>0</v>
      </c>
      <c r="AY58" s="97">
        <f>'SO 08.2. - Přeložka vodov...'!J40</f>
        <v>0</v>
      </c>
      <c r="AZ58" s="97">
        <f>'SO 08.2. - Přeložka vodov...'!F37</f>
        <v>0</v>
      </c>
      <c r="BA58" s="97">
        <f>'SO 08.2. - Přeložka vodov...'!F38</f>
        <v>0</v>
      </c>
      <c r="BB58" s="97">
        <f>'SO 08.2. - Přeložka vodov...'!F39</f>
        <v>0</v>
      </c>
      <c r="BC58" s="97">
        <f>'SO 08.2. - Přeložka vodov...'!F40</f>
        <v>0</v>
      </c>
      <c r="BD58" s="99">
        <f>'SO 08.2. - Přeložka vodov...'!F41</f>
        <v>0</v>
      </c>
      <c r="BT58" s="100" t="s">
        <v>92</v>
      </c>
      <c r="BV58" s="100" t="s">
        <v>77</v>
      </c>
      <c r="BW58" s="100" t="s">
        <v>96</v>
      </c>
      <c r="BX58" s="100" t="s">
        <v>89</v>
      </c>
      <c r="CL58" s="100" t="s">
        <v>1</v>
      </c>
    </row>
    <row r="59" spans="1:91" s="6" customFormat="1" ht="25.5" customHeight="1">
      <c r="A59" s="91" t="s">
        <v>85</v>
      </c>
      <c r="B59" s="92"/>
      <c r="C59" s="93"/>
      <c r="D59" s="93"/>
      <c r="E59" s="93"/>
      <c r="F59" s="320" t="s">
        <v>97</v>
      </c>
      <c r="G59" s="320"/>
      <c r="H59" s="320"/>
      <c r="I59" s="320"/>
      <c r="J59" s="320"/>
      <c r="K59" s="93"/>
      <c r="L59" s="320" t="s">
        <v>98</v>
      </c>
      <c r="M59" s="320"/>
      <c r="N59" s="320"/>
      <c r="O59" s="320"/>
      <c r="P59" s="320"/>
      <c r="Q59" s="320"/>
      <c r="R59" s="320"/>
      <c r="S59" s="320"/>
      <c r="T59" s="320"/>
      <c r="U59" s="320"/>
      <c r="V59" s="320"/>
      <c r="W59" s="320"/>
      <c r="X59" s="320"/>
      <c r="Y59" s="320"/>
      <c r="Z59" s="320"/>
      <c r="AA59" s="320"/>
      <c r="AB59" s="320"/>
      <c r="AC59" s="320"/>
      <c r="AD59" s="320"/>
      <c r="AE59" s="320"/>
      <c r="AF59" s="320"/>
      <c r="AG59" s="330">
        <f>'SO 08.3. - Přeložka vodov...'!J34</f>
        <v>0</v>
      </c>
      <c r="AH59" s="331"/>
      <c r="AI59" s="331"/>
      <c r="AJ59" s="331"/>
      <c r="AK59" s="331"/>
      <c r="AL59" s="331"/>
      <c r="AM59" s="331"/>
      <c r="AN59" s="330">
        <f t="shared" si="0"/>
        <v>0</v>
      </c>
      <c r="AO59" s="331"/>
      <c r="AP59" s="331"/>
      <c r="AQ59" s="94" t="s">
        <v>86</v>
      </c>
      <c r="AR59" s="95"/>
      <c r="AS59" s="96">
        <v>0</v>
      </c>
      <c r="AT59" s="97">
        <f t="shared" si="1"/>
        <v>0</v>
      </c>
      <c r="AU59" s="98">
        <f>'SO 08.3. - Přeložka vodov...'!P100</f>
        <v>0</v>
      </c>
      <c r="AV59" s="97">
        <f>'SO 08.3. - Přeložka vodov...'!J37</f>
        <v>0</v>
      </c>
      <c r="AW59" s="97">
        <f>'SO 08.3. - Přeložka vodov...'!J38</f>
        <v>0</v>
      </c>
      <c r="AX59" s="97">
        <f>'SO 08.3. - Přeložka vodov...'!J39</f>
        <v>0</v>
      </c>
      <c r="AY59" s="97">
        <f>'SO 08.3. - Přeložka vodov...'!J40</f>
        <v>0</v>
      </c>
      <c r="AZ59" s="97">
        <f>'SO 08.3. - Přeložka vodov...'!F37</f>
        <v>0</v>
      </c>
      <c r="BA59" s="97">
        <f>'SO 08.3. - Přeložka vodov...'!F38</f>
        <v>0</v>
      </c>
      <c r="BB59" s="97">
        <f>'SO 08.3. - Přeložka vodov...'!F39</f>
        <v>0</v>
      </c>
      <c r="BC59" s="97">
        <f>'SO 08.3. - Přeložka vodov...'!F40</f>
        <v>0</v>
      </c>
      <c r="BD59" s="99">
        <f>'SO 08.3. - Přeložka vodov...'!F41</f>
        <v>0</v>
      </c>
      <c r="BT59" s="100" t="s">
        <v>92</v>
      </c>
      <c r="BV59" s="100" t="s">
        <v>77</v>
      </c>
      <c r="BW59" s="100" t="s">
        <v>99</v>
      </c>
      <c r="BX59" s="100" t="s">
        <v>89</v>
      </c>
      <c r="CL59" s="100" t="s">
        <v>1</v>
      </c>
    </row>
    <row r="60" spans="1:91" s="6" customFormat="1" ht="25.5" customHeight="1">
      <c r="A60" s="91" t="s">
        <v>85</v>
      </c>
      <c r="B60" s="92"/>
      <c r="C60" s="93"/>
      <c r="D60" s="93"/>
      <c r="E60" s="93"/>
      <c r="F60" s="320" t="s">
        <v>100</v>
      </c>
      <c r="G60" s="320"/>
      <c r="H60" s="320"/>
      <c r="I60" s="320"/>
      <c r="J60" s="320"/>
      <c r="K60" s="93"/>
      <c r="L60" s="320" t="s">
        <v>101</v>
      </c>
      <c r="M60" s="320"/>
      <c r="N60" s="320"/>
      <c r="O60" s="320"/>
      <c r="P60" s="320"/>
      <c r="Q60" s="320"/>
      <c r="R60" s="320"/>
      <c r="S60" s="320"/>
      <c r="T60" s="320"/>
      <c r="U60" s="320"/>
      <c r="V60" s="320"/>
      <c r="W60" s="320"/>
      <c r="X60" s="320"/>
      <c r="Y60" s="320"/>
      <c r="Z60" s="320"/>
      <c r="AA60" s="320"/>
      <c r="AB60" s="320"/>
      <c r="AC60" s="320"/>
      <c r="AD60" s="320"/>
      <c r="AE60" s="320"/>
      <c r="AF60" s="320"/>
      <c r="AG60" s="330">
        <f>'SO 08.4. - Přeložka vodov...'!J34</f>
        <v>0</v>
      </c>
      <c r="AH60" s="331"/>
      <c r="AI60" s="331"/>
      <c r="AJ60" s="331"/>
      <c r="AK60" s="331"/>
      <c r="AL60" s="331"/>
      <c r="AM60" s="331"/>
      <c r="AN60" s="330">
        <f t="shared" si="0"/>
        <v>0</v>
      </c>
      <c r="AO60" s="331"/>
      <c r="AP60" s="331"/>
      <c r="AQ60" s="94" t="s">
        <v>86</v>
      </c>
      <c r="AR60" s="95"/>
      <c r="AS60" s="96">
        <v>0</v>
      </c>
      <c r="AT60" s="97">
        <f t="shared" si="1"/>
        <v>0</v>
      </c>
      <c r="AU60" s="98">
        <f>'SO 08.4. - Přeložka vodov...'!P100</f>
        <v>0</v>
      </c>
      <c r="AV60" s="97">
        <f>'SO 08.4. - Přeložka vodov...'!J37</f>
        <v>0</v>
      </c>
      <c r="AW60" s="97">
        <f>'SO 08.4. - Přeložka vodov...'!J38</f>
        <v>0</v>
      </c>
      <c r="AX60" s="97">
        <f>'SO 08.4. - Přeložka vodov...'!J39</f>
        <v>0</v>
      </c>
      <c r="AY60" s="97">
        <f>'SO 08.4. - Přeložka vodov...'!J40</f>
        <v>0</v>
      </c>
      <c r="AZ60" s="97">
        <f>'SO 08.4. - Přeložka vodov...'!F37</f>
        <v>0</v>
      </c>
      <c r="BA60" s="97">
        <f>'SO 08.4. - Přeložka vodov...'!F38</f>
        <v>0</v>
      </c>
      <c r="BB60" s="97">
        <f>'SO 08.4. - Přeložka vodov...'!F39</f>
        <v>0</v>
      </c>
      <c r="BC60" s="97">
        <f>'SO 08.4. - Přeložka vodov...'!F40</f>
        <v>0</v>
      </c>
      <c r="BD60" s="99">
        <f>'SO 08.4. - Přeložka vodov...'!F41</f>
        <v>0</v>
      </c>
      <c r="BT60" s="100" t="s">
        <v>92</v>
      </c>
      <c r="BV60" s="100" t="s">
        <v>77</v>
      </c>
      <c r="BW60" s="100" t="s">
        <v>102</v>
      </c>
      <c r="BX60" s="100" t="s">
        <v>89</v>
      </c>
      <c r="CL60" s="100" t="s">
        <v>1</v>
      </c>
    </row>
    <row r="61" spans="1:91" s="6" customFormat="1" ht="25.5" customHeight="1">
      <c r="A61" s="91" t="s">
        <v>85</v>
      </c>
      <c r="B61" s="92"/>
      <c r="C61" s="93"/>
      <c r="D61" s="93"/>
      <c r="E61" s="93"/>
      <c r="F61" s="320" t="s">
        <v>103</v>
      </c>
      <c r="G61" s="320"/>
      <c r="H61" s="320"/>
      <c r="I61" s="320"/>
      <c r="J61" s="320"/>
      <c r="K61" s="93"/>
      <c r="L61" s="320" t="s">
        <v>104</v>
      </c>
      <c r="M61" s="320"/>
      <c r="N61" s="320"/>
      <c r="O61" s="320"/>
      <c r="P61" s="320"/>
      <c r="Q61" s="320"/>
      <c r="R61" s="320"/>
      <c r="S61" s="320"/>
      <c r="T61" s="320"/>
      <c r="U61" s="320"/>
      <c r="V61" s="320"/>
      <c r="W61" s="320"/>
      <c r="X61" s="320"/>
      <c r="Y61" s="320"/>
      <c r="Z61" s="320"/>
      <c r="AA61" s="320"/>
      <c r="AB61" s="320"/>
      <c r="AC61" s="320"/>
      <c r="AD61" s="320"/>
      <c r="AE61" s="320"/>
      <c r="AF61" s="320"/>
      <c r="AG61" s="330">
        <f>'SO 08.5. - Přeložka vodov...'!J34</f>
        <v>0</v>
      </c>
      <c r="AH61" s="331"/>
      <c r="AI61" s="331"/>
      <c r="AJ61" s="331"/>
      <c r="AK61" s="331"/>
      <c r="AL61" s="331"/>
      <c r="AM61" s="331"/>
      <c r="AN61" s="330">
        <f t="shared" si="0"/>
        <v>0</v>
      </c>
      <c r="AO61" s="331"/>
      <c r="AP61" s="331"/>
      <c r="AQ61" s="94" t="s">
        <v>86</v>
      </c>
      <c r="AR61" s="95"/>
      <c r="AS61" s="96">
        <v>0</v>
      </c>
      <c r="AT61" s="97">
        <f t="shared" si="1"/>
        <v>0</v>
      </c>
      <c r="AU61" s="98">
        <f>'SO 08.5. - Přeložka vodov...'!P99</f>
        <v>0</v>
      </c>
      <c r="AV61" s="97">
        <f>'SO 08.5. - Přeložka vodov...'!J37</f>
        <v>0</v>
      </c>
      <c r="AW61" s="97">
        <f>'SO 08.5. - Přeložka vodov...'!J38</f>
        <v>0</v>
      </c>
      <c r="AX61" s="97">
        <f>'SO 08.5. - Přeložka vodov...'!J39</f>
        <v>0</v>
      </c>
      <c r="AY61" s="97">
        <f>'SO 08.5. - Přeložka vodov...'!J40</f>
        <v>0</v>
      </c>
      <c r="AZ61" s="97">
        <f>'SO 08.5. - Přeložka vodov...'!F37</f>
        <v>0</v>
      </c>
      <c r="BA61" s="97">
        <f>'SO 08.5. - Přeložka vodov...'!F38</f>
        <v>0</v>
      </c>
      <c r="BB61" s="97">
        <f>'SO 08.5. - Přeložka vodov...'!F39</f>
        <v>0</v>
      </c>
      <c r="BC61" s="97">
        <f>'SO 08.5. - Přeložka vodov...'!F40</f>
        <v>0</v>
      </c>
      <c r="BD61" s="99">
        <f>'SO 08.5. - Přeložka vodov...'!F41</f>
        <v>0</v>
      </c>
      <c r="BT61" s="100" t="s">
        <v>92</v>
      </c>
      <c r="BV61" s="100" t="s">
        <v>77</v>
      </c>
      <c r="BW61" s="100" t="s">
        <v>105</v>
      </c>
      <c r="BX61" s="100" t="s">
        <v>89</v>
      </c>
      <c r="CL61" s="100" t="s">
        <v>1</v>
      </c>
    </row>
    <row r="62" spans="1:91" s="6" customFormat="1" ht="25.5" customHeight="1">
      <c r="A62" s="91" t="s">
        <v>85</v>
      </c>
      <c r="B62" s="92"/>
      <c r="C62" s="93"/>
      <c r="D62" s="93"/>
      <c r="E62" s="93"/>
      <c r="F62" s="320" t="s">
        <v>106</v>
      </c>
      <c r="G62" s="320"/>
      <c r="H62" s="320"/>
      <c r="I62" s="320"/>
      <c r="J62" s="320"/>
      <c r="K62" s="93"/>
      <c r="L62" s="320" t="s">
        <v>107</v>
      </c>
      <c r="M62" s="320"/>
      <c r="N62" s="320"/>
      <c r="O62" s="320"/>
      <c r="P62" s="320"/>
      <c r="Q62" s="320"/>
      <c r="R62" s="320"/>
      <c r="S62" s="320"/>
      <c r="T62" s="320"/>
      <c r="U62" s="320"/>
      <c r="V62" s="320"/>
      <c r="W62" s="320"/>
      <c r="X62" s="320"/>
      <c r="Y62" s="320"/>
      <c r="Z62" s="320"/>
      <c r="AA62" s="320"/>
      <c r="AB62" s="320"/>
      <c r="AC62" s="320"/>
      <c r="AD62" s="320"/>
      <c r="AE62" s="320"/>
      <c r="AF62" s="320"/>
      <c r="AG62" s="330">
        <f>'SO 08.6. - Přeložka vodov...'!J34</f>
        <v>0</v>
      </c>
      <c r="AH62" s="331"/>
      <c r="AI62" s="331"/>
      <c r="AJ62" s="331"/>
      <c r="AK62" s="331"/>
      <c r="AL62" s="331"/>
      <c r="AM62" s="331"/>
      <c r="AN62" s="330">
        <f t="shared" si="0"/>
        <v>0</v>
      </c>
      <c r="AO62" s="331"/>
      <c r="AP62" s="331"/>
      <c r="AQ62" s="94" t="s">
        <v>86</v>
      </c>
      <c r="AR62" s="95"/>
      <c r="AS62" s="96">
        <v>0</v>
      </c>
      <c r="AT62" s="97">
        <f t="shared" si="1"/>
        <v>0</v>
      </c>
      <c r="AU62" s="98">
        <f>'SO 08.6. - Přeložka vodov...'!P99</f>
        <v>0</v>
      </c>
      <c r="AV62" s="97">
        <f>'SO 08.6. - Přeložka vodov...'!J37</f>
        <v>0</v>
      </c>
      <c r="AW62" s="97">
        <f>'SO 08.6. - Přeložka vodov...'!J38</f>
        <v>0</v>
      </c>
      <c r="AX62" s="97">
        <f>'SO 08.6. - Přeložka vodov...'!J39</f>
        <v>0</v>
      </c>
      <c r="AY62" s="97">
        <f>'SO 08.6. - Přeložka vodov...'!J40</f>
        <v>0</v>
      </c>
      <c r="AZ62" s="97">
        <f>'SO 08.6. - Přeložka vodov...'!F37</f>
        <v>0</v>
      </c>
      <c r="BA62" s="97">
        <f>'SO 08.6. - Přeložka vodov...'!F38</f>
        <v>0</v>
      </c>
      <c r="BB62" s="97">
        <f>'SO 08.6. - Přeložka vodov...'!F39</f>
        <v>0</v>
      </c>
      <c r="BC62" s="97">
        <f>'SO 08.6. - Přeložka vodov...'!F40</f>
        <v>0</v>
      </c>
      <c r="BD62" s="99">
        <f>'SO 08.6. - Přeložka vodov...'!F41</f>
        <v>0</v>
      </c>
      <c r="BT62" s="100" t="s">
        <v>92</v>
      </c>
      <c r="BV62" s="100" t="s">
        <v>77</v>
      </c>
      <c r="BW62" s="100" t="s">
        <v>108</v>
      </c>
      <c r="BX62" s="100" t="s">
        <v>89</v>
      </c>
      <c r="CL62" s="100" t="s">
        <v>1</v>
      </c>
    </row>
    <row r="63" spans="1:91" s="6" customFormat="1" ht="25.5" customHeight="1">
      <c r="A63" s="91" t="s">
        <v>85</v>
      </c>
      <c r="B63" s="92"/>
      <c r="C63" s="93"/>
      <c r="D63" s="93"/>
      <c r="E63" s="93"/>
      <c r="F63" s="320" t="s">
        <v>109</v>
      </c>
      <c r="G63" s="320"/>
      <c r="H63" s="320"/>
      <c r="I63" s="320"/>
      <c r="J63" s="320"/>
      <c r="K63" s="93"/>
      <c r="L63" s="320" t="s">
        <v>110</v>
      </c>
      <c r="M63" s="320"/>
      <c r="N63" s="320"/>
      <c r="O63" s="320"/>
      <c r="P63" s="320"/>
      <c r="Q63" s="320"/>
      <c r="R63" s="320"/>
      <c r="S63" s="320"/>
      <c r="T63" s="320"/>
      <c r="U63" s="320"/>
      <c r="V63" s="320"/>
      <c r="W63" s="320"/>
      <c r="X63" s="320"/>
      <c r="Y63" s="320"/>
      <c r="Z63" s="320"/>
      <c r="AA63" s="320"/>
      <c r="AB63" s="320"/>
      <c r="AC63" s="320"/>
      <c r="AD63" s="320"/>
      <c r="AE63" s="320"/>
      <c r="AF63" s="320"/>
      <c r="AG63" s="330">
        <f>'SO 08.7. - Přeložka vodov...'!J34</f>
        <v>0</v>
      </c>
      <c r="AH63" s="331"/>
      <c r="AI63" s="331"/>
      <c r="AJ63" s="331"/>
      <c r="AK63" s="331"/>
      <c r="AL63" s="331"/>
      <c r="AM63" s="331"/>
      <c r="AN63" s="330">
        <f t="shared" si="0"/>
        <v>0</v>
      </c>
      <c r="AO63" s="331"/>
      <c r="AP63" s="331"/>
      <c r="AQ63" s="94" t="s">
        <v>86</v>
      </c>
      <c r="AR63" s="95"/>
      <c r="AS63" s="96">
        <v>0</v>
      </c>
      <c r="AT63" s="97">
        <f t="shared" si="1"/>
        <v>0</v>
      </c>
      <c r="AU63" s="98">
        <f>'SO 08.7. - Přeložka vodov...'!P101</f>
        <v>0</v>
      </c>
      <c r="AV63" s="97">
        <f>'SO 08.7. - Přeložka vodov...'!J37</f>
        <v>0</v>
      </c>
      <c r="AW63" s="97">
        <f>'SO 08.7. - Přeložka vodov...'!J38</f>
        <v>0</v>
      </c>
      <c r="AX63" s="97">
        <f>'SO 08.7. - Přeložka vodov...'!J39</f>
        <v>0</v>
      </c>
      <c r="AY63" s="97">
        <f>'SO 08.7. - Přeložka vodov...'!J40</f>
        <v>0</v>
      </c>
      <c r="AZ63" s="97">
        <f>'SO 08.7. - Přeložka vodov...'!F37</f>
        <v>0</v>
      </c>
      <c r="BA63" s="97">
        <f>'SO 08.7. - Přeložka vodov...'!F38</f>
        <v>0</v>
      </c>
      <c r="BB63" s="97">
        <f>'SO 08.7. - Přeložka vodov...'!F39</f>
        <v>0</v>
      </c>
      <c r="BC63" s="97">
        <f>'SO 08.7. - Přeložka vodov...'!F40</f>
        <v>0</v>
      </c>
      <c r="BD63" s="99">
        <f>'SO 08.7. - Přeložka vodov...'!F41</f>
        <v>0</v>
      </c>
      <c r="BT63" s="100" t="s">
        <v>92</v>
      </c>
      <c r="BV63" s="100" t="s">
        <v>77</v>
      </c>
      <c r="BW63" s="100" t="s">
        <v>111</v>
      </c>
      <c r="BX63" s="100" t="s">
        <v>89</v>
      </c>
      <c r="CL63" s="100" t="s">
        <v>1</v>
      </c>
    </row>
    <row r="64" spans="1:91" s="6" customFormat="1" ht="25.5" customHeight="1">
      <c r="A64" s="91" t="s">
        <v>85</v>
      </c>
      <c r="B64" s="92"/>
      <c r="C64" s="93"/>
      <c r="D64" s="93"/>
      <c r="E64" s="93"/>
      <c r="F64" s="320" t="s">
        <v>112</v>
      </c>
      <c r="G64" s="320"/>
      <c r="H64" s="320"/>
      <c r="I64" s="320"/>
      <c r="J64" s="320"/>
      <c r="K64" s="93"/>
      <c r="L64" s="320" t="s">
        <v>113</v>
      </c>
      <c r="M64" s="320"/>
      <c r="N64" s="320"/>
      <c r="O64" s="320"/>
      <c r="P64" s="320"/>
      <c r="Q64" s="320"/>
      <c r="R64" s="320"/>
      <c r="S64" s="320"/>
      <c r="T64" s="320"/>
      <c r="U64" s="320"/>
      <c r="V64" s="320"/>
      <c r="W64" s="320"/>
      <c r="X64" s="320"/>
      <c r="Y64" s="320"/>
      <c r="Z64" s="320"/>
      <c r="AA64" s="320"/>
      <c r="AB64" s="320"/>
      <c r="AC64" s="320"/>
      <c r="AD64" s="320"/>
      <c r="AE64" s="320"/>
      <c r="AF64" s="320"/>
      <c r="AG64" s="330">
        <f>'SO 08.8. - Přeložka vodov...'!J34</f>
        <v>0</v>
      </c>
      <c r="AH64" s="331"/>
      <c r="AI64" s="331"/>
      <c r="AJ64" s="331"/>
      <c r="AK64" s="331"/>
      <c r="AL64" s="331"/>
      <c r="AM64" s="331"/>
      <c r="AN64" s="330">
        <f t="shared" si="0"/>
        <v>0</v>
      </c>
      <c r="AO64" s="331"/>
      <c r="AP64" s="331"/>
      <c r="AQ64" s="94" t="s">
        <v>86</v>
      </c>
      <c r="AR64" s="95"/>
      <c r="AS64" s="96">
        <v>0</v>
      </c>
      <c r="AT64" s="97">
        <f t="shared" si="1"/>
        <v>0</v>
      </c>
      <c r="AU64" s="98">
        <f>'SO 08.8. - Přeložka vodov...'!P100</f>
        <v>0</v>
      </c>
      <c r="AV64" s="97">
        <f>'SO 08.8. - Přeložka vodov...'!J37</f>
        <v>0</v>
      </c>
      <c r="AW64" s="97">
        <f>'SO 08.8. - Přeložka vodov...'!J38</f>
        <v>0</v>
      </c>
      <c r="AX64" s="97">
        <f>'SO 08.8. - Přeložka vodov...'!J39</f>
        <v>0</v>
      </c>
      <c r="AY64" s="97">
        <f>'SO 08.8. - Přeložka vodov...'!J40</f>
        <v>0</v>
      </c>
      <c r="AZ64" s="97">
        <f>'SO 08.8. - Přeložka vodov...'!F37</f>
        <v>0</v>
      </c>
      <c r="BA64" s="97">
        <f>'SO 08.8. - Přeložka vodov...'!F38</f>
        <v>0</v>
      </c>
      <c r="BB64" s="97">
        <f>'SO 08.8. - Přeložka vodov...'!F39</f>
        <v>0</v>
      </c>
      <c r="BC64" s="97">
        <f>'SO 08.8. - Přeložka vodov...'!F40</f>
        <v>0</v>
      </c>
      <c r="BD64" s="99">
        <f>'SO 08.8. - Přeložka vodov...'!F41</f>
        <v>0</v>
      </c>
      <c r="BT64" s="100" t="s">
        <v>92</v>
      </c>
      <c r="BV64" s="100" t="s">
        <v>77</v>
      </c>
      <c r="BW64" s="100" t="s">
        <v>114</v>
      </c>
      <c r="BX64" s="100" t="s">
        <v>89</v>
      </c>
      <c r="CL64" s="100" t="s">
        <v>1</v>
      </c>
    </row>
    <row r="65" spans="1:91" s="6" customFormat="1" ht="25.5" customHeight="1">
      <c r="A65" s="91" t="s">
        <v>85</v>
      </c>
      <c r="B65" s="92"/>
      <c r="C65" s="93"/>
      <c r="D65" s="93"/>
      <c r="E65" s="93"/>
      <c r="F65" s="320" t="s">
        <v>115</v>
      </c>
      <c r="G65" s="320"/>
      <c r="H65" s="320"/>
      <c r="I65" s="320"/>
      <c r="J65" s="320"/>
      <c r="K65" s="93"/>
      <c r="L65" s="320" t="s">
        <v>116</v>
      </c>
      <c r="M65" s="320"/>
      <c r="N65" s="320"/>
      <c r="O65" s="320"/>
      <c r="P65" s="320"/>
      <c r="Q65" s="320"/>
      <c r="R65" s="320"/>
      <c r="S65" s="320"/>
      <c r="T65" s="320"/>
      <c r="U65" s="320"/>
      <c r="V65" s="320"/>
      <c r="W65" s="320"/>
      <c r="X65" s="320"/>
      <c r="Y65" s="320"/>
      <c r="Z65" s="320"/>
      <c r="AA65" s="320"/>
      <c r="AB65" s="320"/>
      <c r="AC65" s="320"/>
      <c r="AD65" s="320"/>
      <c r="AE65" s="320"/>
      <c r="AF65" s="320"/>
      <c r="AG65" s="330">
        <f>'SO 08.9. - Přeložka vodov...'!J34</f>
        <v>0</v>
      </c>
      <c r="AH65" s="331"/>
      <c r="AI65" s="331"/>
      <c r="AJ65" s="331"/>
      <c r="AK65" s="331"/>
      <c r="AL65" s="331"/>
      <c r="AM65" s="331"/>
      <c r="AN65" s="330">
        <f t="shared" si="0"/>
        <v>0</v>
      </c>
      <c r="AO65" s="331"/>
      <c r="AP65" s="331"/>
      <c r="AQ65" s="94" t="s">
        <v>86</v>
      </c>
      <c r="AR65" s="95"/>
      <c r="AS65" s="96">
        <v>0</v>
      </c>
      <c r="AT65" s="97">
        <f t="shared" si="1"/>
        <v>0</v>
      </c>
      <c r="AU65" s="98">
        <f>'SO 08.9. - Přeložka vodov...'!P97</f>
        <v>0</v>
      </c>
      <c r="AV65" s="97">
        <f>'SO 08.9. - Přeložka vodov...'!J37</f>
        <v>0</v>
      </c>
      <c r="AW65" s="97">
        <f>'SO 08.9. - Přeložka vodov...'!J38</f>
        <v>0</v>
      </c>
      <c r="AX65" s="97">
        <f>'SO 08.9. - Přeložka vodov...'!J39</f>
        <v>0</v>
      </c>
      <c r="AY65" s="97">
        <f>'SO 08.9. - Přeložka vodov...'!J40</f>
        <v>0</v>
      </c>
      <c r="AZ65" s="97">
        <f>'SO 08.9. - Přeložka vodov...'!F37</f>
        <v>0</v>
      </c>
      <c r="BA65" s="97">
        <f>'SO 08.9. - Přeložka vodov...'!F38</f>
        <v>0</v>
      </c>
      <c r="BB65" s="97">
        <f>'SO 08.9. - Přeložka vodov...'!F39</f>
        <v>0</v>
      </c>
      <c r="BC65" s="97">
        <f>'SO 08.9. - Přeložka vodov...'!F40</f>
        <v>0</v>
      </c>
      <c r="BD65" s="99">
        <f>'SO 08.9. - Přeložka vodov...'!F41</f>
        <v>0</v>
      </c>
      <c r="BT65" s="100" t="s">
        <v>92</v>
      </c>
      <c r="BV65" s="100" t="s">
        <v>77</v>
      </c>
      <c r="BW65" s="100" t="s">
        <v>117</v>
      </c>
      <c r="BX65" s="100" t="s">
        <v>89</v>
      </c>
      <c r="CL65" s="100" t="s">
        <v>1</v>
      </c>
    </row>
    <row r="66" spans="1:91" s="6" customFormat="1" ht="25.5" customHeight="1">
      <c r="A66" s="91" t="s">
        <v>85</v>
      </c>
      <c r="B66" s="92"/>
      <c r="C66" s="93"/>
      <c r="D66" s="93"/>
      <c r="E66" s="93"/>
      <c r="F66" s="320" t="s">
        <v>118</v>
      </c>
      <c r="G66" s="320"/>
      <c r="H66" s="320"/>
      <c r="I66" s="320"/>
      <c r="J66" s="320"/>
      <c r="K66" s="93"/>
      <c r="L66" s="320" t="s">
        <v>119</v>
      </c>
      <c r="M66" s="320"/>
      <c r="N66" s="320"/>
      <c r="O66" s="320"/>
      <c r="P66" s="320"/>
      <c r="Q66" s="320"/>
      <c r="R66" s="320"/>
      <c r="S66" s="320"/>
      <c r="T66" s="320"/>
      <c r="U66" s="320"/>
      <c r="V66" s="320"/>
      <c r="W66" s="320"/>
      <c r="X66" s="320"/>
      <c r="Y66" s="320"/>
      <c r="Z66" s="320"/>
      <c r="AA66" s="320"/>
      <c r="AB66" s="320"/>
      <c r="AC66" s="320"/>
      <c r="AD66" s="320"/>
      <c r="AE66" s="320"/>
      <c r="AF66" s="320"/>
      <c r="AG66" s="330">
        <f>'SO 08.10. - Přeložka vodo...'!J34</f>
        <v>0</v>
      </c>
      <c r="AH66" s="331"/>
      <c r="AI66" s="331"/>
      <c r="AJ66" s="331"/>
      <c r="AK66" s="331"/>
      <c r="AL66" s="331"/>
      <c r="AM66" s="331"/>
      <c r="AN66" s="330">
        <f t="shared" si="0"/>
        <v>0</v>
      </c>
      <c r="AO66" s="331"/>
      <c r="AP66" s="331"/>
      <c r="AQ66" s="94" t="s">
        <v>86</v>
      </c>
      <c r="AR66" s="95"/>
      <c r="AS66" s="96">
        <v>0</v>
      </c>
      <c r="AT66" s="97">
        <f t="shared" si="1"/>
        <v>0</v>
      </c>
      <c r="AU66" s="98">
        <f>'SO 08.10. - Přeložka vodo...'!P99</f>
        <v>0</v>
      </c>
      <c r="AV66" s="97">
        <f>'SO 08.10. - Přeložka vodo...'!J37</f>
        <v>0</v>
      </c>
      <c r="AW66" s="97">
        <f>'SO 08.10. - Přeložka vodo...'!J38</f>
        <v>0</v>
      </c>
      <c r="AX66" s="97">
        <f>'SO 08.10. - Přeložka vodo...'!J39</f>
        <v>0</v>
      </c>
      <c r="AY66" s="97">
        <f>'SO 08.10. - Přeložka vodo...'!J40</f>
        <v>0</v>
      </c>
      <c r="AZ66" s="97">
        <f>'SO 08.10. - Přeložka vodo...'!F37</f>
        <v>0</v>
      </c>
      <c r="BA66" s="97">
        <f>'SO 08.10. - Přeložka vodo...'!F38</f>
        <v>0</v>
      </c>
      <c r="BB66" s="97">
        <f>'SO 08.10. - Přeložka vodo...'!F39</f>
        <v>0</v>
      </c>
      <c r="BC66" s="97">
        <f>'SO 08.10. - Přeložka vodo...'!F40</f>
        <v>0</v>
      </c>
      <c r="BD66" s="99">
        <f>'SO 08.10. - Přeložka vodo...'!F41</f>
        <v>0</v>
      </c>
      <c r="BT66" s="100" t="s">
        <v>92</v>
      </c>
      <c r="BV66" s="100" t="s">
        <v>77</v>
      </c>
      <c r="BW66" s="100" t="s">
        <v>120</v>
      </c>
      <c r="BX66" s="100" t="s">
        <v>89</v>
      </c>
      <c r="CL66" s="100" t="s">
        <v>1</v>
      </c>
    </row>
    <row r="67" spans="1:91" s="6" customFormat="1" ht="25.5" customHeight="1">
      <c r="A67" s="91" t="s">
        <v>85</v>
      </c>
      <c r="B67" s="92"/>
      <c r="C67" s="93"/>
      <c r="D67" s="93"/>
      <c r="E67" s="93"/>
      <c r="F67" s="320" t="s">
        <v>121</v>
      </c>
      <c r="G67" s="320"/>
      <c r="H67" s="320"/>
      <c r="I67" s="320"/>
      <c r="J67" s="320"/>
      <c r="K67" s="93"/>
      <c r="L67" s="320" t="s">
        <v>122</v>
      </c>
      <c r="M67" s="320"/>
      <c r="N67" s="320"/>
      <c r="O67" s="320"/>
      <c r="P67" s="320"/>
      <c r="Q67" s="320"/>
      <c r="R67" s="320"/>
      <c r="S67" s="320"/>
      <c r="T67" s="320"/>
      <c r="U67" s="320"/>
      <c r="V67" s="320"/>
      <c r="W67" s="320"/>
      <c r="X67" s="320"/>
      <c r="Y67" s="320"/>
      <c r="Z67" s="320"/>
      <c r="AA67" s="320"/>
      <c r="AB67" s="320"/>
      <c r="AC67" s="320"/>
      <c r="AD67" s="320"/>
      <c r="AE67" s="320"/>
      <c r="AF67" s="320"/>
      <c r="AG67" s="330">
        <f>'SO 08.11. - Přeložka vodo...'!J34</f>
        <v>0</v>
      </c>
      <c r="AH67" s="331"/>
      <c r="AI67" s="331"/>
      <c r="AJ67" s="331"/>
      <c r="AK67" s="331"/>
      <c r="AL67" s="331"/>
      <c r="AM67" s="331"/>
      <c r="AN67" s="330">
        <f t="shared" si="0"/>
        <v>0</v>
      </c>
      <c r="AO67" s="331"/>
      <c r="AP67" s="331"/>
      <c r="AQ67" s="94" t="s">
        <v>86</v>
      </c>
      <c r="AR67" s="95"/>
      <c r="AS67" s="96">
        <v>0</v>
      </c>
      <c r="AT67" s="97">
        <f t="shared" si="1"/>
        <v>0</v>
      </c>
      <c r="AU67" s="98">
        <f>'SO 08.11. - Přeložka vodo...'!P99</f>
        <v>0</v>
      </c>
      <c r="AV67" s="97">
        <f>'SO 08.11. - Přeložka vodo...'!J37</f>
        <v>0</v>
      </c>
      <c r="AW67" s="97">
        <f>'SO 08.11. - Přeložka vodo...'!J38</f>
        <v>0</v>
      </c>
      <c r="AX67" s="97">
        <f>'SO 08.11. - Přeložka vodo...'!J39</f>
        <v>0</v>
      </c>
      <c r="AY67" s="97">
        <f>'SO 08.11. - Přeložka vodo...'!J40</f>
        <v>0</v>
      </c>
      <c r="AZ67" s="97">
        <f>'SO 08.11. - Přeložka vodo...'!F37</f>
        <v>0</v>
      </c>
      <c r="BA67" s="97">
        <f>'SO 08.11. - Přeložka vodo...'!F38</f>
        <v>0</v>
      </c>
      <c r="BB67" s="97">
        <f>'SO 08.11. - Přeložka vodo...'!F39</f>
        <v>0</v>
      </c>
      <c r="BC67" s="97">
        <f>'SO 08.11. - Přeložka vodo...'!F40</f>
        <v>0</v>
      </c>
      <c r="BD67" s="99">
        <f>'SO 08.11. - Přeložka vodo...'!F41</f>
        <v>0</v>
      </c>
      <c r="BT67" s="100" t="s">
        <v>92</v>
      </c>
      <c r="BV67" s="100" t="s">
        <v>77</v>
      </c>
      <c r="BW67" s="100" t="s">
        <v>123</v>
      </c>
      <c r="BX67" s="100" t="s">
        <v>89</v>
      </c>
      <c r="CL67" s="100" t="s">
        <v>1</v>
      </c>
    </row>
    <row r="68" spans="1:91" s="6" customFormat="1" ht="16.5" customHeight="1">
      <c r="A68" s="91" t="s">
        <v>85</v>
      </c>
      <c r="B68" s="92"/>
      <c r="C68" s="93"/>
      <c r="D68" s="93"/>
      <c r="E68" s="93"/>
      <c r="F68" s="320" t="s">
        <v>124</v>
      </c>
      <c r="G68" s="320"/>
      <c r="H68" s="320"/>
      <c r="I68" s="320"/>
      <c r="J68" s="320"/>
      <c r="K68" s="93"/>
      <c r="L68" s="320" t="s">
        <v>125</v>
      </c>
      <c r="M68" s="320"/>
      <c r="N68" s="320"/>
      <c r="O68" s="320"/>
      <c r="P68" s="320"/>
      <c r="Q68" s="320"/>
      <c r="R68" s="320"/>
      <c r="S68" s="320"/>
      <c r="T68" s="320"/>
      <c r="U68" s="320"/>
      <c r="V68" s="320"/>
      <c r="W68" s="320"/>
      <c r="X68" s="320"/>
      <c r="Y68" s="320"/>
      <c r="Z68" s="320"/>
      <c r="AA68" s="320"/>
      <c r="AB68" s="320"/>
      <c r="AC68" s="320"/>
      <c r="AD68" s="320"/>
      <c r="AE68" s="320"/>
      <c r="AF68" s="320"/>
      <c r="AG68" s="330">
        <f>'012 - Přípojky'!J34</f>
        <v>0</v>
      </c>
      <c r="AH68" s="331"/>
      <c r="AI68" s="331"/>
      <c r="AJ68" s="331"/>
      <c r="AK68" s="331"/>
      <c r="AL68" s="331"/>
      <c r="AM68" s="331"/>
      <c r="AN68" s="330">
        <f t="shared" si="0"/>
        <v>0</v>
      </c>
      <c r="AO68" s="331"/>
      <c r="AP68" s="331"/>
      <c r="AQ68" s="94" t="s">
        <v>86</v>
      </c>
      <c r="AR68" s="95"/>
      <c r="AS68" s="96">
        <v>0</v>
      </c>
      <c r="AT68" s="97">
        <f t="shared" si="1"/>
        <v>0</v>
      </c>
      <c r="AU68" s="98">
        <f>'012 - Přípojky'!P100</f>
        <v>0</v>
      </c>
      <c r="AV68" s="97">
        <f>'012 - Přípojky'!J37</f>
        <v>0</v>
      </c>
      <c r="AW68" s="97">
        <f>'012 - Přípojky'!J38</f>
        <v>0</v>
      </c>
      <c r="AX68" s="97">
        <f>'012 - Přípojky'!J39</f>
        <v>0</v>
      </c>
      <c r="AY68" s="97">
        <f>'012 - Přípojky'!J40</f>
        <v>0</v>
      </c>
      <c r="AZ68" s="97">
        <f>'012 - Přípojky'!F37</f>
        <v>0</v>
      </c>
      <c r="BA68" s="97">
        <f>'012 - Přípojky'!F38</f>
        <v>0</v>
      </c>
      <c r="BB68" s="97">
        <f>'012 - Přípojky'!F39</f>
        <v>0</v>
      </c>
      <c r="BC68" s="97">
        <f>'012 - Přípojky'!F40</f>
        <v>0</v>
      </c>
      <c r="BD68" s="99">
        <f>'012 - Přípojky'!F41</f>
        <v>0</v>
      </c>
      <c r="BT68" s="100" t="s">
        <v>92</v>
      </c>
      <c r="BV68" s="100" t="s">
        <v>77</v>
      </c>
      <c r="BW68" s="100" t="s">
        <v>126</v>
      </c>
      <c r="BX68" s="100" t="s">
        <v>89</v>
      </c>
      <c r="CL68" s="100" t="s">
        <v>1</v>
      </c>
    </row>
    <row r="69" spans="1:91" s="6" customFormat="1" ht="16.5" customHeight="1">
      <c r="B69" s="92"/>
      <c r="C69" s="93"/>
      <c r="D69" s="93"/>
      <c r="E69" s="320" t="s">
        <v>127</v>
      </c>
      <c r="F69" s="320"/>
      <c r="G69" s="320"/>
      <c r="H69" s="320"/>
      <c r="I69" s="320"/>
      <c r="J69" s="93"/>
      <c r="K69" s="320" t="s">
        <v>128</v>
      </c>
      <c r="L69" s="320"/>
      <c r="M69" s="320"/>
      <c r="N69" s="320"/>
      <c r="O69" s="320"/>
      <c r="P69" s="320"/>
      <c r="Q69" s="320"/>
      <c r="R69" s="320"/>
      <c r="S69" s="320"/>
      <c r="T69" s="320"/>
      <c r="U69" s="320"/>
      <c r="V69" s="320"/>
      <c r="W69" s="320"/>
      <c r="X69" s="320"/>
      <c r="Y69" s="320"/>
      <c r="Z69" s="320"/>
      <c r="AA69" s="320"/>
      <c r="AB69" s="320"/>
      <c r="AC69" s="320"/>
      <c r="AD69" s="320"/>
      <c r="AE69" s="320"/>
      <c r="AF69" s="320"/>
      <c r="AG69" s="332">
        <f>ROUND(SUM(AG70:AG71),2)</f>
        <v>0</v>
      </c>
      <c r="AH69" s="331"/>
      <c r="AI69" s="331"/>
      <c r="AJ69" s="331"/>
      <c r="AK69" s="331"/>
      <c r="AL69" s="331"/>
      <c r="AM69" s="331"/>
      <c r="AN69" s="330">
        <f t="shared" si="0"/>
        <v>0</v>
      </c>
      <c r="AO69" s="331"/>
      <c r="AP69" s="331"/>
      <c r="AQ69" s="94" t="s">
        <v>86</v>
      </c>
      <c r="AR69" s="95"/>
      <c r="AS69" s="96">
        <f>ROUND(SUM(AS70:AS71),2)</f>
        <v>0</v>
      </c>
      <c r="AT69" s="97">
        <f t="shared" si="1"/>
        <v>0</v>
      </c>
      <c r="AU69" s="98">
        <f>ROUND(SUM(AU70:AU71),5)</f>
        <v>0</v>
      </c>
      <c r="AV69" s="97">
        <f>ROUND(AZ69*L29,2)</f>
        <v>0</v>
      </c>
      <c r="AW69" s="97">
        <f>ROUND(BA69*L30,2)</f>
        <v>0</v>
      </c>
      <c r="AX69" s="97">
        <f>ROUND(BB69*L29,2)</f>
        <v>0</v>
      </c>
      <c r="AY69" s="97">
        <f>ROUND(BC69*L30,2)</f>
        <v>0</v>
      </c>
      <c r="AZ69" s="97">
        <f>ROUND(SUM(AZ70:AZ71),2)</f>
        <v>0</v>
      </c>
      <c r="BA69" s="97">
        <f>ROUND(SUM(BA70:BA71),2)</f>
        <v>0</v>
      </c>
      <c r="BB69" s="97">
        <f>ROUND(SUM(BB70:BB71),2)</f>
        <v>0</v>
      </c>
      <c r="BC69" s="97">
        <f>ROUND(SUM(BC70:BC71),2)</f>
        <v>0</v>
      </c>
      <c r="BD69" s="99">
        <f>ROUND(SUM(BD70:BD71),2)</f>
        <v>0</v>
      </c>
      <c r="BS69" s="100" t="s">
        <v>74</v>
      </c>
      <c r="BT69" s="100" t="s">
        <v>84</v>
      </c>
      <c r="BU69" s="100" t="s">
        <v>76</v>
      </c>
      <c r="BV69" s="100" t="s">
        <v>77</v>
      </c>
      <c r="BW69" s="100" t="s">
        <v>129</v>
      </c>
      <c r="BX69" s="100" t="s">
        <v>83</v>
      </c>
      <c r="CL69" s="100" t="s">
        <v>1</v>
      </c>
    </row>
    <row r="70" spans="1:91" s="6" customFormat="1" ht="25.5" customHeight="1">
      <c r="A70" s="91" t="s">
        <v>85</v>
      </c>
      <c r="B70" s="92"/>
      <c r="C70" s="93"/>
      <c r="D70" s="93"/>
      <c r="E70" s="93"/>
      <c r="F70" s="320" t="s">
        <v>130</v>
      </c>
      <c r="G70" s="320"/>
      <c r="H70" s="320"/>
      <c r="I70" s="320"/>
      <c r="J70" s="320"/>
      <c r="K70" s="93"/>
      <c r="L70" s="320" t="s">
        <v>131</v>
      </c>
      <c r="M70" s="320"/>
      <c r="N70" s="320"/>
      <c r="O70" s="320"/>
      <c r="P70" s="320"/>
      <c r="Q70" s="320"/>
      <c r="R70" s="320"/>
      <c r="S70" s="320"/>
      <c r="T70" s="320"/>
      <c r="U70" s="320"/>
      <c r="V70" s="320"/>
      <c r="W70" s="320"/>
      <c r="X70" s="320"/>
      <c r="Y70" s="320"/>
      <c r="Z70" s="320"/>
      <c r="AA70" s="320"/>
      <c r="AB70" s="320"/>
      <c r="AC70" s="320"/>
      <c r="AD70" s="320"/>
      <c r="AE70" s="320"/>
      <c r="AF70" s="320"/>
      <c r="AG70" s="330">
        <f>'SO 09.1. - Přeložka dešťo...'!J34</f>
        <v>0</v>
      </c>
      <c r="AH70" s="331"/>
      <c r="AI70" s="331"/>
      <c r="AJ70" s="331"/>
      <c r="AK70" s="331"/>
      <c r="AL70" s="331"/>
      <c r="AM70" s="331"/>
      <c r="AN70" s="330">
        <f t="shared" si="0"/>
        <v>0</v>
      </c>
      <c r="AO70" s="331"/>
      <c r="AP70" s="331"/>
      <c r="AQ70" s="94" t="s">
        <v>86</v>
      </c>
      <c r="AR70" s="95"/>
      <c r="AS70" s="96">
        <v>0</v>
      </c>
      <c r="AT70" s="97">
        <f t="shared" si="1"/>
        <v>0</v>
      </c>
      <c r="AU70" s="98">
        <f>'SO 09.1. - Přeložka dešťo...'!P99</f>
        <v>0</v>
      </c>
      <c r="AV70" s="97">
        <f>'SO 09.1. - Přeložka dešťo...'!J37</f>
        <v>0</v>
      </c>
      <c r="AW70" s="97">
        <f>'SO 09.1. - Přeložka dešťo...'!J38</f>
        <v>0</v>
      </c>
      <c r="AX70" s="97">
        <f>'SO 09.1. - Přeložka dešťo...'!J39</f>
        <v>0</v>
      </c>
      <c r="AY70" s="97">
        <f>'SO 09.1. - Přeložka dešťo...'!J40</f>
        <v>0</v>
      </c>
      <c r="AZ70" s="97">
        <f>'SO 09.1. - Přeložka dešťo...'!F37</f>
        <v>0</v>
      </c>
      <c r="BA70" s="97">
        <f>'SO 09.1. - Přeložka dešťo...'!F38</f>
        <v>0</v>
      </c>
      <c r="BB70" s="97">
        <f>'SO 09.1. - Přeložka dešťo...'!F39</f>
        <v>0</v>
      </c>
      <c r="BC70" s="97">
        <f>'SO 09.1. - Přeložka dešťo...'!F40</f>
        <v>0</v>
      </c>
      <c r="BD70" s="99">
        <f>'SO 09.1. - Přeložka dešťo...'!F41</f>
        <v>0</v>
      </c>
      <c r="BT70" s="100" t="s">
        <v>92</v>
      </c>
      <c r="BV70" s="100" t="s">
        <v>77</v>
      </c>
      <c r="BW70" s="100" t="s">
        <v>132</v>
      </c>
      <c r="BX70" s="100" t="s">
        <v>129</v>
      </c>
      <c r="CL70" s="100" t="s">
        <v>1</v>
      </c>
    </row>
    <row r="71" spans="1:91" s="6" customFormat="1" ht="25.5" customHeight="1">
      <c r="A71" s="91" t="s">
        <v>85</v>
      </c>
      <c r="B71" s="92"/>
      <c r="C71" s="93"/>
      <c r="D71" s="93"/>
      <c r="E71" s="93"/>
      <c r="F71" s="320" t="s">
        <v>133</v>
      </c>
      <c r="G71" s="320"/>
      <c r="H71" s="320"/>
      <c r="I71" s="320"/>
      <c r="J71" s="320"/>
      <c r="K71" s="93"/>
      <c r="L71" s="320" t="s">
        <v>134</v>
      </c>
      <c r="M71" s="320"/>
      <c r="N71" s="320"/>
      <c r="O71" s="320"/>
      <c r="P71" s="320"/>
      <c r="Q71" s="320"/>
      <c r="R71" s="320"/>
      <c r="S71" s="320"/>
      <c r="T71" s="320"/>
      <c r="U71" s="320"/>
      <c r="V71" s="320"/>
      <c r="W71" s="320"/>
      <c r="X71" s="320"/>
      <c r="Y71" s="320"/>
      <c r="Z71" s="320"/>
      <c r="AA71" s="320"/>
      <c r="AB71" s="320"/>
      <c r="AC71" s="320"/>
      <c r="AD71" s="320"/>
      <c r="AE71" s="320"/>
      <c r="AF71" s="320"/>
      <c r="AG71" s="330">
        <f>'SO 09.2. - Přeložka sloup...'!J34</f>
        <v>0</v>
      </c>
      <c r="AH71" s="331"/>
      <c r="AI71" s="331"/>
      <c r="AJ71" s="331"/>
      <c r="AK71" s="331"/>
      <c r="AL71" s="331"/>
      <c r="AM71" s="331"/>
      <c r="AN71" s="330">
        <f t="shared" si="0"/>
        <v>0</v>
      </c>
      <c r="AO71" s="331"/>
      <c r="AP71" s="331"/>
      <c r="AQ71" s="94" t="s">
        <v>86</v>
      </c>
      <c r="AR71" s="95"/>
      <c r="AS71" s="96">
        <v>0</v>
      </c>
      <c r="AT71" s="97">
        <f t="shared" si="1"/>
        <v>0</v>
      </c>
      <c r="AU71" s="98">
        <f>'SO 09.2. - Přeložka sloup...'!P92</f>
        <v>0</v>
      </c>
      <c r="AV71" s="97">
        <f>'SO 09.2. - Přeložka sloup...'!J37</f>
        <v>0</v>
      </c>
      <c r="AW71" s="97">
        <f>'SO 09.2. - Přeložka sloup...'!J38</f>
        <v>0</v>
      </c>
      <c r="AX71" s="97">
        <f>'SO 09.2. - Přeložka sloup...'!J39</f>
        <v>0</v>
      </c>
      <c r="AY71" s="97">
        <f>'SO 09.2. - Přeložka sloup...'!J40</f>
        <v>0</v>
      </c>
      <c r="AZ71" s="97">
        <f>'SO 09.2. - Přeložka sloup...'!F37</f>
        <v>0</v>
      </c>
      <c r="BA71" s="97">
        <f>'SO 09.2. - Přeložka sloup...'!F38</f>
        <v>0</v>
      </c>
      <c r="BB71" s="97">
        <f>'SO 09.2. - Přeložka sloup...'!F39</f>
        <v>0</v>
      </c>
      <c r="BC71" s="97">
        <f>'SO 09.2. - Přeložka sloup...'!F40</f>
        <v>0</v>
      </c>
      <c r="BD71" s="99">
        <f>'SO 09.2. - Přeložka sloup...'!F41</f>
        <v>0</v>
      </c>
      <c r="BT71" s="100" t="s">
        <v>92</v>
      </c>
      <c r="BV71" s="100" t="s">
        <v>77</v>
      </c>
      <c r="BW71" s="100" t="s">
        <v>135</v>
      </c>
      <c r="BX71" s="100" t="s">
        <v>129</v>
      </c>
      <c r="CL71" s="100" t="s">
        <v>1</v>
      </c>
    </row>
    <row r="72" spans="1:91" s="5" customFormat="1" ht="16.5" customHeight="1">
      <c r="A72" s="91" t="s">
        <v>85</v>
      </c>
      <c r="B72" s="81"/>
      <c r="C72" s="82"/>
      <c r="D72" s="321" t="s">
        <v>136</v>
      </c>
      <c r="E72" s="321"/>
      <c r="F72" s="321"/>
      <c r="G72" s="321"/>
      <c r="H72" s="321"/>
      <c r="I72" s="83"/>
      <c r="J72" s="321" t="s">
        <v>137</v>
      </c>
      <c r="K72" s="321"/>
      <c r="L72" s="321"/>
      <c r="M72" s="321"/>
      <c r="N72" s="321"/>
      <c r="O72" s="321"/>
      <c r="P72" s="321"/>
      <c r="Q72" s="321"/>
      <c r="R72" s="321"/>
      <c r="S72" s="321"/>
      <c r="T72" s="321"/>
      <c r="U72" s="321"/>
      <c r="V72" s="321"/>
      <c r="W72" s="321"/>
      <c r="X72" s="321"/>
      <c r="Y72" s="321"/>
      <c r="Z72" s="321"/>
      <c r="AA72" s="321"/>
      <c r="AB72" s="321"/>
      <c r="AC72" s="321"/>
      <c r="AD72" s="321"/>
      <c r="AE72" s="321"/>
      <c r="AF72" s="321"/>
      <c r="AG72" s="327">
        <f>'02 - Vedlejší a ostaní ná...'!J30</f>
        <v>0</v>
      </c>
      <c r="AH72" s="328"/>
      <c r="AI72" s="328"/>
      <c r="AJ72" s="328"/>
      <c r="AK72" s="328"/>
      <c r="AL72" s="328"/>
      <c r="AM72" s="328"/>
      <c r="AN72" s="327">
        <f t="shared" si="0"/>
        <v>0</v>
      </c>
      <c r="AO72" s="328"/>
      <c r="AP72" s="328"/>
      <c r="AQ72" s="84" t="s">
        <v>81</v>
      </c>
      <c r="AR72" s="85"/>
      <c r="AS72" s="101">
        <v>0</v>
      </c>
      <c r="AT72" s="102">
        <f t="shared" si="1"/>
        <v>0</v>
      </c>
      <c r="AU72" s="103">
        <f>'02 - Vedlejší a ostaní ná...'!P80</f>
        <v>0</v>
      </c>
      <c r="AV72" s="102">
        <f>'02 - Vedlejší a ostaní ná...'!J33</f>
        <v>0</v>
      </c>
      <c r="AW72" s="102">
        <f>'02 - Vedlejší a ostaní ná...'!J34</f>
        <v>0</v>
      </c>
      <c r="AX72" s="102">
        <f>'02 - Vedlejší a ostaní ná...'!J35</f>
        <v>0</v>
      </c>
      <c r="AY72" s="102">
        <f>'02 - Vedlejší a ostaní ná...'!J36</f>
        <v>0</v>
      </c>
      <c r="AZ72" s="102">
        <f>'02 - Vedlejší a ostaní ná...'!F33</f>
        <v>0</v>
      </c>
      <c r="BA72" s="102">
        <f>'02 - Vedlejší a ostaní ná...'!F34</f>
        <v>0</v>
      </c>
      <c r="BB72" s="102">
        <f>'02 - Vedlejší a ostaní ná...'!F35</f>
        <v>0</v>
      </c>
      <c r="BC72" s="102">
        <f>'02 - Vedlejší a ostaní ná...'!F36</f>
        <v>0</v>
      </c>
      <c r="BD72" s="104">
        <f>'02 - Vedlejší a ostaní ná...'!F37</f>
        <v>0</v>
      </c>
      <c r="BT72" s="90" t="s">
        <v>82</v>
      </c>
      <c r="BV72" s="90" t="s">
        <v>77</v>
      </c>
      <c r="BW72" s="90" t="s">
        <v>138</v>
      </c>
      <c r="BX72" s="90" t="s">
        <v>5</v>
      </c>
      <c r="CL72" s="90" t="s">
        <v>1</v>
      </c>
      <c r="CM72" s="90" t="s">
        <v>84</v>
      </c>
    </row>
    <row r="73" spans="1:91" s="1" customFormat="1" ht="30" customHeight="1"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7"/>
    </row>
    <row r="74" spans="1:91" s="1" customFormat="1" ht="6.95" customHeight="1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37"/>
    </row>
  </sheetData>
  <sheetProtection algorithmName="SHA-512" hashValue="4ytf8RzdFSFsVBY3c6kYoJ1lSw9wARPxTIQlMPrJJiNqerr89HB819j34lPfBwCwrntLOSQKNssCsUEd8dUbWw==" saltValue="sC+UK72Ju69DgjNKSYTXSA==" spinCount="100000" sheet="1" objects="1" scenarios="1" formatColumns="0" formatRows="0"/>
  <mergeCells count="110"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W31:AE31"/>
    <mergeCell ref="BE5:BE34"/>
    <mergeCell ref="AK26:AO26"/>
    <mergeCell ref="W29:AE29"/>
    <mergeCell ref="AN60:AP60"/>
    <mergeCell ref="AN57:AP57"/>
    <mergeCell ref="AN58:AP58"/>
    <mergeCell ref="AN59:AP59"/>
    <mergeCell ref="AN61:AP61"/>
    <mergeCell ref="AN62:AP62"/>
    <mergeCell ref="AN63:AP63"/>
    <mergeCell ref="AN64:AP64"/>
    <mergeCell ref="AN65:AP65"/>
    <mergeCell ref="AN72:AP72"/>
    <mergeCell ref="F70:J70"/>
    <mergeCell ref="F61:J61"/>
    <mergeCell ref="F71:J71"/>
    <mergeCell ref="D72:H72"/>
    <mergeCell ref="AG63:AM63"/>
    <mergeCell ref="AG62:AM62"/>
    <mergeCell ref="AG64:AM64"/>
    <mergeCell ref="AG65:AM65"/>
    <mergeCell ref="AG66:AM66"/>
    <mergeCell ref="AG67:AM67"/>
    <mergeCell ref="AG68:AM68"/>
    <mergeCell ref="AG69:AM69"/>
    <mergeCell ref="AG70:AM70"/>
    <mergeCell ref="AG71:AM71"/>
    <mergeCell ref="AG72:AM72"/>
    <mergeCell ref="L68:AF68"/>
    <mergeCell ref="L67:AF67"/>
    <mergeCell ref="F67:J67"/>
    <mergeCell ref="F68:J68"/>
    <mergeCell ref="E69:I69"/>
    <mergeCell ref="AN66:AP66"/>
    <mergeCell ref="AN67:AP67"/>
    <mergeCell ref="AN68:AP68"/>
    <mergeCell ref="AN69:AP69"/>
    <mergeCell ref="AN70:AP70"/>
    <mergeCell ref="AN71:AP71"/>
    <mergeCell ref="K69:AF69"/>
    <mergeCell ref="L70:AF70"/>
    <mergeCell ref="L71:AF71"/>
    <mergeCell ref="J72:AF72"/>
    <mergeCell ref="AN52:AP52"/>
    <mergeCell ref="AG52:AM52"/>
    <mergeCell ref="AN55:AP55"/>
    <mergeCell ref="AG55:AM55"/>
    <mergeCell ref="AN56:AP56"/>
    <mergeCell ref="AG56:AM56"/>
    <mergeCell ref="AG57:AM57"/>
    <mergeCell ref="AG58:AM58"/>
    <mergeCell ref="AG59:AM59"/>
    <mergeCell ref="AG60:AM60"/>
    <mergeCell ref="AG61:AM61"/>
    <mergeCell ref="AG54:AM54"/>
    <mergeCell ref="AN54:AP54"/>
    <mergeCell ref="L61:AF61"/>
    <mergeCell ref="L62:AF62"/>
    <mergeCell ref="L63:AF63"/>
    <mergeCell ref="L64:AF64"/>
    <mergeCell ref="L65:AF65"/>
    <mergeCell ref="L66:AF66"/>
    <mergeCell ref="D55:H55"/>
    <mergeCell ref="E56:I56"/>
    <mergeCell ref="F57:J57"/>
    <mergeCell ref="F58:J58"/>
    <mergeCell ref="F59:J59"/>
    <mergeCell ref="C52:G52"/>
    <mergeCell ref="I52:AF52"/>
    <mergeCell ref="J55:AF55"/>
    <mergeCell ref="K56:AF56"/>
    <mergeCell ref="L57:AF57"/>
    <mergeCell ref="L58:AF58"/>
    <mergeCell ref="L59:AF59"/>
    <mergeCell ref="L60:AF60"/>
    <mergeCell ref="F60:J60"/>
    <mergeCell ref="F62:J62"/>
    <mergeCell ref="F63:J63"/>
    <mergeCell ref="F64:J64"/>
    <mergeCell ref="F65:J65"/>
    <mergeCell ref="F66:J66"/>
  </mergeCells>
  <hyperlinks>
    <hyperlink ref="A57" location="'SO 08.1. - Přeložka vodov...'!C2" display="/" xr:uid="{00000000-0004-0000-0000-000001000000}"/>
    <hyperlink ref="A58" location="'SO 08.2. - Přeložka vodov...'!C2" display="/" xr:uid="{00000000-0004-0000-0000-000002000000}"/>
    <hyperlink ref="A59" location="'SO 08.3. - Přeložka vodov...'!C2" display="/" xr:uid="{00000000-0004-0000-0000-000003000000}"/>
    <hyperlink ref="A60" location="'SO 08.4. - Přeložka vodov...'!C2" display="/" xr:uid="{00000000-0004-0000-0000-000004000000}"/>
    <hyperlink ref="A61" location="'SO 08.5. - Přeložka vodov...'!C2" display="/" xr:uid="{00000000-0004-0000-0000-000005000000}"/>
    <hyperlink ref="A62" location="'SO 08.6. - Přeložka vodov...'!C2" display="/" xr:uid="{00000000-0004-0000-0000-000006000000}"/>
    <hyperlink ref="A63" location="'SO 08.7. - Přeložka vodov...'!C2" display="/" xr:uid="{00000000-0004-0000-0000-000007000000}"/>
    <hyperlink ref="A64" location="'SO 08.8. - Přeložka vodov...'!C2" display="/" xr:uid="{00000000-0004-0000-0000-000008000000}"/>
    <hyperlink ref="A65" location="'SO 08.9. - Přeložka vodov...'!C2" display="/" xr:uid="{00000000-0004-0000-0000-000009000000}"/>
    <hyperlink ref="A66" location="'SO 08.10. - Přeložka vodo...'!C2" display="/" xr:uid="{00000000-0004-0000-0000-00000A000000}"/>
    <hyperlink ref="A67" location="'SO 08.11. - Přeložka vodo...'!C2" display="/" xr:uid="{00000000-0004-0000-0000-00000B000000}"/>
    <hyperlink ref="A68" location="'012 - Přípojky'!C2" display="/" xr:uid="{00000000-0004-0000-0000-00000C000000}"/>
    <hyperlink ref="A70" location="'SO 09.1. - Přeložka dešťo...'!C2" display="/" xr:uid="{00000000-0004-0000-0000-00000D000000}"/>
    <hyperlink ref="A71" location="'SO 09.2. - Přeložka sloup...'!C2" display="/" xr:uid="{00000000-0004-0000-0000-00000E000000}"/>
    <hyperlink ref="A72" location="'02 - Vedlejší a ostaní ná...'!C2" display="/" xr:uid="{00000000-0004-0000-0000-00000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1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6" t="s">
        <v>117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139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367" t="str">
        <f>'Rekapitulace stavby'!K6</f>
        <v>Výstavba kanalizace Hrdlořezy - DPS - neuznatelné náklady</v>
      </c>
      <c r="F7" s="368"/>
      <c r="G7" s="368"/>
      <c r="H7" s="368"/>
      <c r="L7" s="19"/>
    </row>
    <row r="8" spans="2:46">
      <c r="B8" s="19"/>
      <c r="D8" s="110" t="s">
        <v>140</v>
      </c>
      <c r="L8" s="19"/>
    </row>
    <row r="9" spans="2:46" ht="16.5" customHeight="1">
      <c r="B9" s="19"/>
      <c r="E9" s="367" t="s">
        <v>141</v>
      </c>
      <c r="F9" s="339"/>
      <c r="G9" s="339"/>
      <c r="H9" s="339"/>
      <c r="L9" s="19"/>
    </row>
    <row r="10" spans="2:46" ht="12" customHeight="1">
      <c r="B10" s="19"/>
      <c r="D10" s="110" t="s">
        <v>142</v>
      </c>
      <c r="L10" s="19"/>
    </row>
    <row r="11" spans="2:46" s="1" customFormat="1" ht="16.5" customHeight="1">
      <c r="B11" s="37"/>
      <c r="E11" s="368" t="s">
        <v>438</v>
      </c>
      <c r="F11" s="369"/>
      <c r="G11" s="369"/>
      <c r="H11" s="369"/>
      <c r="I11" s="111"/>
      <c r="L11" s="37"/>
    </row>
    <row r="12" spans="2:46" s="1" customFormat="1" ht="12" customHeight="1">
      <c r="B12" s="37"/>
      <c r="D12" s="110" t="s">
        <v>439</v>
      </c>
      <c r="I12" s="111"/>
      <c r="L12" s="37"/>
    </row>
    <row r="13" spans="2:46" s="1" customFormat="1" ht="36.950000000000003" customHeight="1">
      <c r="B13" s="37"/>
      <c r="E13" s="370" t="s">
        <v>1580</v>
      </c>
      <c r="F13" s="369"/>
      <c r="G13" s="369"/>
      <c r="H13" s="369"/>
      <c r="I13" s="111"/>
      <c r="L13" s="37"/>
    </row>
    <row r="14" spans="2:46" s="1" customFormat="1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1</v>
      </c>
      <c r="I15" s="112" t="s">
        <v>19</v>
      </c>
      <c r="J15" s="16" t="s">
        <v>1</v>
      </c>
      <c r="L15" s="37"/>
    </row>
    <row r="16" spans="2:46" s="1" customFormat="1" ht="12" customHeight="1">
      <c r="B16" s="37"/>
      <c r="D16" s="110" t="s">
        <v>20</v>
      </c>
      <c r="F16" s="16" t="s">
        <v>21</v>
      </c>
      <c r="I16" s="112" t="s">
        <v>22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24</v>
      </c>
      <c r="I18" s="112" t="s">
        <v>25</v>
      </c>
      <c r="J18" s="16" t="s">
        <v>26</v>
      </c>
      <c r="L18" s="37"/>
    </row>
    <row r="19" spans="2:12" s="1" customFormat="1" ht="18" customHeight="1">
      <c r="B19" s="37"/>
      <c r="E19" s="16" t="s">
        <v>27</v>
      </c>
      <c r="I19" s="112" t="s">
        <v>28</v>
      </c>
      <c r="J19" s="16" t="s">
        <v>29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30</v>
      </c>
      <c r="I21" s="112" t="s">
        <v>25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371" t="str">
        <f>'Rekapitulace stavby'!E14</f>
        <v>Vyplň údaj</v>
      </c>
      <c r="F22" s="372"/>
      <c r="G22" s="372"/>
      <c r="H22" s="372"/>
      <c r="I22" s="112" t="s">
        <v>28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32</v>
      </c>
      <c r="I24" s="112" t="s">
        <v>25</v>
      </c>
      <c r="J24" s="16" t="s">
        <v>33</v>
      </c>
      <c r="L24" s="37"/>
    </row>
    <row r="25" spans="2:12" s="1" customFormat="1" ht="18" customHeight="1">
      <c r="B25" s="37"/>
      <c r="E25" s="16" t="s">
        <v>34</v>
      </c>
      <c r="I25" s="112" t="s">
        <v>28</v>
      </c>
      <c r="J25" s="16" t="s">
        <v>35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37</v>
      </c>
      <c r="I27" s="112" t="s">
        <v>25</v>
      </c>
      <c r="J27" s="16" t="s">
        <v>1</v>
      </c>
      <c r="L27" s="37"/>
    </row>
    <row r="28" spans="2:12" s="1" customFormat="1" ht="18" customHeight="1">
      <c r="B28" s="37"/>
      <c r="E28" s="16" t="s">
        <v>38</v>
      </c>
      <c r="I28" s="112" t="s">
        <v>28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39</v>
      </c>
      <c r="I30" s="111"/>
      <c r="L30" s="37"/>
    </row>
    <row r="31" spans="2:12" s="7" customFormat="1" ht="45" customHeight="1">
      <c r="B31" s="114"/>
      <c r="E31" s="373" t="s">
        <v>40</v>
      </c>
      <c r="F31" s="373"/>
      <c r="G31" s="373"/>
      <c r="H31" s="373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41</v>
      </c>
      <c r="I34" s="111"/>
      <c r="J34" s="118">
        <f>ROUND(J97,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43</v>
      </c>
      <c r="I36" s="120" t="s">
        <v>42</v>
      </c>
      <c r="J36" s="119" t="s">
        <v>44</v>
      </c>
      <c r="L36" s="37"/>
    </row>
    <row r="37" spans="2:12" s="1" customFormat="1" ht="14.45" customHeight="1">
      <c r="B37" s="37"/>
      <c r="D37" s="110" t="s">
        <v>45</v>
      </c>
      <c r="E37" s="110" t="s">
        <v>46</v>
      </c>
      <c r="F37" s="121">
        <f>ROUND((SUM(BE97:BE216)),  2)</f>
        <v>0</v>
      </c>
      <c r="I37" s="122">
        <v>0.21</v>
      </c>
      <c r="J37" s="121">
        <f>ROUND(((SUM(BE97:BE216))*I37),  2)</f>
        <v>0</v>
      </c>
      <c r="L37" s="37"/>
    </row>
    <row r="38" spans="2:12" s="1" customFormat="1" ht="14.45" customHeight="1">
      <c r="B38" s="37"/>
      <c r="E38" s="110" t="s">
        <v>47</v>
      </c>
      <c r="F38" s="121">
        <f>ROUND((SUM(BF97:BF216)),  2)</f>
        <v>0</v>
      </c>
      <c r="I38" s="122">
        <v>0.15</v>
      </c>
      <c r="J38" s="121">
        <f>ROUND(((SUM(BF97:BF216))*I38),  2)</f>
        <v>0</v>
      </c>
      <c r="L38" s="37"/>
    </row>
    <row r="39" spans="2:12" s="1" customFormat="1" ht="14.45" hidden="1" customHeight="1">
      <c r="B39" s="37"/>
      <c r="E39" s="110" t="s">
        <v>48</v>
      </c>
      <c r="F39" s="121">
        <f>ROUND((SUM(BG97:BG216)),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49</v>
      </c>
      <c r="F40" s="121">
        <f>ROUND((SUM(BH97:BH216)),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50</v>
      </c>
      <c r="F41" s="121">
        <f>ROUND((SUM(BI97:BI216)),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51</v>
      </c>
      <c r="E43" s="125"/>
      <c r="F43" s="125"/>
      <c r="G43" s="126" t="s">
        <v>52</v>
      </c>
      <c r="H43" s="127" t="s">
        <v>53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143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365" t="str">
        <f>E7</f>
        <v>Výstavba kanalizace Hrdlořezy - DPS - neuznatelné náklady</v>
      </c>
      <c r="F52" s="366"/>
      <c r="G52" s="366"/>
      <c r="H52" s="366"/>
      <c r="I52" s="111"/>
      <c r="J52" s="34"/>
      <c r="K52" s="34"/>
      <c r="L52" s="37"/>
    </row>
    <row r="53" spans="2:12" ht="12" customHeight="1">
      <c r="B53" s="20"/>
      <c r="C53" s="28" t="s">
        <v>140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365" t="s">
        <v>141</v>
      </c>
      <c r="F54" s="352"/>
      <c r="G54" s="352"/>
      <c r="H54" s="352"/>
      <c r="J54" s="21"/>
      <c r="K54" s="21"/>
      <c r="L54" s="19"/>
    </row>
    <row r="55" spans="2:12" ht="12" customHeight="1">
      <c r="B55" s="20"/>
      <c r="C55" s="28" t="s">
        <v>142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366" t="s">
        <v>438</v>
      </c>
      <c r="F56" s="347"/>
      <c r="G56" s="347"/>
      <c r="H56" s="347"/>
      <c r="I56" s="111"/>
      <c r="J56" s="34"/>
      <c r="K56" s="34"/>
      <c r="L56" s="37"/>
    </row>
    <row r="57" spans="2:12" s="1" customFormat="1" ht="12" customHeight="1">
      <c r="B57" s="33"/>
      <c r="C57" s="28" t="s">
        <v>439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348" t="str">
        <f>E13</f>
        <v>SO 08.9. - Přeložka vodovodu E-1-a</v>
      </c>
      <c r="F58" s="347"/>
      <c r="G58" s="347"/>
      <c r="H58" s="347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20</v>
      </c>
      <c r="D60" s="34"/>
      <c r="E60" s="34"/>
      <c r="F60" s="26" t="str">
        <f>F16</f>
        <v>Hrdlořezy</v>
      </c>
      <c r="G60" s="34"/>
      <c r="H60" s="34"/>
      <c r="I60" s="112" t="s">
        <v>22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24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32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30</v>
      </c>
      <c r="D63" s="34"/>
      <c r="E63" s="34"/>
      <c r="F63" s="26" t="str">
        <f>IF(E22="","",E22)</f>
        <v>Vyplň údaj</v>
      </c>
      <c r="G63" s="34"/>
      <c r="H63" s="34"/>
      <c r="I63" s="112" t="s">
        <v>37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144</v>
      </c>
      <c r="D65" s="138"/>
      <c r="E65" s="138"/>
      <c r="F65" s="138"/>
      <c r="G65" s="138"/>
      <c r="H65" s="138"/>
      <c r="I65" s="139"/>
      <c r="J65" s="140" t="s">
        <v>145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146</v>
      </c>
      <c r="D67" s="34"/>
      <c r="E67" s="34"/>
      <c r="F67" s="34"/>
      <c r="G67" s="34"/>
      <c r="H67" s="34"/>
      <c r="I67" s="111"/>
      <c r="J67" s="72">
        <f>J97</f>
        <v>0</v>
      </c>
      <c r="K67" s="34"/>
      <c r="L67" s="37"/>
      <c r="AU67" s="16" t="s">
        <v>147</v>
      </c>
    </row>
    <row r="68" spans="2:47" s="8" customFormat="1" ht="24.95" customHeight="1">
      <c r="B68" s="142"/>
      <c r="C68" s="143"/>
      <c r="D68" s="144" t="s">
        <v>148</v>
      </c>
      <c r="E68" s="145"/>
      <c r="F68" s="145"/>
      <c r="G68" s="145"/>
      <c r="H68" s="145"/>
      <c r="I68" s="146"/>
      <c r="J68" s="147">
        <f>J98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149</v>
      </c>
      <c r="E69" s="151"/>
      <c r="F69" s="151"/>
      <c r="G69" s="151"/>
      <c r="H69" s="151"/>
      <c r="I69" s="152"/>
      <c r="J69" s="153">
        <f>J99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151</v>
      </c>
      <c r="E70" s="151"/>
      <c r="F70" s="151"/>
      <c r="G70" s="151"/>
      <c r="H70" s="151"/>
      <c r="I70" s="152"/>
      <c r="J70" s="153">
        <f>J178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153</v>
      </c>
      <c r="E71" s="151"/>
      <c r="F71" s="151"/>
      <c r="G71" s="151"/>
      <c r="H71" s="151"/>
      <c r="I71" s="152"/>
      <c r="J71" s="153">
        <f>J186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156</v>
      </c>
      <c r="E72" s="151"/>
      <c r="F72" s="151"/>
      <c r="G72" s="151"/>
      <c r="H72" s="151"/>
      <c r="I72" s="152"/>
      <c r="J72" s="153">
        <f>J207</f>
        <v>0</v>
      </c>
      <c r="K72" s="93"/>
      <c r="L72" s="154"/>
    </row>
    <row r="73" spans="2:47" s="8" customFormat="1" ht="24.95" customHeight="1">
      <c r="B73" s="142"/>
      <c r="C73" s="143"/>
      <c r="D73" s="144" t="s">
        <v>441</v>
      </c>
      <c r="E73" s="145"/>
      <c r="F73" s="145"/>
      <c r="G73" s="145"/>
      <c r="H73" s="145"/>
      <c r="I73" s="146"/>
      <c r="J73" s="147">
        <f>J209</f>
        <v>0</v>
      </c>
      <c r="K73" s="143"/>
      <c r="L73" s="148"/>
    </row>
    <row r="74" spans="2:47" s="1" customFormat="1" ht="21.75" customHeight="1">
      <c r="B74" s="33"/>
      <c r="C74" s="34"/>
      <c r="D74" s="34"/>
      <c r="E74" s="34"/>
      <c r="F74" s="34"/>
      <c r="G74" s="34"/>
      <c r="H74" s="34"/>
      <c r="I74" s="111"/>
      <c r="J74" s="34"/>
      <c r="K74" s="34"/>
      <c r="L74" s="37"/>
    </row>
    <row r="75" spans="2:47" s="1" customFormat="1" ht="6.95" customHeight="1">
      <c r="B75" s="45"/>
      <c r="C75" s="46"/>
      <c r="D75" s="46"/>
      <c r="E75" s="46"/>
      <c r="F75" s="46"/>
      <c r="G75" s="46"/>
      <c r="H75" s="46"/>
      <c r="I75" s="133"/>
      <c r="J75" s="46"/>
      <c r="K75" s="46"/>
      <c r="L75" s="37"/>
    </row>
    <row r="79" spans="2:47" s="1" customFormat="1" ht="6.95" customHeight="1">
      <c r="B79" s="47"/>
      <c r="C79" s="48"/>
      <c r="D79" s="48"/>
      <c r="E79" s="48"/>
      <c r="F79" s="48"/>
      <c r="G79" s="48"/>
      <c r="H79" s="48"/>
      <c r="I79" s="136"/>
      <c r="J79" s="48"/>
      <c r="K79" s="48"/>
      <c r="L79" s="37"/>
    </row>
    <row r="80" spans="2:47" s="1" customFormat="1" ht="24.95" customHeight="1">
      <c r="B80" s="33"/>
      <c r="C80" s="22" t="s">
        <v>157</v>
      </c>
      <c r="D80" s="34"/>
      <c r="E80" s="34"/>
      <c r="F80" s="34"/>
      <c r="G80" s="34"/>
      <c r="H80" s="34"/>
      <c r="I80" s="111"/>
      <c r="J80" s="34"/>
      <c r="K80" s="34"/>
      <c r="L80" s="37"/>
    </row>
    <row r="81" spans="2:20" s="1" customFormat="1" ht="6.95" customHeight="1">
      <c r="B81" s="33"/>
      <c r="C81" s="34"/>
      <c r="D81" s="34"/>
      <c r="E81" s="34"/>
      <c r="F81" s="34"/>
      <c r="G81" s="34"/>
      <c r="H81" s="34"/>
      <c r="I81" s="111"/>
      <c r="J81" s="34"/>
      <c r="K81" s="34"/>
      <c r="L81" s="37"/>
    </row>
    <row r="82" spans="2:20" s="1" customFormat="1" ht="12" customHeight="1">
      <c r="B82" s="33"/>
      <c r="C82" s="28" t="s">
        <v>15</v>
      </c>
      <c r="D82" s="34"/>
      <c r="E82" s="34"/>
      <c r="F82" s="34"/>
      <c r="G82" s="34"/>
      <c r="H82" s="34"/>
      <c r="I82" s="111"/>
      <c r="J82" s="34"/>
      <c r="K82" s="34"/>
      <c r="L82" s="37"/>
    </row>
    <row r="83" spans="2:20" s="1" customFormat="1" ht="16.5" customHeight="1">
      <c r="B83" s="33"/>
      <c r="C83" s="34"/>
      <c r="D83" s="34"/>
      <c r="E83" s="365" t="str">
        <f>E7</f>
        <v>Výstavba kanalizace Hrdlořezy - DPS - neuznatelné náklady</v>
      </c>
      <c r="F83" s="366"/>
      <c r="G83" s="366"/>
      <c r="H83" s="366"/>
      <c r="I83" s="111"/>
      <c r="J83" s="34"/>
      <c r="K83" s="34"/>
      <c r="L83" s="37"/>
    </row>
    <row r="84" spans="2:20" ht="12" customHeight="1">
      <c r="B84" s="20"/>
      <c r="C84" s="28" t="s">
        <v>140</v>
      </c>
      <c r="D84" s="21"/>
      <c r="E84" s="21"/>
      <c r="F84" s="21"/>
      <c r="G84" s="21"/>
      <c r="H84" s="21"/>
      <c r="J84" s="21"/>
      <c r="K84" s="21"/>
      <c r="L84" s="19"/>
    </row>
    <row r="85" spans="2:20" ht="16.5" customHeight="1">
      <c r="B85" s="20"/>
      <c r="C85" s="21"/>
      <c r="D85" s="21"/>
      <c r="E85" s="365" t="s">
        <v>141</v>
      </c>
      <c r="F85" s="352"/>
      <c r="G85" s="352"/>
      <c r="H85" s="352"/>
      <c r="J85" s="21"/>
      <c r="K85" s="21"/>
      <c r="L85" s="19"/>
    </row>
    <row r="86" spans="2:20" ht="12" customHeight="1">
      <c r="B86" s="20"/>
      <c r="C86" s="28" t="s">
        <v>142</v>
      </c>
      <c r="D86" s="21"/>
      <c r="E86" s="21"/>
      <c r="F86" s="21"/>
      <c r="G86" s="21"/>
      <c r="H86" s="21"/>
      <c r="J86" s="21"/>
      <c r="K86" s="21"/>
      <c r="L86" s="19"/>
    </row>
    <row r="87" spans="2:20" s="1" customFormat="1" ht="16.5" customHeight="1">
      <c r="B87" s="33"/>
      <c r="C87" s="34"/>
      <c r="D87" s="34"/>
      <c r="E87" s="366" t="s">
        <v>438</v>
      </c>
      <c r="F87" s="347"/>
      <c r="G87" s="347"/>
      <c r="H87" s="347"/>
      <c r="I87" s="111"/>
      <c r="J87" s="34"/>
      <c r="K87" s="34"/>
      <c r="L87" s="37"/>
    </row>
    <row r="88" spans="2:20" s="1" customFormat="1" ht="12" customHeight="1">
      <c r="B88" s="33"/>
      <c r="C88" s="28" t="s">
        <v>439</v>
      </c>
      <c r="D88" s="34"/>
      <c r="E88" s="34"/>
      <c r="F88" s="34"/>
      <c r="G88" s="34"/>
      <c r="H88" s="34"/>
      <c r="I88" s="111"/>
      <c r="J88" s="34"/>
      <c r="K88" s="34"/>
      <c r="L88" s="37"/>
    </row>
    <row r="89" spans="2:20" s="1" customFormat="1" ht="16.5" customHeight="1">
      <c r="B89" s="33"/>
      <c r="C89" s="34"/>
      <c r="D89" s="34"/>
      <c r="E89" s="348" t="str">
        <f>E13</f>
        <v>SO 08.9. - Přeložka vodovodu E-1-a</v>
      </c>
      <c r="F89" s="347"/>
      <c r="G89" s="347"/>
      <c r="H89" s="347"/>
      <c r="I89" s="111"/>
      <c r="J89" s="34"/>
      <c r="K89" s="34"/>
      <c r="L89" s="37"/>
    </row>
    <row r="90" spans="2:20" s="1" customFormat="1" ht="6.95" customHeight="1">
      <c r="B90" s="33"/>
      <c r="C90" s="34"/>
      <c r="D90" s="34"/>
      <c r="E90" s="34"/>
      <c r="F90" s="34"/>
      <c r="G90" s="34"/>
      <c r="H90" s="34"/>
      <c r="I90" s="111"/>
      <c r="J90" s="34"/>
      <c r="K90" s="34"/>
      <c r="L90" s="37"/>
    </row>
    <row r="91" spans="2:20" s="1" customFormat="1" ht="12" customHeight="1">
      <c r="B91" s="33"/>
      <c r="C91" s="28" t="s">
        <v>20</v>
      </c>
      <c r="D91" s="34"/>
      <c r="E91" s="34"/>
      <c r="F91" s="26" t="str">
        <f>F16</f>
        <v>Hrdlořezy</v>
      </c>
      <c r="G91" s="34"/>
      <c r="H91" s="34"/>
      <c r="I91" s="112" t="s">
        <v>22</v>
      </c>
      <c r="J91" s="54" t="str">
        <f>IF(J16="","",J16)</f>
        <v>21. 3. 2018</v>
      </c>
      <c r="K91" s="34"/>
      <c r="L91" s="37"/>
    </row>
    <row r="92" spans="2:20" s="1" customFormat="1" ht="6.95" customHeight="1">
      <c r="B92" s="33"/>
      <c r="C92" s="34"/>
      <c r="D92" s="34"/>
      <c r="E92" s="34"/>
      <c r="F92" s="34"/>
      <c r="G92" s="34"/>
      <c r="H92" s="34"/>
      <c r="I92" s="111"/>
      <c r="J92" s="34"/>
      <c r="K92" s="34"/>
      <c r="L92" s="37"/>
    </row>
    <row r="93" spans="2:20" s="1" customFormat="1" ht="13.7" customHeight="1">
      <c r="B93" s="33"/>
      <c r="C93" s="28" t="s">
        <v>24</v>
      </c>
      <c r="D93" s="34"/>
      <c r="E93" s="34"/>
      <c r="F93" s="26" t="str">
        <f>E19</f>
        <v>Vodovody a kanalizace Mladá Boleslav, a.s.</v>
      </c>
      <c r="G93" s="34"/>
      <c r="H93" s="34"/>
      <c r="I93" s="112" t="s">
        <v>32</v>
      </c>
      <c r="J93" s="31" t="str">
        <f>E25</f>
        <v>ŠINDLAR s.r.o.</v>
      </c>
      <c r="K93" s="34"/>
      <c r="L93" s="37"/>
    </row>
    <row r="94" spans="2:20" s="1" customFormat="1" ht="13.7" customHeight="1">
      <c r="B94" s="33"/>
      <c r="C94" s="28" t="s">
        <v>30</v>
      </c>
      <c r="D94" s="34"/>
      <c r="E94" s="34"/>
      <c r="F94" s="26" t="str">
        <f>IF(E22="","",E22)</f>
        <v>Vyplň údaj</v>
      </c>
      <c r="G94" s="34"/>
      <c r="H94" s="34"/>
      <c r="I94" s="112" t="s">
        <v>37</v>
      </c>
      <c r="J94" s="31" t="str">
        <f>E28</f>
        <v>Roman Bárta</v>
      </c>
      <c r="K94" s="34"/>
      <c r="L94" s="37"/>
    </row>
    <row r="95" spans="2:20" s="1" customFormat="1" ht="10.35" customHeight="1">
      <c r="B95" s="33"/>
      <c r="C95" s="34"/>
      <c r="D95" s="34"/>
      <c r="E95" s="34"/>
      <c r="F95" s="34"/>
      <c r="G95" s="34"/>
      <c r="H95" s="34"/>
      <c r="I95" s="111"/>
      <c r="J95" s="34"/>
      <c r="K95" s="34"/>
      <c r="L95" s="37"/>
    </row>
    <row r="96" spans="2:20" s="10" customFormat="1" ht="29.25" customHeight="1">
      <c r="B96" s="155"/>
      <c r="C96" s="156" t="s">
        <v>158</v>
      </c>
      <c r="D96" s="157" t="s">
        <v>60</v>
      </c>
      <c r="E96" s="157" t="s">
        <v>56</v>
      </c>
      <c r="F96" s="157" t="s">
        <v>57</v>
      </c>
      <c r="G96" s="157" t="s">
        <v>159</v>
      </c>
      <c r="H96" s="157" t="s">
        <v>160</v>
      </c>
      <c r="I96" s="158" t="s">
        <v>161</v>
      </c>
      <c r="J96" s="157" t="s">
        <v>145</v>
      </c>
      <c r="K96" s="159" t="s">
        <v>162</v>
      </c>
      <c r="L96" s="160"/>
      <c r="M96" s="63" t="s">
        <v>1</v>
      </c>
      <c r="N96" s="64" t="s">
        <v>45</v>
      </c>
      <c r="O96" s="64" t="s">
        <v>163</v>
      </c>
      <c r="P96" s="64" t="s">
        <v>164</v>
      </c>
      <c r="Q96" s="64" t="s">
        <v>165</v>
      </c>
      <c r="R96" s="64" t="s">
        <v>166</v>
      </c>
      <c r="S96" s="64" t="s">
        <v>167</v>
      </c>
      <c r="T96" s="65" t="s">
        <v>168</v>
      </c>
    </row>
    <row r="97" spans="2:65" s="1" customFormat="1" ht="22.9" customHeight="1">
      <c r="B97" s="33"/>
      <c r="C97" s="70" t="s">
        <v>169</v>
      </c>
      <c r="D97" s="34"/>
      <c r="E97" s="34"/>
      <c r="F97" s="34"/>
      <c r="G97" s="34"/>
      <c r="H97" s="34"/>
      <c r="I97" s="111"/>
      <c r="J97" s="161">
        <f>BK97</f>
        <v>0</v>
      </c>
      <c r="K97" s="34"/>
      <c r="L97" s="37"/>
      <c r="M97" s="66"/>
      <c r="N97" s="67"/>
      <c r="O97" s="67"/>
      <c r="P97" s="162">
        <f>P98+P209</f>
        <v>0</v>
      </c>
      <c r="Q97" s="67"/>
      <c r="R97" s="162">
        <f>R98+R209</f>
        <v>2.1519014459000001</v>
      </c>
      <c r="S97" s="67"/>
      <c r="T97" s="163">
        <f>T98+T209</f>
        <v>0</v>
      </c>
      <c r="AT97" s="16" t="s">
        <v>74</v>
      </c>
      <c r="AU97" s="16" t="s">
        <v>147</v>
      </c>
      <c r="BK97" s="164">
        <f>BK98+BK209</f>
        <v>0</v>
      </c>
    </row>
    <row r="98" spans="2:65" s="11" customFormat="1" ht="25.9" customHeight="1">
      <c r="B98" s="165"/>
      <c r="C98" s="166"/>
      <c r="D98" s="167" t="s">
        <v>74</v>
      </c>
      <c r="E98" s="168" t="s">
        <v>170</v>
      </c>
      <c r="F98" s="168" t="s">
        <v>171</v>
      </c>
      <c r="G98" s="166"/>
      <c r="H98" s="166"/>
      <c r="I98" s="169"/>
      <c r="J98" s="170">
        <f>BK98</f>
        <v>0</v>
      </c>
      <c r="K98" s="166"/>
      <c r="L98" s="171"/>
      <c r="M98" s="172"/>
      <c r="N98" s="173"/>
      <c r="O98" s="173"/>
      <c r="P98" s="174">
        <f>P99+P178+P186+P207</f>
        <v>0</v>
      </c>
      <c r="Q98" s="173"/>
      <c r="R98" s="174">
        <f>R99+R178+R186+R207</f>
        <v>1.6519014459000001</v>
      </c>
      <c r="S98" s="173"/>
      <c r="T98" s="175">
        <f>T99+T178+T186+T207</f>
        <v>0</v>
      </c>
      <c r="AR98" s="176" t="s">
        <v>82</v>
      </c>
      <c r="AT98" s="177" t="s">
        <v>74</v>
      </c>
      <c r="AU98" s="177" t="s">
        <v>75</v>
      </c>
      <c r="AY98" s="176" t="s">
        <v>172</v>
      </c>
      <c r="BK98" s="178">
        <f>BK99+BK178+BK186+BK207</f>
        <v>0</v>
      </c>
    </row>
    <row r="99" spans="2:65" s="11" customFormat="1" ht="22.9" customHeight="1">
      <c r="B99" s="165"/>
      <c r="C99" s="166"/>
      <c r="D99" s="167" t="s">
        <v>74</v>
      </c>
      <c r="E99" s="179" t="s">
        <v>82</v>
      </c>
      <c r="F99" s="179" t="s">
        <v>173</v>
      </c>
      <c r="G99" s="166"/>
      <c r="H99" s="166"/>
      <c r="I99" s="169"/>
      <c r="J99" s="180">
        <f>BK99</f>
        <v>0</v>
      </c>
      <c r="K99" s="166"/>
      <c r="L99" s="171"/>
      <c r="M99" s="172"/>
      <c r="N99" s="173"/>
      <c r="O99" s="173"/>
      <c r="P99" s="174">
        <f>SUM(P100:P177)</f>
        <v>0</v>
      </c>
      <c r="Q99" s="173"/>
      <c r="R99" s="174">
        <f>SUM(R100:R177)</f>
        <v>1.6453922459000001</v>
      </c>
      <c r="S99" s="173"/>
      <c r="T99" s="175">
        <f>SUM(T100:T177)</f>
        <v>0</v>
      </c>
      <c r="AR99" s="176" t="s">
        <v>82</v>
      </c>
      <c r="AT99" s="177" t="s">
        <v>74</v>
      </c>
      <c r="AU99" s="177" t="s">
        <v>82</v>
      </c>
      <c r="AY99" s="176" t="s">
        <v>172</v>
      </c>
      <c r="BK99" s="178">
        <f>SUM(BK100:BK177)</f>
        <v>0</v>
      </c>
    </row>
    <row r="100" spans="2:65" s="1" customFormat="1" ht="33.75" customHeight="1">
      <c r="B100" s="33"/>
      <c r="C100" s="181" t="s">
        <v>82</v>
      </c>
      <c r="D100" s="181" t="s">
        <v>174</v>
      </c>
      <c r="E100" s="182" t="s">
        <v>226</v>
      </c>
      <c r="F100" s="183" t="s">
        <v>227</v>
      </c>
      <c r="G100" s="184" t="s">
        <v>211</v>
      </c>
      <c r="H100" s="185">
        <v>1</v>
      </c>
      <c r="I100" s="186"/>
      <c r="J100" s="185">
        <f>ROUND(I100*H100,2)</f>
        <v>0</v>
      </c>
      <c r="K100" s="183" t="s">
        <v>176</v>
      </c>
      <c r="L100" s="37"/>
      <c r="M100" s="187" t="s">
        <v>1</v>
      </c>
      <c r="N100" s="188" t="s">
        <v>46</v>
      </c>
      <c r="O100" s="59"/>
      <c r="P100" s="189">
        <f>O100*H100</f>
        <v>0</v>
      </c>
      <c r="Q100" s="189">
        <v>3.6900000000000002E-2</v>
      </c>
      <c r="R100" s="189">
        <f>Q100*H100</f>
        <v>3.6900000000000002E-2</v>
      </c>
      <c r="S100" s="189">
        <v>0</v>
      </c>
      <c r="T100" s="190">
        <f>S100*H100</f>
        <v>0</v>
      </c>
      <c r="AR100" s="16" t="s">
        <v>177</v>
      </c>
      <c r="AT100" s="16" t="s">
        <v>174</v>
      </c>
      <c r="AU100" s="16" t="s">
        <v>84</v>
      </c>
      <c r="AY100" s="16" t="s">
        <v>172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6" t="s">
        <v>82</v>
      </c>
      <c r="BK100" s="191">
        <f>ROUND(I100*H100,2)</f>
        <v>0</v>
      </c>
      <c r="BL100" s="16" t="s">
        <v>177</v>
      </c>
      <c r="BM100" s="16" t="s">
        <v>1581</v>
      </c>
    </row>
    <row r="101" spans="2:65" s="12" customFormat="1">
      <c r="B101" s="192"/>
      <c r="C101" s="193"/>
      <c r="D101" s="194" t="s">
        <v>178</v>
      </c>
      <c r="E101" s="195" t="s">
        <v>1</v>
      </c>
      <c r="F101" s="196" t="s">
        <v>1582</v>
      </c>
      <c r="G101" s="193"/>
      <c r="H101" s="195" t="s">
        <v>1</v>
      </c>
      <c r="I101" s="197"/>
      <c r="J101" s="193"/>
      <c r="K101" s="193"/>
      <c r="L101" s="198"/>
      <c r="M101" s="199"/>
      <c r="N101" s="200"/>
      <c r="O101" s="200"/>
      <c r="P101" s="200"/>
      <c r="Q101" s="200"/>
      <c r="R101" s="200"/>
      <c r="S101" s="200"/>
      <c r="T101" s="201"/>
      <c r="AT101" s="202" t="s">
        <v>178</v>
      </c>
      <c r="AU101" s="202" t="s">
        <v>84</v>
      </c>
      <c r="AV101" s="12" t="s">
        <v>82</v>
      </c>
      <c r="AW101" s="12" t="s">
        <v>36</v>
      </c>
      <c r="AX101" s="12" t="s">
        <v>75</v>
      </c>
      <c r="AY101" s="202" t="s">
        <v>172</v>
      </c>
    </row>
    <row r="102" spans="2:65" s="13" customFormat="1">
      <c r="B102" s="203"/>
      <c r="C102" s="204"/>
      <c r="D102" s="194" t="s">
        <v>178</v>
      </c>
      <c r="E102" s="205" t="s">
        <v>1</v>
      </c>
      <c r="F102" s="206" t="s">
        <v>594</v>
      </c>
      <c r="G102" s="204"/>
      <c r="H102" s="207">
        <v>1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178</v>
      </c>
      <c r="AU102" s="213" t="s">
        <v>84</v>
      </c>
      <c r="AV102" s="13" t="s">
        <v>84</v>
      </c>
      <c r="AW102" s="13" t="s">
        <v>36</v>
      </c>
      <c r="AX102" s="13" t="s">
        <v>82</v>
      </c>
      <c r="AY102" s="213" t="s">
        <v>172</v>
      </c>
    </row>
    <row r="103" spans="2:65" s="1" customFormat="1" ht="22.5" customHeight="1">
      <c r="B103" s="33"/>
      <c r="C103" s="181" t="s">
        <v>84</v>
      </c>
      <c r="D103" s="181" t="s">
        <v>174</v>
      </c>
      <c r="E103" s="182" t="s">
        <v>229</v>
      </c>
      <c r="F103" s="183" t="s">
        <v>230</v>
      </c>
      <c r="G103" s="184" t="s">
        <v>231</v>
      </c>
      <c r="H103" s="185">
        <v>1.1599999999999999</v>
      </c>
      <c r="I103" s="186"/>
      <c r="J103" s="185">
        <f>ROUND(I103*H103,2)</f>
        <v>0</v>
      </c>
      <c r="K103" s="183" t="s">
        <v>176</v>
      </c>
      <c r="L103" s="37"/>
      <c r="M103" s="187" t="s">
        <v>1</v>
      </c>
      <c r="N103" s="188" t="s">
        <v>46</v>
      </c>
      <c r="O103" s="59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AR103" s="16" t="s">
        <v>177</v>
      </c>
      <c r="AT103" s="16" t="s">
        <v>174</v>
      </c>
      <c r="AU103" s="16" t="s">
        <v>84</v>
      </c>
      <c r="AY103" s="16" t="s">
        <v>172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6" t="s">
        <v>82</v>
      </c>
      <c r="BK103" s="191">
        <f>ROUND(I103*H103,2)</f>
        <v>0</v>
      </c>
      <c r="BL103" s="16" t="s">
        <v>177</v>
      </c>
      <c r="BM103" s="16" t="s">
        <v>1583</v>
      </c>
    </row>
    <row r="104" spans="2:65" s="12" customFormat="1">
      <c r="B104" s="192"/>
      <c r="C104" s="193"/>
      <c r="D104" s="194" t="s">
        <v>178</v>
      </c>
      <c r="E104" s="195" t="s">
        <v>1</v>
      </c>
      <c r="F104" s="196" t="s">
        <v>956</v>
      </c>
      <c r="G104" s="193"/>
      <c r="H104" s="195" t="s">
        <v>1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178</v>
      </c>
      <c r="AU104" s="202" t="s">
        <v>84</v>
      </c>
      <c r="AV104" s="12" t="s">
        <v>82</v>
      </c>
      <c r="AW104" s="12" t="s">
        <v>36</v>
      </c>
      <c r="AX104" s="12" t="s">
        <v>75</v>
      </c>
      <c r="AY104" s="202" t="s">
        <v>172</v>
      </c>
    </row>
    <row r="105" spans="2:65" s="12" customFormat="1">
      <c r="B105" s="192"/>
      <c r="C105" s="193"/>
      <c r="D105" s="194" t="s">
        <v>178</v>
      </c>
      <c r="E105" s="195" t="s">
        <v>1</v>
      </c>
      <c r="F105" s="196" t="s">
        <v>232</v>
      </c>
      <c r="G105" s="193"/>
      <c r="H105" s="195" t="s">
        <v>1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178</v>
      </c>
      <c r="AU105" s="202" t="s">
        <v>84</v>
      </c>
      <c r="AV105" s="12" t="s">
        <v>82</v>
      </c>
      <c r="AW105" s="12" t="s">
        <v>36</v>
      </c>
      <c r="AX105" s="12" t="s">
        <v>75</v>
      </c>
      <c r="AY105" s="202" t="s">
        <v>172</v>
      </c>
    </row>
    <row r="106" spans="2:65" s="13" customFormat="1">
      <c r="B106" s="203"/>
      <c r="C106" s="204"/>
      <c r="D106" s="194" t="s">
        <v>178</v>
      </c>
      <c r="E106" s="205" t="s">
        <v>1</v>
      </c>
      <c r="F106" s="206" t="s">
        <v>1584</v>
      </c>
      <c r="G106" s="204"/>
      <c r="H106" s="207">
        <v>1.1599999999999999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178</v>
      </c>
      <c r="AU106" s="213" t="s">
        <v>84</v>
      </c>
      <c r="AV106" s="13" t="s">
        <v>84</v>
      </c>
      <c r="AW106" s="13" t="s">
        <v>36</v>
      </c>
      <c r="AX106" s="13" t="s">
        <v>82</v>
      </c>
      <c r="AY106" s="213" t="s">
        <v>172</v>
      </c>
    </row>
    <row r="107" spans="2:65" s="1" customFormat="1" ht="22.5" customHeight="1">
      <c r="B107" s="33"/>
      <c r="C107" s="181" t="s">
        <v>92</v>
      </c>
      <c r="D107" s="181" t="s">
        <v>174</v>
      </c>
      <c r="E107" s="182" t="s">
        <v>234</v>
      </c>
      <c r="F107" s="183" t="s">
        <v>235</v>
      </c>
      <c r="G107" s="184" t="s">
        <v>231</v>
      </c>
      <c r="H107" s="185">
        <v>1.84</v>
      </c>
      <c r="I107" s="186"/>
      <c r="J107" s="185">
        <f>ROUND(I107*H107,2)</f>
        <v>0</v>
      </c>
      <c r="K107" s="183" t="s">
        <v>176</v>
      </c>
      <c r="L107" s="37"/>
      <c r="M107" s="187" t="s">
        <v>1</v>
      </c>
      <c r="N107" s="188" t="s">
        <v>46</v>
      </c>
      <c r="O107" s="59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AR107" s="16" t="s">
        <v>177</v>
      </c>
      <c r="AT107" s="16" t="s">
        <v>174</v>
      </c>
      <c r="AU107" s="16" t="s">
        <v>84</v>
      </c>
      <c r="AY107" s="16" t="s">
        <v>172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6" t="s">
        <v>82</v>
      </c>
      <c r="BK107" s="191">
        <f>ROUND(I107*H107,2)</f>
        <v>0</v>
      </c>
      <c r="BL107" s="16" t="s">
        <v>177</v>
      </c>
      <c r="BM107" s="16" t="s">
        <v>1585</v>
      </c>
    </row>
    <row r="108" spans="2:65" s="13" customFormat="1">
      <c r="B108" s="203"/>
      <c r="C108" s="204"/>
      <c r="D108" s="194" t="s">
        <v>178</v>
      </c>
      <c r="E108" s="205" t="s">
        <v>1</v>
      </c>
      <c r="F108" s="206" t="s">
        <v>1586</v>
      </c>
      <c r="G108" s="204"/>
      <c r="H108" s="207">
        <v>1.84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178</v>
      </c>
      <c r="AU108" s="213" t="s">
        <v>84</v>
      </c>
      <c r="AV108" s="13" t="s">
        <v>84</v>
      </c>
      <c r="AW108" s="13" t="s">
        <v>36</v>
      </c>
      <c r="AX108" s="13" t="s">
        <v>82</v>
      </c>
      <c r="AY108" s="213" t="s">
        <v>172</v>
      </c>
    </row>
    <row r="109" spans="2:65" s="1" customFormat="1" ht="22.5" customHeight="1">
      <c r="B109" s="33"/>
      <c r="C109" s="181" t="s">
        <v>177</v>
      </c>
      <c r="D109" s="181" t="s">
        <v>174</v>
      </c>
      <c r="E109" s="182" t="s">
        <v>237</v>
      </c>
      <c r="F109" s="183" t="s">
        <v>238</v>
      </c>
      <c r="G109" s="184" t="s">
        <v>231</v>
      </c>
      <c r="H109" s="185">
        <v>2.88</v>
      </c>
      <c r="I109" s="186"/>
      <c r="J109" s="185">
        <f>ROUND(I109*H109,2)</f>
        <v>0</v>
      </c>
      <c r="K109" s="183" t="s">
        <v>176</v>
      </c>
      <c r="L109" s="37"/>
      <c r="M109" s="187" t="s">
        <v>1</v>
      </c>
      <c r="N109" s="188" t="s">
        <v>46</v>
      </c>
      <c r="O109" s="59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AR109" s="16" t="s">
        <v>177</v>
      </c>
      <c r="AT109" s="16" t="s">
        <v>174</v>
      </c>
      <c r="AU109" s="16" t="s">
        <v>84</v>
      </c>
      <c r="AY109" s="16" t="s">
        <v>172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6" t="s">
        <v>82</v>
      </c>
      <c r="BK109" s="191">
        <f>ROUND(I109*H109,2)</f>
        <v>0</v>
      </c>
      <c r="BL109" s="16" t="s">
        <v>177</v>
      </c>
      <c r="BM109" s="16" t="s">
        <v>1587</v>
      </c>
    </row>
    <row r="110" spans="2:65" s="12" customFormat="1">
      <c r="B110" s="192"/>
      <c r="C110" s="193"/>
      <c r="D110" s="194" t="s">
        <v>178</v>
      </c>
      <c r="E110" s="195" t="s">
        <v>1</v>
      </c>
      <c r="F110" s="196" t="s">
        <v>1115</v>
      </c>
      <c r="G110" s="193"/>
      <c r="H110" s="195" t="s">
        <v>1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178</v>
      </c>
      <c r="AU110" s="202" t="s">
        <v>84</v>
      </c>
      <c r="AV110" s="12" t="s">
        <v>82</v>
      </c>
      <c r="AW110" s="12" t="s">
        <v>36</v>
      </c>
      <c r="AX110" s="12" t="s">
        <v>75</v>
      </c>
      <c r="AY110" s="202" t="s">
        <v>172</v>
      </c>
    </row>
    <row r="111" spans="2:65" s="12" customFormat="1">
      <c r="B111" s="192"/>
      <c r="C111" s="193"/>
      <c r="D111" s="194" t="s">
        <v>178</v>
      </c>
      <c r="E111" s="195" t="s">
        <v>1</v>
      </c>
      <c r="F111" s="196" t="s">
        <v>239</v>
      </c>
      <c r="G111" s="193"/>
      <c r="H111" s="195" t="s">
        <v>1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178</v>
      </c>
      <c r="AU111" s="202" t="s">
        <v>84</v>
      </c>
      <c r="AV111" s="12" t="s">
        <v>82</v>
      </c>
      <c r="AW111" s="12" t="s">
        <v>36</v>
      </c>
      <c r="AX111" s="12" t="s">
        <v>75</v>
      </c>
      <c r="AY111" s="202" t="s">
        <v>172</v>
      </c>
    </row>
    <row r="112" spans="2:65" s="12" customFormat="1">
      <c r="B112" s="192"/>
      <c r="C112" s="193"/>
      <c r="D112" s="194" t="s">
        <v>178</v>
      </c>
      <c r="E112" s="195" t="s">
        <v>1</v>
      </c>
      <c r="F112" s="196" t="s">
        <v>1588</v>
      </c>
      <c r="G112" s="193"/>
      <c r="H112" s="195" t="s">
        <v>1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178</v>
      </c>
      <c r="AU112" s="202" t="s">
        <v>84</v>
      </c>
      <c r="AV112" s="12" t="s">
        <v>82</v>
      </c>
      <c r="AW112" s="12" t="s">
        <v>36</v>
      </c>
      <c r="AX112" s="12" t="s">
        <v>75</v>
      </c>
      <c r="AY112" s="202" t="s">
        <v>172</v>
      </c>
    </row>
    <row r="113" spans="2:65" s="13" customFormat="1">
      <c r="B113" s="203"/>
      <c r="C113" s="204"/>
      <c r="D113" s="194" t="s">
        <v>178</v>
      </c>
      <c r="E113" s="205" t="s">
        <v>1</v>
      </c>
      <c r="F113" s="206" t="s">
        <v>1589</v>
      </c>
      <c r="G113" s="204"/>
      <c r="H113" s="207">
        <v>2.88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178</v>
      </c>
      <c r="AU113" s="213" t="s">
        <v>84</v>
      </c>
      <c r="AV113" s="13" t="s">
        <v>84</v>
      </c>
      <c r="AW113" s="13" t="s">
        <v>36</v>
      </c>
      <c r="AX113" s="13" t="s">
        <v>82</v>
      </c>
      <c r="AY113" s="213" t="s">
        <v>172</v>
      </c>
    </row>
    <row r="114" spans="2:65" s="1" customFormat="1" ht="22.5" customHeight="1">
      <c r="B114" s="33"/>
      <c r="C114" s="181" t="s">
        <v>183</v>
      </c>
      <c r="D114" s="181" t="s">
        <v>174</v>
      </c>
      <c r="E114" s="182" t="s">
        <v>242</v>
      </c>
      <c r="F114" s="183" t="s">
        <v>243</v>
      </c>
      <c r="G114" s="184" t="s">
        <v>231</v>
      </c>
      <c r="H114" s="185">
        <v>0.86</v>
      </c>
      <c r="I114" s="186"/>
      <c r="J114" s="185">
        <f>ROUND(I114*H114,2)</f>
        <v>0</v>
      </c>
      <c r="K114" s="183" t="s">
        <v>176</v>
      </c>
      <c r="L114" s="37"/>
      <c r="M114" s="187" t="s">
        <v>1</v>
      </c>
      <c r="N114" s="188" t="s">
        <v>46</v>
      </c>
      <c r="O114" s="59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AR114" s="16" t="s">
        <v>177</v>
      </c>
      <c r="AT114" s="16" t="s">
        <v>174</v>
      </c>
      <c r="AU114" s="16" t="s">
        <v>84</v>
      </c>
      <c r="AY114" s="16" t="s">
        <v>172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6" t="s">
        <v>82</v>
      </c>
      <c r="BK114" s="191">
        <f>ROUND(I114*H114,2)</f>
        <v>0</v>
      </c>
      <c r="BL114" s="16" t="s">
        <v>177</v>
      </c>
      <c r="BM114" s="16" t="s">
        <v>1590</v>
      </c>
    </row>
    <row r="115" spans="2:65" s="1" customFormat="1" ht="19.5">
      <c r="B115" s="33"/>
      <c r="C115" s="34"/>
      <c r="D115" s="194" t="s">
        <v>186</v>
      </c>
      <c r="E115" s="34"/>
      <c r="F115" s="214" t="s">
        <v>244</v>
      </c>
      <c r="G115" s="34"/>
      <c r="H115" s="34"/>
      <c r="I115" s="111"/>
      <c r="J115" s="34"/>
      <c r="K115" s="34"/>
      <c r="L115" s="37"/>
      <c r="M115" s="215"/>
      <c r="N115" s="59"/>
      <c r="O115" s="59"/>
      <c r="P115" s="59"/>
      <c r="Q115" s="59"/>
      <c r="R115" s="59"/>
      <c r="S115" s="59"/>
      <c r="T115" s="60"/>
      <c r="AT115" s="16" t="s">
        <v>186</v>
      </c>
      <c r="AU115" s="16" t="s">
        <v>84</v>
      </c>
    </row>
    <row r="116" spans="2:65" s="13" customFormat="1">
      <c r="B116" s="203"/>
      <c r="C116" s="204"/>
      <c r="D116" s="194" t="s">
        <v>178</v>
      </c>
      <c r="E116" s="204"/>
      <c r="F116" s="206" t="s">
        <v>1591</v>
      </c>
      <c r="G116" s="204"/>
      <c r="H116" s="207">
        <v>0.86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178</v>
      </c>
      <c r="AU116" s="213" t="s">
        <v>84</v>
      </c>
      <c r="AV116" s="13" t="s">
        <v>84</v>
      </c>
      <c r="AW116" s="13" t="s">
        <v>4</v>
      </c>
      <c r="AX116" s="13" t="s">
        <v>82</v>
      </c>
      <c r="AY116" s="213" t="s">
        <v>172</v>
      </c>
    </row>
    <row r="117" spans="2:65" s="1" customFormat="1" ht="22.5" customHeight="1">
      <c r="B117" s="33"/>
      <c r="C117" s="181" t="s">
        <v>190</v>
      </c>
      <c r="D117" s="181" t="s">
        <v>174</v>
      </c>
      <c r="E117" s="182" t="s">
        <v>246</v>
      </c>
      <c r="F117" s="183" t="s">
        <v>247</v>
      </c>
      <c r="G117" s="184" t="s">
        <v>231</v>
      </c>
      <c r="H117" s="185">
        <v>2.75</v>
      </c>
      <c r="I117" s="186"/>
      <c r="J117" s="185">
        <f>ROUND(I117*H117,2)</f>
        <v>0</v>
      </c>
      <c r="K117" s="183" t="s">
        <v>176</v>
      </c>
      <c r="L117" s="37"/>
      <c r="M117" s="187" t="s">
        <v>1</v>
      </c>
      <c r="N117" s="188" t="s">
        <v>46</v>
      </c>
      <c r="O117" s="59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AR117" s="16" t="s">
        <v>177</v>
      </c>
      <c r="AT117" s="16" t="s">
        <v>174</v>
      </c>
      <c r="AU117" s="16" t="s">
        <v>84</v>
      </c>
      <c r="AY117" s="16" t="s">
        <v>172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6" t="s">
        <v>82</v>
      </c>
      <c r="BK117" s="191">
        <f>ROUND(I117*H117,2)</f>
        <v>0</v>
      </c>
      <c r="BL117" s="16" t="s">
        <v>177</v>
      </c>
      <c r="BM117" s="16" t="s">
        <v>1592</v>
      </c>
    </row>
    <row r="118" spans="2:65" s="12" customFormat="1">
      <c r="B118" s="192"/>
      <c r="C118" s="193"/>
      <c r="D118" s="194" t="s">
        <v>178</v>
      </c>
      <c r="E118" s="195" t="s">
        <v>1</v>
      </c>
      <c r="F118" s="196" t="s">
        <v>1115</v>
      </c>
      <c r="G118" s="193"/>
      <c r="H118" s="195" t="s">
        <v>1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178</v>
      </c>
      <c r="AU118" s="202" t="s">
        <v>84</v>
      </c>
      <c r="AV118" s="12" t="s">
        <v>82</v>
      </c>
      <c r="AW118" s="12" t="s">
        <v>36</v>
      </c>
      <c r="AX118" s="12" t="s">
        <v>75</v>
      </c>
      <c r="AY118" s="202" t="s">
        <v>172</v>
      </c>
    </row>
    <row r="119" spans="2:65" s="12" customFormat="1">
      <c r="B119" s="192"/>
      <c r="C119" s="193"/>
      <c r="D119" s="194" t="s">
        <v>178</v>
      </c>
      <c r="E119" s="195" t="s">
        <v>1</v>
      </c>
      <c r="F119" s="196" t="s">
        <v>239</v>
      </c>
      <c r="G119" s="193"/>
      <c r="H119" s="195" t="s">
        <v>1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178</v>
      </c>
      <c r="AU119" s="202" t="s">
        <v>84</v>
      </c>
      <c r="AV119" s="12" t="s">
        <v>82</v>
      </c>
      <c r="AW119" s="12" t="s">
        <v>36</v>
      </c>
      <c r="AX119" s="12" t="s">
        <v>75</v>
      </c>
      <c r="AY119" s="202" t="s">
        <v>172</v>
      </c>
    </row>
    <row r="120" spans="2:65" s="12" customFormat="1">
      <c r="B120" s="192"/>
      <c r="C120" s="193"/>
      <c r="D120" s="194" t="s">
        <v>178</v>
      </c>
      <c r="E120" s="195" t="s">
        <v>1</v>
      </c>
      <c r="F120" s="196" t="s">
        <v>1593</v>
      </c>
      <c r="G120" s="193"/>
      <c r="H120" s="195" t="s">
        <v>1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178</v>
      </c>
      <c r="AU120" s="202" t="s">
        <v>84</v>
      </c>
      <c r="AV120" s="12" t="s">
        <v>82</v>
      </c>
      <c r="AW120" s="12" t="s">
        <v>36</v>
      </c>
      <c r="AX120" s="12" t="s">
        <v>75</v>
      </c>
      <c r="AY120" s="202" t="s">
        <v>172</v>
      </c>
    </row>
    <row r="121" spans="2:65" s="13" customFormat="1">
      <c r="B121" s="203"/>
      <c r="C121" s="204"/>
      <c r="D121" s="194" t="s">
        <v>178</v>
      </c>
      <c r="E121" s="205" t="s">
        <v>1</v>
      </c>
      <c r="F121" s="206" t="s">
        <v>1594</v>
      </c>
      <c r="G121" s="204"/>
      <c r="H121" s="207">
        <v>2.75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178</v>
      </c>
      <c r="AU121" s="213" t="s">
        <v>84</v>
      </c>
      <c r="AV121" s="13" t="s">
        <v>84</v>
      </c>
      <c r="AW121" s="13" t="s">
        <v>36</v>
      </c>
      <c r="AX121" s="13" t="s">
        <v>82</v>
      </c>
      <c r="AY121" s="213" t="s">
        <v>172</v>
      </c>
    </row>
    <row r="122" spans="2:65" s="1" customFormat="1" ht="22.5" customHeight="1">
      <c r="B122" s="33"/>
      <c r="C122" s="181" t="s">
        <v>196</v>
      </c>
      <c r="D122" s="181" t="s">
        <v>174</v>
      </c>
      <c r="E122" s="182" t="s">
        <v>248</v>
      </c>
      <c r="F122" s="183" t="s">
        <v>249</v>
      </c>
      <c r="G122" s="184" t="s">
        <v>231</v>
      </c>
      <c r="H122" s="185">
        <v>0.83</v>
      </c>
      <c r="I122" s="186"/>
      <c r="J122" s="185">
        <f>ROUND(I122*H122,2)</f>
        <v>0</v>
      </c>
      <c r="K122" s="183" t="s">
        <v>176</v>
      </c>
      <c r="L122" s="37"/>
      <c r="M122" s="187" t="s">
        <v>1</v>
      </c>
      <c r="N122" s="188" t="s">
        <v>46</v>
      </c>
      <c r="O122" s="59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AR122" s="16" t="s">
        <v>177</v>
      </c>
      <c r="AT122" s="16" t="s">
        <v>174</v>
      </c>
      <c r="AU122" s="16" t="s">
        <v>84</v>
      </c>
      <c r="AY122" s="16" t="s">
        <v>172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6" t="s">
        <v>82</v>
      </c>
      <c r="BK122" s="191">
        <f>ROUND(I122*H122,2)</f>
        <v>0</v>
      </c>
      <c r="BL122" s="16" t="s">
        <v>177</v>
      </c>
      <c r="BM122" s="16" t="s">
        <v>1595</v>
      </c>
    </row>
    <row r="123" spans="2:65" s="1" customFormat="1" ht="19.5">
      <c r="B123" s="33"/>
      <c r="C123" s="34"/>
      <c r="D123" s="194" t="s">
        <v>186</v>
      </c>
      <c r="E123" s="34"/>
      <c r="F123" s="214" t="s">
        <v>244</v>
      </c>
      <c r="G123" s="34"/>
      <c r="H123" s="34"/>
      <c r="I123" s="111"/>
      <c r="J123" s="34"/>
      <c r="K123" s="34"/>
      <c r="L123" s="37"/>
      <c r="M123" s="215"/>
      <c r="N123" s="59"/>
      <c r="O123" s="59"/>
      <c r="P123" s="59"/>
      <c r="Q123" s="59"/>
      <c r="R123" s="59"/>
      <c r="S123" s="59"/>
      <c r="T123" s="60"/>
      <c r="AT123" s="16" t="s">
        <v>186</v>
      </c>
      <c r="AU123" s="16" t="s">
        <v>84</v>
      </c>
    </row>
    <row r="124" spans="2:65" s="13" customFormat="1">
      <c r="B124" s="203"/>
      <c r="C124" s="204"/>
      <c r="D124" s="194" t="s">
        <v>178</v>
      </c>
      <c r="E124" s="204"/>
      <c r="F124" s="206" t="s">
        <v>1596</v>
      </c>
      <c r="G124" s="204"/>
      <c r="H124" s="207">
        <v>0.83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178</v>
      </c>
      <c r="AU124" s="213" t="s">
        <v>84</v>
      </c>
      <c r="AV124" s="13" t="s">
        <v>84</v>
      </c>
      <c r="AW124" s="13" t="s">
        <v>4</v>
      </c>
      <c r="AX124" s="13" t="s">
        <v>82</v>
      </c>
      <c r="AY124" s="213" t="s">
        <v>172</v>
      </c>
    </row>
    <row r="125" spans="2:65" s="1" customFormat="1" ht="22.5" customHeight="1">
      <c r="B125" s="33"/>
      <c r="C125" s="181" t="s">
        <v>200</v>
      </c>
      <c r="D125" s="181" t="s">
        <v>174</v>
      </c>
      <c r="E125" s="182" t="s">
        <v>251</v>
      </c>
      <c r="F125" s="183" t="s">
        <v>252</v>
      </c>
      <c r="G125" s="184" t="s">
        <v>231</v>
      </c>
      <c r="H125" s="185">
        <v>0.77</v>
      </c>
      <c r="I125" s="186"/>
      <c r="J125" s="185">
        <f>ROUND(I125*H125,2)</f>
        <v>0</v>
      </c>
      <c r="K125" s="183" t="s">
        <v>1</v>
      </c>
      <c r="L125" s="37"/>
      <c r="M125" s="187" t="s">
        <v>1</v>
      </c>
      <c r="N125" s="188" t="s">
        <v>46</v>
      </c>
      <c r="O125" s="59"/>
      <c r="P125" s="189">
        <f>O125*H125</f>
        <v>0</v>
      </c>
      <c r="Q125" s="189">
        <v>4.9669999999999997E-5</v>
      </c>
      <c r="R125" s="189">
        <f>Q125*H125</f>
        <v>3.8245899999999999E-5</v>
      </c>
      <c r="S125" s="189">
        <v>0</v>
      </c>
      <c r="T125" s="190">
        <f>S125*H125</f>
        <v>0</v>
      </c>
      <c r="AR125" s="16" t="s">
        <v>177</v>
      </c>
      <c r="AT125" s="16" t="s">
        <v>174</v>
      </c>
      <c r="AU125" s="16" t="s">
        <v>84</v>
      </c>
      <c r="AY125" s="16" t="s">
        <v>172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6" t="s">
        <v>82</v>
      </c>
      <c r="BK125" s="191">
        <f>ROUND(I125*H125,2)</f>
        <v>0</v>
      </c>
      <c r="BL125" s="16" t="s">
        <v>177</v>
      </c>
      <c r="BM125" s="16" t="s">
        <v>1597</v>
      </c>
    </row>
    <row r="126" spans="2:65" s="12" customFormat="1">
      <c r="B126" s="192"/>
      <c r="C126" s="193"/>
      <c r="D126" s="194" t="s">
        <v>178</v>
      </c>
      <c r="E126" s="195" t="s">
        <v>1</v>
      </c>
      <c r="F126" s="196" t="s">
        <v>1115</v>
      </c>
      <c r="G126" s="193"/>
      <c r="H126" s="195" t="s">
        <v>1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178</v>
      </c>
      <c r="AU126" s="202" t="s">
        <v>84</v>
      </c>
      <c r="AV126" s="12" t="s">
        <v>82</v>
      </c>
      <c r="AW126" s="12" t="s">
        <v>36</v>
      </c>
      <c r="AX126" s="12" t="s">
        <v>75</v>
      </c>
      <c r="AY126" s="202" t="s">
        <v>172</v>
      </c>
    </row>
    <row r="127" spans="2:65" s="12" customFormat="1">
      <c r="B127" s="192"/>
      <c r="C127" s="193"/>
      <c r="D127" s="194" t="s">
        <v>178</v>
      </c>
      <c r="E127" s="195" t="s">
        <v>1</v>
      </c>
      <c r="F127" s="196" t="s">
        <v>239</v>
      </c>
      <c r="G127" s="193"/>
      <c r="H127" s="195" t="s">
        <v>1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178</v>
      </c>
      <c r="AU127" s="202" t="s">
        <v>84</v>
      </c>
      <c r="AV127" s="12" t="s">
        <v>82</v>
      </c>
      <c r="AW127" s="12" t="s">
        <v>36</v>
      </c>
      <c r="AX127" s="12" t="s">
        <v>75</v>
      </c>
      <c r="AY127" s="202" t="s">
        <v>172</v>
      </c>
    </row>
    <row r="128" spans="2:65" s="12" customFormat="1">
      <c r="B128" s="192"/>
      <c r="C128" s="193"/>
      <c r="D128" s="194" t="s">
        <v>178</v>
      </c>
      <c r="E128" s="195" t="s">
        <v>1</v>
      </c>
      <c r="F128" s="196" t="s">
        <v>824</v>
      </c>
      <c r="G128" s="193"/>
      <c r="H128" s="195" t="s">
        <v>1</v>
      </c>
      <c r="I128" s="197"/>
      <c r="J128" s="193"/>
      <c r="K128" s="193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178</v>
      </c>
      <c r="AU128" s="202" t="s">
        <v>84</v>
      </c>
      <c r="AV128" s="12" t="s">
        <v>82</v>
      </c>
      <c r="AW128" s="12" t="s">
        <v>36</v>
      </c>
      <c r="AX128" s="12" t="s">
        <v>75</v>
      </c>
      <c r="AY128" s="202" t="s">
        <v>172</v>
      </c>
    </row>
    <row r="129" spans="2:65" s="13" customFormat="1">
      <c r="B129" s="203"/>
      <c r="C129" s="204"/>
      <c r="D129" s="194" t="s">
        <v>178</v>
      </c>
      <c r="E129" s="205" t="s">
        <v>1</v>
      </c>
      <c r="F129" s="206" t="s">
        <v>1598</v>
      </c>
      <c r="G129" s="204"/>
      <c r="H129" s="207">
        <v>0.77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178</v>
      </c>
      <c r="AU129" s="213" t="s">
        <v>84</v>
      </c>
      <c r="AV129" s="13" t="s">
        <v>84</v>
      </c>
      <c r="AW129" s="13" t="s">
        <v>36</v>
      </c>
      <c r="AX129" s="13" t="s">
        <v>82</v>
      </c>
      <c r="AY129" s="213" t="s">
        <v>172</v>
      </c>
    </row>
    <row r="130" spans="2:65" s="1" customFormat="1" ht="16.5" customHeight="1">
      <c r="B130" s="33"/>
      <c r="C130" s="181" t="s">
        <v>204</v>
      </c>
      <c r="D130" s="181" t="s">
        <v>174</v>
      </c>
      <c r="E130" s="182" t="s">
        <v>258</v>
      </c>
      <c r="F130" s="183" t="s">
        <v>259</v>
      </c>
      <c r="G130" s="184" t="s">
        <v>175</v>
      </c>
      <c r="H130" s="185">
        <v>14.3</v>
      </c>
      <c r="I130" s="186"/>
      <c r="J130" s="185">
        <f>ROUND(I130*H130,2)</f>
        <v>0</v>
      </c>
      <c r="K130" s="183" t="s">
        <v>176</v>
      </c>
      <c r="L130" s="37"/>
      <c r="M130" s="187" t="s">
        <v>1</v>
      </c>
      <c r="N130" s="188" t="s">
        <v>46</v>
      </c>
      <c r="O130" s="59"/>
      <c r="P130" s="189">
        <f>O130*H130</f>
        <v>0</v>
      </c>
      <c r="Q130" s="189">
        <v>5.8E-4</v>
      </c>
      <c r="R130" s="189">
        <f>Q130*H130</f>
        <v>8.294000000000001E-3</v>
      </c>
      <c r="S130" s="189">
        <v>0</v>
      </c>
      <c r="T130" s="190">
        <f>S130*H130</f>
        <v>0</v>
      </c>
      <c r="AR130" s="16" t="s">
        <v>177</v>
      </c>
      <c r="AT130" s="16" t="s">
        <v>174</v>
      </c>
      <c r="AU130" s="16" t="s">
        <v>84</v>
      </c>
      <c r="AY130" s="16" t="s">
        <v>172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6" t="s">
        <v>82</v>
      </c>
      <c r="BK130" s="191">
        <f>ROUND(I130*H130,2)</f>
        <v>0</v>
      </c>
      <c r="BL130" s="16" t="s">
        <v>177</v>
      </c>
      <c r="BM130" s="16" t="s">
        <v>1599</v>
      </c>
    </row>
    <row r="131" spans="2:65" s="12" customFormat="1">
      <c r="B131" s="192"/>
      <c r="C131" s="193"/>
      <c r="D131" s="194" t="s">
        <v>178</v>
      </c>
      <c r="E131" s="195" t="s">
        <v>1</v>
      </c>
      <c r="F131" s="196" t="s">
        <v>1115</v>
      </c>
      <c r="G131" s="193"/>
      <c r="H131" s="195" t="s">
        <v>1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178</v>
      </c>
      <c r="AU131" s="202" t="s">
        <v>84</v>
      </c>
      <c r="AV131" s="12" t="s">
        <v>82</v>
      </c>
      <c r="AW131" s="12" t="s">
        <v>36</v>
      </c>
      <c r="AX131" s="12" t="s">
        <v>75</v>
      </c>
      <c r="AY131" s="202" t="s">
        <v>172</v>
      </c>
    </row>
    <row r="132" spans="2:65" s="12" customFormat="1">
      <c r="B132" s="192"/>
      <c r="C132" s="193"/>
      <c r="D132" s="194" t="s">
        <v>178</v>
      </c>
      <c r="E132" s="195" t="s">
        <v>1</v>
      </c>
      <c r="F132" s="196" t="s">
        <v>239</v>
      </c>
      <c r="G132" s="193"/>
      <c r="H132" s="195" t="s">
        <v>1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178</v>
      </c>
      <c r="AU132" s="202" t="s">
        <v>84</v>
      </c>
      <c r="AV132" s="12" t="s">
        <v>82</v>
      </c>
      <c r="AW132" s="12" t="s">
        <v>36</v>
      </c>
      <c r="AX132" s="12" t="s">
        <v>75</v>
      </c>
      <c r="AY132" s="202" t="s">
        <v>172</v>
      </c>
    </row>
    <row r="133" spans="2:65" s="13" customFormat="1">
      <c r="B133" s="203"/>
      <c r="C133" s="204"/>
      <c r="D133" s="194" t="s">
        <v>178</v>
      </c>
      <c r="E133" s="205" t="s">
        <v>1</v>
      </c>
      <c r="F133" s="206" t="s">
        <v>1600</v>
      </c>
      <c r="G133" s="204"/>
      <c r="H133" s="207">
        <v>14.3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178</v>
      </c>
      <c r="AU133" s="213" t="s">
        <v>84</v>
      </c>
      <c r="AV133" s="13" t="s">
        <v>84</v>
      </c>
      <c r="AW133" s="13" t="s">
        <v>36</v>
      </c>
      <c r="AX133" s="13" t="s">
        <v>82</v>
      </c>
      <c r="AY133" s="213" t="s">
        <v>172</v>
      </c>
    </row>
    <row r="134" spans="2:65" s="1" customFormat="1" ht="16.5" customHeight="1">
      <c r="B134" s="33"/>
      <c r="C134" s="181" t="s">
        <v>208</v>
      </c>
      <c r="D134" s="181" t="s">
        <v>174</v>
      </c>
      <c r="E134" s="182" t="s">
        <v>261</v>
      </c>
      <c r="F134" s="183" t="s">
        <v>262</v>
      </c>
      <c r="G134" s="184" t="s">
        <v>175</v>
      </c>
      <c r="H134" s="185">
        <v>14.3</v>
      </c>
      <c r="I134" s="186"/>
      <c r="J134" s="185">
        <f>ROUND(I134*H134,2)</f>
        <v>0</v>
      </c>
      <c r="K134" s="183" t="s">
        <v>176</v>
      </c>
      <c r="L134" s="37"/>
      <c r="M134" s="187" t="s">
        <v>1</v>
      </c>
      <c r="N134" s="188" t="s">
        <v>46</v>
      </c>
      <c r="O134" s="59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AR134" s="16" t="s">
        <v>177</v>
      </c>
      <c r="AT134" s="16" t="s">
        <v>174</v>
      </c>
      <c r="AU134" s="16" t="s">
        <v>84</v>
      </c>
      <c r="AY134" s="16" t="s">
        <v>172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6" t="s">
        <v>82</v>
      </c>
      <c r="BK134" s="191">
        <f>ROUND(I134*H134,2)</f>
        <v>0</v>
      </c>
      <c r="BL134" s="16" t="s">
        <v>177</v>
      </c>
      <c r="BM134" s="16" t="s">
        <v>1601</v>
      </c>
    </row>
    <row r="135" spans="2:65" s="12" customFormat="1">
      <c r="B135" s="192"/>
      <c r="C135" s="193"/>
      <c r="D135" s="194" t="s">
        <v>178</v>
      </c>
      <c r="E135" s="195" t="s">
        <v>1</v>
      </c>
      <c r="F135" s="196" t="s">
        <v>263</v>
      </c>
      <c r="G135" s="193"/>
      <c r="H135" s="195" t="s">
        <v>1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178</v>
      </c>
      <c r="AU135" s="202" t="s">
        <v>84</v>
      </c>
      <c r="AV135" s="12" t="s">
        <v>82</v>
      </c>
      <c r="AW135" s="12" t="s">
        <v>36</v>
      </c>
      <c r="AX135" s="12" t="s">
        <v>75</v>
      </c>
      <c r="AY135" s="202" t="s">
        <v>172</v>
      </c>
    </row>
    <row r="136" spans="2:65" s="13" customFormat="1">
      <c r="B136" s="203"/>
      <c r="C136" s="204"/>
      <c r="D136" s="194" t="s">
        <v>178</v>
      </c>
      <c r="E136" s="205" t="s">
        <v>1</v>
      </c>
      <c r="F136" s="206" t="s">
        <v>1600</v>
      </c>
      <c r="G136" s="204"/>
      <c r="H136" s="207">
        <v>14.3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178</v>
      </c>
      <c r="AU136" s="213" t="s">
        <v>84</v>
      </c>
      <c r="AV136" s="13" t="s">
        <v>84</v>
      </c>
      <c r="AW136" s="13" t="s">
        <v>36</v>
      </c>
      <c r="AX136" s="13" t="s">
        <v>82</v>
      </c>
      <c r="AY136" s="213" t="s">
        <v>172</v>
      </c>
    </row>
    <row r="137" spans="2:65" s="1" customFormat="1" ht="22.5" customHeight="1">
      <c r="B137" s="33"/>
      <c r="C137" s="181" t="s">
        <v>213</v>
      </c>
      <c r="D137" s="181" t="s">
        <v>174</v>
      </c>
      <c r="E137" s="182" t="s">
        <v>265</v>
      </c>
      <c r="F137" s="183" t="s">
        <v>266</v>
      </c>
      <c r="G137" s="184" t="s">
        <v>231</v>
      </c>
      <c r="H137" s="185">
        <v>2.82</v>
      </c>
      <c r="I137" s="186"/>
      <c r="J137" s="185">
        <f>ROUND(I137*H137,2)</f>
        <v>0</v>
      </c>
      <c r="K137" s="183" t="s">
        <v>176</v>
      </c>
      <c r="L137" s="37"/>
      <c r="M137" s="187" t="s">
        <v>1</v>
      </c>
      <c r="N137" s="188" t="s">
        <v>46</v>
      </c>
      <c r="O137" s="59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AR137" s="16" t="s">
        <v>177</v>
      </c>
      <c r="AT137" s="16" t="s">
        <v>174</v>
      </c>
      <c r="AU137" s="16" t="s">
        <v>84</v>
      </c>
      <c r="AY137" s="16" t="s">
        <v>172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6" t="s">
        <v>82</v>
      </c>
      <c r="BK137" s="191">
        <f>ROUND(I137*H137,2)</f>
        <v>0</v>
      </c>
      <c r="BL137" s="16" t="s">
        <v>177</v>
      </c>
      <c r="BM137" s="16" t="s">
        <v>1602</v>
      </c>
    </row>
    <row r="138" spans="2:65" s="1" customFormat="1" ht="29.25">
      <c r="B138" s="33"/>
      <c r="C138" s="34"/>
      <c r="D138" s="194" t="s">
        <v>186</v>
      </c>
      <c r="E138" s="34"/>
      <c r="F138" s="214" t="s">
        <v>267</v>
      </c>
      <c r="G138" s="34"/>
      <c r="H138" s="34"/>
      <c r="I138" s="111"/>
      <c r="J138" s="34"/>
      <c r="K138" s="34"/>
      <c r="L138" s="37"/>
      <c r="M138" s="215"/>
      <c r="N138" s="59"/>
      <c r="O138" s="59"/>
      <c r="P138" s="59"/>
      <c r="Q138" s="59"/>
      <c r="R138" s="59"/>
      <c r="S138" s="59"/>
      <c r="T138" s="60"/>
      <c r="AT138" s="16" t="s">
        <v>186</v>
      </c>
      <c r="AU138" s="16" t="s">
        <v>84</v>
      </c>
    </row>
    <row r="139" spans="2:65" s="12" customFormat="1">
      <c r="B139" s="192"/>
      <c r="C139" s="193"/>
      <c r="D139" s="194" t="s">
        <v>178</v>
      </c>
      <c r="E139" s="195" t="s">
        <v>1</v>
      </c>
      <c r="F139" s="196" t="s">
        <v>268</v>
      </c>
      <c r="G139" s="193"/>
      <c r="H139" s="195" t="s">
        <v>1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178</v>
      </c>
      <c r="AU139" s="202" t="s">
        <v>84</v>
      </c>
      <c r="AV139" s="12" t="s">
        <v>82</v>
      </c>
      <c r="AW139" s="12" t="s">
        <v>36</v>
      </c>
      <c r="AX139" s="12" t="s">
        <v>75</v>
      </c>
      <c r="AY139" s="202" t="s">
        <v>172</v>
      </c>
    </row>
    <row r="140" spans="2:65" s="13" customFormat="1">
      <c r="B140" s="203"/>
      <c r="C140" s="204"/>
      <c r="D140" s="194" t="s">
        <v>178</v>
      </c>
      <c r="E140" s="205" t="s">
        <v>1</v>
      </c>
      <c r="F140" s="206" t="s">
        <v>1603</v>
      </c>
      <c r="G140" s="204"/>
      <c r="H140" s="207">
        <v>2.82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178</v>
      </c>
      <c r="AU140" s="213" t="s">
        <v>84</v>
      </c>
      <c r="AV140" s="13" t="s">
        <v>84</v>
      </c>
      <c r="AW140" s="13" t="s">
        <v>36</v>
      </c>
      <c r="AX140" s="13" t="s">
        <v>82</v>
      </c>
      <c r="AY140" s="213" t="s">
        <v>172</v>
      </c>
    </row>
    <row r="141" spans="2:65" s="1" customFormat="1" ht="22.5" customHeight="1">
      <c r="B141" s="33"/>
      <c r="C141" s="181" t="s">
        <v>216</v>
      </c>
      <c r="D141" s="181" t="s">
        <v>174</v>
      </c>
      <c r="E141" s="182" t="s">
        <v>270</v>
      </c>
      <c r="F141" s="183" t="s">
        <v>271</v>
      </c>
      <c r="G141" s="184" t="s">
        <v>231</v>
      </c>
      <c r="H141" s="185">
        <v>0.39</v>
      </c>
      <c r="I141" s="186"/>
      <c r="J141" s="185">
        <f>ROUND(I141*H141,2)</f>
        <v>0</v>
      </c>
      <c r="K141" s="183" t="s">
        <v>176</v>
      </c>
      <c r="L141" s="37"/>
      <c r="M141" s="187" t="s">
        <v>1</v>
      </c>
      <c r="N141" s="188" t="s">
        <v>46</v>
      </c>
      <c r="O141" s="59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AR141" s="16" t="s">
        <v>177</v>
      </c>
      <c r="AT141" s="16" t="s">
        <v>174</v>
      </c>
      <c r="AU141" s="16" t="s">
        <v>84</v>
      </c>
      <c r="AY141" s="16" t="s">
        <v>172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6" t="s">
        <v>82</v>
      </c>
      <c r="BK141" s="191">
        <f>ROUND(I141*H141,2)</f>
        <v>0</v>
      </c>
      <c r="BL141" s="16" t="s">
        <v>177</v>
      </c>
      <c r="BM141" s="16" t="s">
        <v>1604</v>
      </c>
    </row>
    <row r="142" spans="2:65" s="1" customFormat="1" ht="29.25">
      <c r="B142" s="33"/>
      <c r="C142" s="34"/>
      <c r="D142" s="194" t="s">
        <v>186</v>
      </c>
      <c r="E142" s="34"/>
      <c r="F142" s="214" t="s">
        <v>267</v>
      </c>
      <c r="G142" s="34"/>
      <c r="H142" s="34"/>
      <c r="I142" s="111"/>
      <c r="J142" s="34"/>
      <c r="K142" s="34"/>
      <c r="L142" s="37"/>
      <c r="M142" s="215"/>
      <c r="N142" s="59"/>
      <c r="O142" s="59"/>
      <c r="P142" s="59"/>
      <c r="Q142" s="59"/>
      <c r="R142" s="59"/>
      <c r="S142" s="59"/>
      <c r="T142" s="60"/>
      <c r="AT142" s="16" t="s">
        <v>186</v>
      </c>
      <c r="AU142" s="16" t="s">
        <v>84</v>
      </c>
    </row>
    <row r="143" spans="2:65" s="12" customFormat="1">
      <c r="B143" s="192"/>
      <c r="C143" s="193"/>
      <c r="D143" s="194" t="s">
        <v>178</v>
      </c>
      <c r="E143" s="195" t="s">
        <v>1</v>
      </c>
      <c r="F143" s="196" t="s">
        <v>1605</v>
      </c>
      <c r="G143" s="193"/>
      <c r="H143" s="195" t="s">
        <v>1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178</v>
      </c>
      <c r="AU143" s="202" t="s">
        <v>84</v>
      </c>
      <c r="AV143" s="12" t="s">
        <v>82</v>
      </c>
      <c r="AW143" s="12" t="s">
        <v>36</v>
      </c>
      <c r="AX143" s="12" t="s">
        <v>75</v>
      </c>
      <c r="AY143" s="202" t="s">
        <v>172</v>
      </c>
    </row>
    <row r="144" spans="2:65" s="13" customFormat="1">
      <c r="B144" s="203"/>
      <c r="C144" s="204"/>
      <c r="D144" s="194" t="s">
        <v>178</v>
      </c>
      <c r="E144" s="205" t="s">
        <v>1</v>
      </c>
      <c r="F144" s="206" t="s">
        <v>1606</v>
      </c>
      <c r="G144" s="204"/>
      <c r="H144" s="207">
        <v>0.39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178</v>
      </c>
      <c r="AU144" s="213" t="s">
        <v>84</v>
      </c>
      <c r="AV144" s="13" t="s">
        <v>84</v>
      </c>
      <c r="AW144" s="13" t="s">
        <v>36</v>
      </c>
      <c r="AX144" s="13" t="s">
        <v>82</v>
      </c>
      <c r="AY144" s="213" t="s">
        <v>172</v>
      </c>
    </row>
    <row r="145" spans="2:65" s="1" customFormat="1" ht="16.5" customHeight="1">
      <c r="B145" s="33"/>
      <c r="C145" s="181" t="s">
        <v>220</v>
      </c>
      <c r="D145" s="181" t="s">
        <v>174</v>
      </c>
      <c r="E145" s="182" t="s">
        <v>274</v>
      </c>
      <c r="F145" s="183" t="s">
        <v>275</v>
      </c>
      <c r="G145" s="184" t="s">
        <v>231</v>
      </c>
      <c r="H145" s="185">
        <v>6.16</v>
      </c>
      <c r="I145" s="186"/>
      <c r="J145" s="185">
        <f>ROUND(I145*H145,2)</f>
        <v>0</v>
      </c>
      <c r="K145" s="183" t="s">
        <v>1</v>
      </c>
      <c r="L145" s="37"/>
      <c r="M145" s="187" t="s">
        <v>1</v>
      </c>
      <c r="N145" s="188" t="s">
        <v>46</v>
      </c>
      <c r="O145" s="59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AR145" s="16" t="s">
        <v>177</v>
      </c>
      <c r="AT145" s="16" t="s">
        <v>174</v>
      </c>
      <c r="AU145" s="16" t="s">
        <v>84</v>
      </c>
      <c r="AY145" s="16" t="s">
        <v>172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6" t="s">
        <v>82</v>
      </c>
      <c r="BK145" s="191">
        <f>ROUND(I145*H145,2)</f>
        <v>0</v>
      </c>
      <c r="BL145" s="16" t="s">
        <v>177</v>
      </c>
      <c r="BM145" s="16" t="s">
        <v>1607</v>
      </c>
    </row>
    <row r="146" spans="2:65" s="12" customFormat="1">
      <c r="B146" s="192"/>
      <c r="C146" s="193"/>
      <c r="D146" s="194" t="s">
        <v>178</v>
      </c>
      <c r="E146" s="195" t="s">
        <v>1</v>
      </c>
      <c r="F146" s="196" t="s">
        <v>276</v>
      </c>
      <c r="G146" s="193"/>
      <c r="H146" s="195" t="s">
        <v>1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178</v>
      </c>
      <c r="AU146" s="202" t="s">
        <v>84</v>
      </c>
      <c r="AV146" s="12" t="s">
        <v>82</v>
      </c>
      <c r="AW146" s="12" t="s">
        <v>36</v>
      </c>
      <c r="AX146" s="12" t="s">
        <v>75</v>
      </c>
      <c r="AY146" s="202" t="s">
        <v>172</v>
      </c>
    </row>
    <row r="147" spans="2:65" s="12" customFormat="1">
      <c r="B147" s="192"/>
      <c r="C147" s="193"/>
      <c r="D147" s="194" t="s">
        <v>178</v>
      </c>
      <c r="E147" s="195" t="s">
        <v>1</v>
      </c>
      <c r="F147" s="196" t="s">
        <v>277</v>
      </c>
      <c r="G147" s="193"/>
      <c r="H147" s="195" t="s">
        <v>1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178</v>
      </c>
      <c r="AU147" s="202" t="s">
        <v>84</v>
      </c>
      <c r="AV147" s="12" t="s">
        <v>82</v>
      </c>
      <c r="AW147" s="12" t="s">
        <v>36</v>
      </c>
      <c r="AX147" s="12" t="s">
        <v>75</v>
      </c>
      <c r="AY147" s="202" t="s">
        <v>172</v>
      </c>
    </row>
    <row r="148" spans="2:65" s="12" customFormat="1">
      <c r="B148" s="192"/>
      <c r="C148" s="193"/>
      <c r="D148" s="194" t="s">
        <v>178</v>
      </c>
      <c r="E148" s="195" t="s">
        <v>1</v>
      </c>
      <c r="F148" s="196" t="s">
        <v>278</v>
      </c>
      <c r="G148" s="193"/>
      <c r="H148" s="195" t="s">
        <v>1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178</v>
      </c>
      <c r="AU148" s="202" t="s">
        <v>84</v>
      </c>
      <c r="AV148" s="12" t="s">
        <v>82</v>
      </c>
      <c r="AW148" s="12" t="s">
        <v>36</v>
      </c>
      <c r="AX148" s="12" t="s">
        <v>75</v>
      </c>
      <c r="AY148" s="202" t="s">
        <v>172</v>
      </c>
    </row>
    <row r="149" spans="2:65" s="13" customFormat="1">
      <c r="B149" s="203"/>
      <c r="C149" s="204"/>
      <c r="D149" s="194" t="s">
        <v>178</v>
      </c>
      <c r="E149" s="205" t="s">
        <v>1</v>
      </c>
      <c r="F149" s="206" t="s">
        <v>1608</v>
      </c>
      <c r="G149" s="204"/>
      <c r="H149" s="207">
        <v>5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178</v>
      </c>
      <c r="AU149" s="213" t="s">
        <v>84</v>
      </c>
      <c r="AV149" s="13" t="s">
        <v>84</v>
      </c>
      <c r="AW149" s="13" t="s">
        <v>36</v>
      </c>
      <c r="AX149" s="13" t="s">
        <v>75</v>
      </c>
      <c r="AY149" s="213" t="s">
        <v>172</v>
      </c>
    </row>
    <row r="150" spans="2:65" s="13" customFormat="1">
      <c r="B150" s="203"/>
      <c r="C150" s="204"/>
      <c r="D150" s="194" t="s">
        <v>178</v>
      </c>
      <c r="E150" s="205" t="s">
        <v>1</v>
      </c>
      <c r="F150" s="206" t="s">
        <v>1609</v>
      </c>
      <c r="G150" s="204"/>
      <c r="H150" s="207">
        <v>1.1599999999999999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178</v>
      </c>
      <c r="AU150" s="213" t="s">
        <v>84</v>
      </c>
      <c r="AV150" s="13" t="s">
        <v>84</v>
      </c>
      <c r="AW150" s="13" t="s">
        <v>36</v>
      </c>
      <c r="AX150" s="13" t="s">
        <v>75</v>
      </c>
      <c r="AY150" s="213" t="s">
        <v>172</v>
      </c>
    </row>
    <row r="151" spans="2:65" s="14" customFormat="1">
      <c r="B151" s="216"/>
      <c r="C151" s="217"/>
      <c r="D151" s="194" t="s">
        <v>178</v>
      </c>
      <c r="E151" s="218" t="s">
        <v>1</v>
      </c>
      <c r="F151" s="219" t="s">
        <v>195</v>
      </c>
      <c r="G151" s="217"/>
      <c r="H151" s="220">
        <v>6.16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178</v>
      </c>
      <c r="AU151" s="226" t="s">
        <v>84</v>
      </c>
      <c r="AV151" s="14" t="s">
        <v>177</v>
      </c>
      <c r="AW151" s="14" t="s">
        <v>36</v>
      </c>
      <c r="AX151" s="14" t="s">
        <v>82</v>
      </c>
      <c r="AY151" s="226" t="s">
        <v>172</v>
      </c>
    </row>
    <row r="152" spans="2:65" s="1" customFormat="1" ht="16.5" customHeight="1">
      <c r="B152" s="33"/>
      <c r="C152" s="181" t="s">
        <v>223</v>
      </c>
      <c r="D152" s="181" t="s">
        <v>174</v>
      </c>
      <c r="E152" s="182" t="s">
        <v>280</v>
      </c>
      <c r="F152" s="183" t="s">
        <v>281</v>
      </c>
      <c r="G152" s="184" t="s">
        <v>231</v>
      </c>
      <c r="H152" s="185">
        <v>1.4</v>
      </c>
      <c r="I152" s="186"/>
      <c r="J152" s="185">
        <f>ROUND(I152*H152,2)</f>
        <v>0</v>
      </c>
      <c r="K152" s="183" t="s">
        <v>1</v>
      </c>
      <c r="L152" s="37"/>
      <c r="M152" s="187" t="s">
        <v>1</v>
      </c>
      <c r="N152" s="188" t="s">
        <v>46</v>
      </c>
      <c r="O152" s="59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AR152" s="16" t="s">
        <v>177</v>
      </c>
      <c r="AT152" s="16" t="s">
        <v>174</v>
      </c>
      <c r="AU152" s="16" t="s">
        <v>84</v>
      </c>
      <c r="AY152" s="16" t="s">
        <v>172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6" t="s">
        <v>82</v>
      </c>
      <c r="BK152" s="191">
        <f>ROUND(I152*H152,2)</f>
        <v>0</v>
      </c>
      <c r="BL152" s="16" t="s">
        <v>177</v>
      </c>
      <c r="BM152" s="16" t="s">
        <v>1610</v>
      </c>
    </row>
    <row r="153" spans="2:65" s="12" customFormat="1">
      <c r="B153" s="192"/>
      <c r="C153" s="193"/>
      <c r="D153" s="194" t="s">
        <v>178</v>
      </c>
      <c r="E153" s="195" t="s">
        <v>1</v>
      </c>
      <c r="F153" s="196" t="s">
        <v>282</v>
      </c>
      <c r="G153" s="193"/>
      <c r="H153" s="195" t="s">
        <v>1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178</v>
      </c>
      <c r="AU153" s="202" t="s">
        <v>84</v>
      </c>
      <c r="AV153" s="12" t="s">
        <v>82</v>
      </c>
      <c r="AW153" s="12" t="s">
        <v>36</v>
      </c>
      <c r="AX153" s="12" t="s">
        <v>75</v>
      </c>
      <c r="AY153" s="202" t="s">
        <v>172</v>
      </c>
    </row>
    <row r="154" spans="2:65" s="12" customFormat="1">
      <c r="B154" s="192"/>
      <c r="C154" s="193"/>
      <c r="D154" s="194" t="s">
        <v>178</v>
      </c>
      <c r="E154" s="195" t="s">
        <v>1</v>
      </c>
      <c r="F154" s="196" t="s">
        <v>283</v>
      </c>
      <c r="G154" s="193"/>
      <c r="H154" s="195" t="s">
        <v>1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178</v>
      </c>
      <c r="AU154" s="202" t="s">
        <v>84</v>
      </c>
      <c r="AV154" s="12" t="s">
        <v>82</v>
      </c>
      <c r="AW154" s="12" t="s">
        <v>36</v>
      </c>
      <c r="AX154" s="12" t="s">
        <v>75</v>
      </c>
      <c r="AY154" s="202" t="s">
        <v>172</v>
      </c>
    </row>
    <row r="155" spans="2:65" s="12" customFormat="1">
      <c r="B155" s="192"/>
      <c r="C155" s="193"/>
      <c r="D155" s="194" t="s">
        <v>178</v>
      </c>
      <c r="E155" s="195" t="s">
        <v>1</v>
      </c>
      <c r="F155" s="196" t="s">
        <v>239</v>
      </c>
      <c r="G155" s="193"/>
      <c r="H155" s="195" t="s">
        <v>1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178</v>
      </c>
      <c r="AU155" s="202" t="s">
        <v>84</v>
      </c>
      <c r="AV155" s="12" t="s">
        <v>82</v>
      </c>
      <c r="AW155" s="12" t="s">
        <v>36</v>
      </c>
      <c r="AX155" s="12" t="s">
        <v>75</v>
      </c>
      <c r="AY155" s="202" t="s">
        <v>172</v>
      </c>
    </row>
    <row r="156" spans="2:65" s="13" customFormat="1">
      <c r="B156" s="203"/>
      <c r="C156" s="204"/>
      <c r="D156" s="194" t="s">
        <v>178</v>
      </c>
      <c r="E156" s="205" t="s">
        <v>1</v>
      </c>
      <c r="F156" s="206" t="s">
        <v>1611</v>
      </c>
      <c r="G156" s="204"/>
      <c r="H156" s="207">
        <v>1.4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178</v>
      </c>
      <c r="AU156" s="213" t="s">
        <v>84</v>
      </c>
      <c r="AV156" s="13" t="s">
        <v>84</v>
      </c>
      <c r="AW156" s="13" t="s">
        <v>36</v>
      </c>
      <c r="AX156" s="13" t="s">
        <v>82</v>
      </c>
      <c r="AY156" s="213" t="s">
        <v>172</v>
      </c>
    </row>
    <row r="157" spans="2:65" s="1" customFormat="1" ht="22.5" customHeight="1">
      <c r="B157" s="33"/>
      <c r="C157" s="181" t="s">
        <v>8</v>
      </c>
      <c r="D157" s="181" t="s">
        <v>174</v>
      </c>
      <c r="E157" s="182" t="s">
        <v>285</v>
      </c>
      <c r="F157" s="183" t="s">
        <v>286</v>
      </c>
      <c r="G157" s="184" t="s">
        <v>231</v>
      </c>
      <c r="H157" s="185">
        <v>5</v>
      </c>
      <c r="I157" s="186"/>
      <c r="J157" s="185">
        <f>ROUND(I157*H157,2)</f>
        <v>0</v>
      </c>
      <c r="K157" s="183" t="s">
        <v>176</v>
      </c>
      <c r="L157" s="37"/>
      <c r="M157" s="187" t="s">
        <v>1</v>
      </c>
      <c r="N157" s="188" t="s">
        <v>46</v>
      </c>
      <c r="O157" s="59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AR157" s="16" t="s">
        <v>177</v>
      </c>
      <c r="AT157" s="16" t="s">
        <v>174</v>
      </c>
      <c r="AU157" s="16" t="s">
        <v>84</v>
      </c>
      <c r="AY157" s="16" t="s">
        <v>172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6" t="s">
        <v>82</v>
      </c>
      <c r="BK157" s="191">
        <f>ROUND(I157*H157,2)</f>
        <v>0</v>
      </c>
      <c r="BL157" s="16" t="s">
        <v>177</v>
      </c>
      <c r="BM157" s="16" t="s">
        <v>1612</v>
      </c>
    </row>
    <row r="158" spans="2:65" s="12" customFormat="1">
      <c r="B158" s="192"/>
      <c r="C158" s="193"/>
      <c r="D158" s="194" t="s">
        <v>178</v>
      </c>
      <c r="E158" s="195" t="s">
        <v>1</v>
      </c>
      <c r="F158" s="196" t="s">
        <v>1115</v>
      </c>
      <c r="G158" s="193"/>
      <c r="H158" s="195" t="s">
        <v>1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178</v>
      </c>
      <c r="AU158" s="202" t="s">
        <v>84</v>
      </c>
      <c r="AV158" s="12" t="s">
        <v>82</v>
      </c>
      <c r="AW158" s="12" t="s">
        <v>36</v>
      </c>
      <c r="AX158" s="12" t="s">
        <v>75</v>
      </c>
      <c r="AY158" s="202" t="s">
        <v>172</v>
      </c>
    </row>
    <row r="159" spans="2:65" s="12" customFormat="1">
      <c r="B159" s="192"/>
      <c r="C159" s="193"/>
      <c r="D159" s="194" t="s">
        <v>178</v>
      </c>
      <c r="E159" s="195" t="s">
        <v>1</v>
      </c>
      <c r="F159" s="196" t="s">
        <v>239</v>
      </c>
      <c r="G159" s="193"/>
      <c r="H159" s="195" t="s">
        <v>1</v>
      </c>
      <c r="I159" s="197"/>
      <c r="J159" s="193"/>
      <c r="K159" s="193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178</v>
      </c>
      <c r="AU159" s="202" t="s">
        <v>84</v>
      </c>
      <c r="AV159" s="12" t="s">
        <v>82</v>
      </c>
      <c r="AW159" s="12" t="s">
        <v>36</v>
      </c>
      <c r="AX159" s="12" t="s">
        <v>75</v>
      </c>
      <c r="AY159" s="202" t="s">
        <v>172</v>
      </c>
    </row>
    <row r="160" spans="2:65" s="13" customFormat="1">
      <c r="B160" s="203"/>
      <c r="C160" s="204"/>
      <c r="D160" s="194" t="s">
        <v>178</v>
      </c>
      <c r="E160" s="205" t="s">
        <v>1</v>
      </c>
      <c r="F160" s="206" t="s">
        <v>1613</v>
      </c>
      <c r="G160" s="204"/>
      <c r="H160" s="207">
        <v>5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178</v>
      </c>
      <c r="AU160" s="213" t="s">
        <v>84</v>
      </c>
      <c r="AV160" s="13" t="s">
        <v>84</v>
      </c>
      <c r="AW160" s="13" t="s">
        <v>36</v>
      </c>
      <c r="AX160" s="13" t="s">
        <v>82</v>
      </c>
      <c r="AY160" s="213" t="s">
        <v>172</v>
      </c>
    </row>
    <row r="161" spans="2:65" s="1" customFormat="1" ht="22.5" customHeight="1">
      <c r="B161" s="33"/>
      <c r="C161" s="181" t="s">
        <v>228</v>
      </c>
      <c r="D161" s="181" t="s">
        <v>174</v>
      </c>
      <c r="E161" s="182" t="s">
        <v>294</v>
      </c>
      <c r="F161" s="183" t="s">
        <v>295</v>
      </c>
      <c r="G161" s="184" t="s">
        <v>231</v>
      </c>
      <c r="H161" s="185">
        <v>5</v>
      </c>
      <c r="I161" s="186"/>
      <c r="J161" s="185">
        <f>ROUND(I161*H161,2)</f>
        <v>0</v>
      </c>
      <c r="K161" s="183" t="s">
        <v>1</v>
      </c>
      <c r="L161" s="37"/>
      <c r="M161" s="187" t="s">
        <v>1</v>
      </c>
      <c r="N161" s="188" t="s">
        <v>46</v>
      </c>
      <c r="O161" s="59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AR161" s="16" t="s">
        <v>177</v>
      </c>
      <c r="AT161" s="16" t="s">
        <v>174</v>
      </c>
      <c r="AU161" s="16" t="s">
        <v>84</v>
      </c>
      <c r="AY161" s="16" t="s">
        <v>172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6" t="s">
        <v>82</v>
      </c>
      <c r="BK161" s="191">
        <f>ROUND(I161*H161,2)</f>
        <v>0</v>
      </c>
      <c r="BL161" s="16" t="s">
        <v>177</v>
      </c>
      <c r="BM161" s="16" t="s">
        <v>1614</v>
      </c>
    </row>
    <row r="162" spans="2:65" s="1" customFormat="1" ht="22.5" customHeight="1">
      <c r="B162" s="33"/>
      <c r="C162" s="181" t="s">
        <v>233</v>
      </c>
      <c r="D162" s="181" t="s">
        <v>174</v>
      </c>
      <c r="E162" s="182" t="s">
        <v>297</v>
      </c>
      <c r="F162" s="183" t="s">
        <v>298</v>
      </c>
      <c r="G162" s="184" t="s">
        <v>231</v>
      </c>
      <c r="H162" s="185">
        <v>0.8</v>
      </c>
      <c r="I162" s="186"/>
      <c r="J162" s="185">
        <f>ROUND(I162*H162,2)</f>
        <v>0</v>
      </c>
      <c r="K162" s="183" t="s">
        <v>176</v>
      </c>
      <c r="L162" s="37"/>
      <c r="M162" s="187" t="s">
        <v>1</v>
      </c>
      <c r="N162" s="188" t="s">
        <v>46</v>
      </c>
      <c r="O162" s="59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AR162" s="16" t="s">
        <v>177</v>
      </c>
      <c r="AT162" s="16" t="s">
        <v>174</v>
      </c>
      <c r="AU162" s="16" t="s">
        <v>84</v>
      </c>
      <c r="AY162" s="16" t="s">
        <v>172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6" t="s">
        <v>82</v>
      </c>
      <c r="BK162" s="191">
        <f>ROUND(I162*H162,2)</f>
        <v>0</v>
      </c>
      <c r="BL162" s="16" t="s">
        <v>177</v>
      </c>
      <c r="BM162" s="16" t="s">
        <v>1615</v>
      </c>
    </row>
    <row r="163" spans="2:65" s="12" customFormat="1">
      <c r="B163" s="192"/>
      <c r="C163" s="193"/>
      <c r="D163" s="194" t="s">
        <v>178</v>
      </c>
      <c r="E163" s="195" t="s">
        <v>1</v>
      </c>
      <c r="F163" s="196" t="s">
        <v>1115</v>
      </c>
      <c r="G163" s="193"/>
      <c r="H163" s="195" t="s">
        <v>1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178</v>
      </c>
      <c r="AU163" s="202" t="s">
        <v>84</v>
      </c>
      <c r="AV163" s="12" t="s">
        <v>82</v>
      </c>
      <c r="AW163" s="12" t="s">
        <v>36</v>
      </c>
      <c r="AX163" s="12" t="s">
        <v>75</v>
      </c>
      <c r="AY163" s="202" t="s">
        <v>172</v>
      </c>
    </row>
    <row r="164" spans="2:65" s="12" customFormat="1">
      <c r="B164" s="192"/>
      <c r="C164" s="193"/>
      <c r="D164" s="194" t="s">
        <v>178</v>
      </c>
      <c r="E164" s="195" t="s">
        <v>1</v>
      </c>
      <c r="F164" s="196" t="s">
        <v>239</v>
      </c>
      <c r="G164" s="193"/>
      <c r="H164" s="195" t="s">
        <v>1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178</v>
      </c>
      <c r="AU164" s="202" t="s">
        <v>84</v>
      </c>
      <c r="AV164" s="12" t="s">
        <v>82</v>
      </c>
      <c r="AW164" s="12" t="s">
        <v>36</v>
      </c>
      <c r="AX164" s="12" t="s">
        <v>75</v>
      </c>
      <c r="AY164" s="202" t="s">
        <v>172</v>
      </c>
    </row>
    <row r="165" spans="2:65" s="13" customFormat="1">
      <c r="B165" s="203"/>
      <c r="C165" s="204"/>
      <c r="D165" s="194" t="s">
        <v>178</v>
      </c>
      <c r="E165" s="205" t="s">
        <v>1</v>
      </c>
      <c r="F165" s="206" t="s">
        <v>1616</v>
      </c>
      <c r="G165" s="204"/>
      <c r="H165" s="207">
        <v>0.8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178</v>
      </c>
      <c r="AU165" s="213" t="s">
        <v>84</v>
      </c>
      <c r="AV165" s="13" t="s">
        <v>84</v>
      </c>
      <c r="AW165" s="13" t="s">
        <v>36</v>
      </c>
      <c r="AX165" s="13" t="s">
        <v>82</v>
      </c>
      <c r="AY165" s="213" t="s">
        <v>172</v>
      </c>
    </row>
    <row r="166" spans="2:65" s="1" customFormat="1" ht="16.5" customHeight="1">
      <c r="B166" s="33"/>
      <c r="C166" s="227" t="s">
        <v>236</v>
      </c>
      <c r="D166" s="227" t="s">
        <v>288</v>
      </c>
      <c r="E166" s="228" t="s">
        <v>301</v>
      </c>
      <c r="F166" s="229" t="s">
        <v>302</v>
      </c>
      <c r="G166" s="230" t="s">
        <v>291</v>
      </c>
      <c r="H166" s="231">
        <v>1.6</v>
      </c>
      <c r="I166" s="232"/>
      <c r="J166" s="231">
        <f>ROUND(I166*H166,2)</f>
        <v>0</v>
      </c>
      <c r="K166" s="229" t="s">
        <v>176</v>
      </c>
      <c r="L166" s="233"/>
      <c r="M166" s="234" t="s">
        <v>1</v>
      </c>
      <c r="N166" s="235" t="s">
        <v>46</v>
      </c>
      <c r="O166" s="59"/>
      <c r="P166" s="189">
        <f>O166*H166</f>
        <v>0</v>
      </c>
      <c r="Q166" s="189">
        <v>1</v>
      </c>
      <c r="R166" s="189">
        <f>Q166*H166</f>
        <v>1.6</v>
      </c>
      <c r="S166" s="189">
        <v>0</v>
      </c>
      <c r="T166" s="190">
        <f>S166*H166</f>
        <v>0</v>
      </c>
      <c r="AR166" s="16" t="s">
        <v>200</v>
      </c>
      <c r="AT166" s="16" t="s">
        <v>288</v>
      </c>
      <c r="AU166" s="16" t="s">
        <v>84</v>
      </c>
      <c r="AY166" s="16" t="s">
        <v>172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6" t="s">
        <v>82</v>
      </c>
      <c r="BK166" s="191">
        <f>ROUND(I166*H166,2)</f>
        <v>0</v>
      </c>
      <c r="BL166" s="16" t="s">
        <v>177</v>
      </c>
      <c r="BM166" s="16" t="s">
        <v>1617</v>
      </c>
    </row>
    <row r="167" spans="2:65" s="1" customFormat="1" ht="19.5">
      <c r="B167" s="33"/>
      <c r="C167" s="34"/>
      <c r="D167" s="194" t="s">
        <v>186</v>
      </c>
      <c r="E167" s="34"/>
      <c r="F167" s="214" t="s">
        <v>292</v>
      </c>
      <c r="G167" s="34"/>
      <c r="H167" s="34"/>
      <c r="I167" s="111"/>
      <c r="J167" s="34"/>
      <c r="K167" s="34"/>
      <c r="L167" s="37"/>
      <c r="M167" s="215"/>
      <c r="N167" s="59"/>
      <c r="O167" s="59"/>
      <c r="P167" s="59"/>
      <c r="Q167" s="59"/>
      <c r="R167" s="59"/>
      <c r="S167" s="59"/>
      <c r="T167" s="60"/>
      <c r="AT167" s="16" t="s">
        <v>186</v>
      </c>
      <c r="AU167" s="16" t="s">
        <v>84</v>
      </c>
    </row>
    <row r="168" spans="2:65" s="13" customFormat="1">
      <c r="B168" s="203"/>
      <c r="C168" s="204"/>
      <c r="D168" s="194" t="s">
        <v>178</v>
      </c>
      <c r="E168" s="204"/>
      <c r="F168" s="206" t="s">
        <v>1618</v>
      </c>
      <c r="G168" s="204"/>
      <c r="H168" s="207">
        <v>1.6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178</v>
      </c>
      <c r="AU168" s="213" t="s">
        <v>84</v>
      </c>
      <c r="AV168" s="13" t="s">
        <v>84</v>
      </c>
      <c r="AW168" s="13" t="s">
        <v>4</v>
      </c>
      <c r="AX168" s="13" t="s">
        <v>82</v>
      </c>
      <c r="AY168" s="213" t="s">
        <v>172</v>
      </c>
    </row>
    <row r="169" spans="2:65" s="1" customFormat="1" ht="22.5" customHeight="1">
      <c r="B169" s="33"/>
      <c r="C169" s="181" t="s">
        <v>241</v>
      </c>
      <c r="D169" s="181" t="s">
        <v>174</v>
      </c>
      <c r="E169" s="182" t="s">
        <v>304</v>
      </c>
      <c r="F169" s="183" t="s">
        <v>305</v>
      </c>
      <c r="G169" s="184" t="s">
        <v>175</v>
      </c>
      <c r="H169" s="185">
        <v>3.88</v>
      </c>
      <c r="I169" s="186"/>
      <c r="J169" s="185">
        <f>ROUND(I169*H169,2)</f>
        <v>0</v>
      </c>
      <c r="K169" s="183" t="s">
        <v>176</v>
      </c>
      <c r="L169" s="37"/>
      <c r="M169" s="187" t="s">
        <v>1</v>
      </c>
      <c r="N169" s="188" t="s">
        <v>46</v>
      </c>
      <c r="O169" s="59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AR169" s="16" t="s">
        <v>177</v>
      </c>
      <c r="AT169" s="16" t="s">
        <v>174</v>
      </c>
      <c r="AU169" s="16" t="s">
        <v>84</v>
      </c>
      <c r="AY169" s="16" t="s">
        <v>172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6" t="s">
        <v>82</v>
      </c>
      <c r="BK169" s="191">
        <f>ROUND(I169*H169,2)</f>
        <v>0</v>
      </c>
      <c r="BL169" s="16" t="s">
        <v>177</v>
      </c>
      <c r="BM169" s="16" t="s">
        <v>1619</v>
      </c>
    </row>
    <row r="170" spans="2:65" s="13" customFormat="1">
      <c r="B170" s="203"/>
      <c r="C170" s="204"/>
      <c r="D170" s="194" t="s">
        <v>178</v>
      </c>
      <c r="E170" s="205" t="s">
        <v>1</v>
      </c>
      <c r="F170" s="206" t="s">
        <v>1620</v>
      </c>
      <c r="G170" s="204"/>
      <c r="H170" s="207">
        <v>3.88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178</v>
      </c>
      <c r="AU170" s="213" t="s">
        <v>84</v>
      </c>
      <c r="AV170" s="13" t="s">
        <v>84</v>
      </c>
      <c r="AW170" s="13" t="s">
        <v>36</v>
      </c>
      <c r="AX170" s="13" t="s">
        <v>82</v>
      </c>
      <c r="AY170" s="213" t="s">
        <v>172</v>
      </c>
    </row>
    <row r="171" spans="2:65" s="1" customFormat="1" ht="22.5" customHeight="1">
      <c r="B171" s="33"/>
      <c r="C171" s="181" t="s">
        <v>245</v>
      </c>
      <c r="D171" s="181" t="s">
        <v>174</v>
      </c>
      <c r="E171" s="182" t="s">
        <v>307</v>
      </c>
      <c r="F171" s="183" t="s">
        <v>308</v>
      </c>
      <c r="G171" s="184" t="s">
        <v>175</v>
      </c>
      <c r="H171" s="185">
        <v>3.88</v>
      </c>
      <c r="I171" s="186"/>
      <c r="J171" s="185">
        <f>ROUND(I171*H171,2)</f>
        <v>0</v>
      </c>
      <c r="K171" s="183" t="s">
        <v>176</v>
      </c>
      <c r="L171" s="37"/>
      <c r="M171" s="187" t="s">
        <v>1</v>
      </c>
      <c r="N171" s="188" t="s">
        <v>46</v>
      </c>
      <c r="O171" s="59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AR171" s="16" t="s">
        <v>177</v>
      </c>
      <c r="AT171" s="16" t="s">
        <v>174</v>
      </c>
      <c r="AU171" s="16" t="s">
        <v>84</v>
      </c>
      <c r="AY171" s="16" t="s">
        <v>172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6" t="s">
        <v>82</v>
      </c>
      <c r="BK171" s="191">
        <f>ROUND(I171*H171,2)</f>
        <v>0</v>
      </c>
      <c r="BL171" s="16" t="s">
        <v>177</v>
      </c>
      <c r="BM171" s="16" t="s">
        <v>1621</v>
      </c>
    </row>
    <row r="172" spans="2:65" s="12" customFormat="1">
      <c r="B172" s="192"/>
      <c r="C172" s="193"/>
      <c r="D172" s="194" t="s">
        <v>178</v>
      </c>
      <c r="E172" s="195" t="s">
        <v>1</v>
      </c>
      <c r="F172" s="196" t="s">
        <v>309</v>
      </c>
      <c r="G172" s="193"/>
      <c r="H172" s="195" t="s">
        <v>1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178</v>
      </c>
      <c r="AU172" s="202" t="s">
        <v>84</v>
      </c>
      <c r="AV172" s="12" t="s">
        <v>82</v>
      </c>
      <c r="AW172" s="12" t="s">
        <v>36</v>
      </c>
      <c r="AX172" s="12" t="s">
        <v>75</v>
      </c>
      <c r="AY172" s="202" t="s">
        <v>172</v>
      </c>
    </row>
    <row r="173" spans="2:65" s="13" customFormat="1">
      <c r="B173" s="203"/>
      <c r="C173" s="204"/>
      <c r="D173" s="194" t="s">
        <v>178</v>
      </c>
      <c r="E173" s="205" t="s">
        <v>1</v>
      </c>
      <c r="F173" s="206" t="s">
        <v>1622</v>
      </c>
      <c r="G173" s="204"/>
      <c r="H173" s="207">
        <v>3.88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178</v>
      </c>
      <c r="AU173" s="213" t="s">
        <v>84</v>
      </c>
      <c r="AV173" s="13" t="s">
        <v>84</v>
      </c>
      <c r="AW173" s="13" t="s">
        <v>36</v>
      </c>
      <c r="AX173" s="13" t="s">
        <v>82</v>
      </c>
      <c r="AY173" s="213" t="s">
        <v>172</v>
      </c>
    </row>
    <row r="174" spans="2:65" s="1" customFormat="1" ht="22.5" customHeight="1">
      <c r="B174" s="33"/>
      <c r="C174" s="181" t="s">
        <v>7</v>
      </c>
      <c r="D174" s="181" t="s">
        <v>174</v>
      </c>
      <c r="E174" s="182" t="s">
        <v>311</v>
      </c>
      <c r="F174" s="183" t="s">
        <v>312</v>
      </c>
      <c r="G174" s="184" t="s">
        <v>175</v>
      </c>
      <c r="H174" s="185">
        <v>7.76</v>
      </c>
      <c r="I174" s="186"/>
      <c r="J174" s="185">
        <f>ROUND(I174*H174,2)</f>
        <v>0</v>
      </c>
      <c r="K174" s="183" t="s">
        <v>176</v>
      </c>
      <c r="L174" s="37"/>
      <c r="M174" s="187" t="s">
        <v>1</v>
      </c>
      <c r="N174" s="188" t="s">
        <v>46</v>
      </c>
      <c r="O174" s="59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AR174" s="16" t="s">
        <v>177</v>
      </c>
      <c r="AT174" s="16" t="s">
        <v>174</v>
      </c>
      <c r="AU174" s="16" t="s">
        <v>84</v>
      </c>
      <c r="AY174" s="16" t="s">
        <v>172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6" t="s">
        <v>82</v>
      </c>
      <c r="BK174" s="191">
        <f>ROUND(I174*H174,2)</f>
        <v>0</v>
      </c>
      <c r="BL174" s="16" t="s">
        <v>177</v>
      </c>
      <c r="BM174" s="16" t="s">
        <v>1623</v>
      </c>
    </row>
    <row r="175" spans="2:65" s="13" customFormat="1">
      <c r="B175" s="203"/>
      <c r="C175" s="204"/>
      <c r="D175" s="194" t="s">
        <v>178</v>
      </c>
      <c r="E175" s="205" t="s">
        <v>1</v>
      </c>
      <c r="F175" s="206" t="s">
        <v>1624</v>
      </c>
      <c r="G175" s="204"/>
      <c r="H175" s="207">
        <v>7.76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178</v>
      </c>
      <c r="AU175" s="213" t="s">
        <v>84</v>
      </c>
      <c r="AV175" s="13" t="s">
        <v>84</v>
      </c>
      <c r="AW175" s="13" t="s">
        <v>36</v>
      </c>
      <c r="AX175" s="13" t="s">
        <v>82</v>
      </c>
      <c r="AY175" s="213" t="s">
        <v>172</v>
      </c>
    </row>
    <row r="176" spans="2:65" s="1" customFormat="1" ht="16.5" customHeight="1">
      <c r="B176" s="33"/>
      <c r="C176" s="227" t="s">
        <v>250</v>
      </c>
      <c r="D176" s="227" t="s">
        <v>288</v>
      </c>
      <c r="E176" s="228" t="s">
        <v>314</v>
      </c>
      <c r="F176" s="229" t="s">
        <v>315</v>
      </c>
      <c r="G176" s="230" t="s">
        <v>316</v>
      </c>
      <c r="H176" s="231">
        <v>0.16</v>
      </c>
      <c r="I176" s="232"/>
      <c r="J176" s="231">
        <f>ROUND(I176*H176,2)</f>
        <v>0</v>
      </c>
      <c r="K176" s="229" t="s">
        <v>176</v>
      </c>
      <c r="L176" s="233"/>
      <c r="M176" s="234" t="s">
        <v>1</v>
      </c>
      <c r="N176" s="235" t="s">
        <v>46</v>
      </c>
      <c r="O176" s="59"/>
      <c r="P176" s="189">
        <f>O176*H176</f>
        <v>0</v>
      </c>
      <c r="Q176" s="189">
        <v>1E-3</v>
      </c>
      <c r="R176" s="189">
        <f>Q176*H176</f>
        <v>1.6000000000000001E-4</v>
      </c>
      <c r="S176" s="189">
        <v>0</v>
      </c>
      <c r="T176" s="190">
        <f>S176*H176</f>
        <v>0</v>
      </c>
      <c r="AR176" s="16" t="s">
        <v>200</v>
      </c>
      <c r="AT176" s="16" t="s">
        <v>288</v>
      </c>
      <c r="AU176" s="16" t="s">
        <v>84</v>
      </c>
      <c r="AY176" s="16" t="s">
        <v>172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6" t="s">
        <v>82</v>
      </c>
      <c r="BK176" s="191">
        <f>ROUND(I176*H176,2)</f>
        <v>0</v>
      </c>
      <c r="BL176" s="16" t="s">
        <v>177</v>
      </c>
      <c r="BM176" s="16" t="s">
        <v>1625</v>
      </c>
    </row>
    <row r="177" spans="2:65" s="13" customFormat="1">
      <c r="B177" s="203"/>
      <c r="C177" s="204"/>
      <c r="D177" s="194" t="s">
        <v>178</v>
      </c>
      <c r="E177" s="205" t="s">
        <v>1</v>
      </c>
      <c r="F177" s="206" t="s">
        <v>1626</v>
      </c>
      <c r="G177" s="204"/>
      <c r="H177" s="207">
        <v>0.16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178</v>
      </c>
      <c r="AU177" s="213" t="s">
        <v>84</v>
      </c>
      <c r="AV177" s="13" t="s">
        <v>84</v>
      </c>
      <c r="AW177" s="13" t="s">
        <v>36</v>
      </c>
      <c r="AX177" s="13" t="s">
        <v>82</v>
      </c>
      <c r="AY177" s="213" t="s">
        <v>172</v>
      </c>
    </row>
    <row r="178" spans="2:65" s="11" customFormat="1" ht="22.9" customHeight="1">
      <c r="B178" s="165"/>
      <c r="C178" s="166"/>
      <c r="D178" s="167" t="s">
        <v>74</v>
      </c>
      <c r="E178" s="179" t="s">
        <v>177</v>
      </c>
      <c r="F178" s="179" t="s">
        <v>324</v>
      </c>
      <c r="G178" s="166"/>
      <c r="H178" s="166"/>
      <c r="I178" s="169"/>
      <c r="J178" s="180">
        <f>BK178</f>
        <v>0</v>
      </c>
      <c r="K178" s="166"/>
      <c r="L178" s="171"/>
      <c r="M178" s="172"/>
      <c r="N178" s="173"/>
      <c r="O178" s="173"/>
      <c r="P178" s="174">
        <f>SUM(P179:P185)</f>
        <v>0</v>
      </c>
      <c r="Q178" s="173"/>
      <c r="R178" s="174">
        <f>SUM(R179:R185)</f>
        <v>0</v>
      </c>
      <c r="S178" s="173"/>
      <c r="T178" s="175">
        <f>SUM(T179:T185)</f>
        <v>0</v>
      </c>
      <c r="AR178" s="176" t="s">
        <v>82</v>
      </c>
      <c r="AT178" s="177" t="s">
        <v>74</v>
      </c>
      <c r="AU178" s="177" t="s">
        <v>82</v>
      </c>
      <c r="AY178" s="176" t="s">
        <v>172</v>
      </c>
      <c r="BK178" s="178">
        <f>SUM(BK179:BK185)</f>
        <v>0</v>
      </c>
    </row>
    <row r="179" spans="2:65" s="1" customFormat="1" ht="16.5" customHeight="1">
      <c r="B179" s="33"/>
      <c r="C179" s="181" t="s">
        <v>253</v>
      </c>
      <c r="D179" s="181" t="s">
        <v>174</v>
      </c>
      <c r="E179" s="182" t="s">
        <v>326</v>
      </c>
      <c r="F179" s="183" t="s">
        <v>327</v>
      </c>
      <c r="G179" s="184" t="s">
        <v>231</v>
      </c>
      <c r="H179" s="185">
        <v>0.6</v>
      </c>
      <c r="I179" s="186"/>
      <c r="J179" s="185">
        <f>ROUND(I179*H179,2)</f>
        <v>0</v>
      </c>
      <c r="K179" s="183" t="s">
        <v>176</v>
      </c>
      <c r="L179" s="37"/>
      <c r="M179" s="187" t="s">
        <v>1</v>
      </c>
      <c r="N179" s="188" t="s">
        <v>46</v>
      </c>
      <c r="O179" s="59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AR179" s="16" t="s">
        <v>177</v>
      </c>
      <c r="AT179" s="16" t="s">
        <v>174</v>
      </c>
      <c r="AU179" s="16" t="s">
        <v>84</v>
      </c>
      <c r="AY179" s="16" t="s">
        <v>172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6" t="s">
        <v>82</v>
      </c>
      <c r="BK179" s="191">
        <f>ROUND(I179*H179,2)</f>
        <v>0</v>
      </c>
      <c r="BL179" s="16" t="s">
        <v>177</v>
      </c>
      <c r="BM179" s="16" t="s">
        <v>1627</v>
      </c>
    </row>
    <row r="180" spans="2:65" s="12" customFormat="1">
      <c r="B180" s="192"/>
      <c r="C180" s="193"/>
      <c r="D180" s="194" t="s">
        <v>178</v>
      </c>
      <c r="E180" s="195" t="s">
        <v>1</v>
      </c>
      <c r="F180" s="196" t="s">
        <v>1243</v>
      </c>
      <c r="G180" s="193"/>
      <c r="H180" s="195" t="s">
        <v>1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178</v>
      </c>
      <c r="AU180" s="202" t="s">
        <v>84</v>
      </c>
      <c r="AV180" s="12" t="s">
        <v>82</v>
      </c>
      <c r="AW180" s="12" t="s">
        <v>36</v>
      </c>
      <c r="AX180" s="12" t="s">
        <v>75</v>
      </c>
      <c r="AY180" s="202" t="s">
        <v>172</v>
      </c>
    </row>
    <row r="181" spans="2:65" s="12" customFormat="1">
      <c r="B181" s="192"/>
      <c r="C181" s="193"/>
      <c r="D181" s="194" t="s">
        <v>178</v>
      </c>
      <c r="E181" s="195" t="s">
        <v>1</v>
      </c>
      <c r="F181" s="196" t="s">
        <v>239</v>
      </c>
      <c r="G181" s="193"/>
      <c r="H181" s="195" t="s">
        <v>1</v>
      </c>
      <c r="I181" s="197"/>
      <c r="J181" s="193"/>
      <c r="K181" s="193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178</v>
      </c>
      <c r="AU181" s="202" t="s">
        <v>84</v>
      </c>
      <c r="AV181" s="12" t="s">
        <v>82</v>
      </c>
      <c r="AW181" s="12" t="s">
        <v>36</v>
      </c>
      <c r="AX181" s="12" t="s">
        <v>75</v>
      </c>
      <c r="AY181" s="202" t="s">
        <v>172</v>
      </c>
    </row>
    <row r="182" spans="2:65" s="13" customFormat="1">
      <c r="B182" s="203"/>
      <c r="C182" s="204"/>
      <c r="D182" s="194" t="s">
        <v>178</v>
      </c>
      <c r="E182" s="205" t="s">
        <v>1</v>
      </c>
      <c r="F182" s="206" t="s">
        <v>1628</v>
      </c>
      <c r="G182" s="204"/>
      <c r="H182" s="207">
        <v>0.6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178</v>
      </c>
      <c r="AU182" s="213" t="s">
        <v>84</v>
      </c>
      <c r="AV182" s="13" t="s">
        <v>84</v>
      </c>
      <c r="AW182" s="13" t="s">
        <v>36</v>
      </c>
      <c r="AX182" s="13" t="s">
        <v>82</v>
      </c>
      <c r="AY182" s="213" t="s">
        <v>172</v>
      </c>
    </row>
    <row r="183" spans="2:65" s="1" customFormat="1" ht="16.5" customHeight="1">
      <c r="B183" s="33"/>
      <c r="C183" s="181" t="s">
        <v>257</v>
      </c>
      <c r="D183" s="181" t="s">
        <v>174</v>
      </c>
      <c r="E183" s="182" t="s">
        <v>478</v>
      </c>
      <c r="F183" s="183" t="s">
        <v>479</v>
      </c>
      <c r="G183" s="184" t="s">
        <v>231</v>
      </c>
      <c r="H183" s="185">
        <v>0.12</v>
      </c>
      <c r="I183" s="186"/>
      <c r="J183" s="185">
        <f>ROUND(I183*H183,2)</f>
        <v>0</v>
      </c>
      <c r="K183" s="183" t="s">
        <v>176</v>
      </c>
      <c r="L183" s="37"/>
      <c r="M183" s="187" t="s">
        <v>1</v>
      </c>
      <c r="N183" s="188" t="s">
        <v>46</v>
      </c>
      <c r="O183" s="59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AR183" s="16" t="s">
        <v>177</v>
      </c>
      <c r="AT183" s="16" t="s">
        <v>174</v>
      </c>
      <c r="AU183" s="16" t="s">
        <v>84</v>
      </c>
      <c r="AY183" s="16" t="s">
        <v>172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6" t="s">
        <v>82</v>
      </c>
      <c r="BK183" s="191">
        <f>ROUND(I183*H183,2)</f>
        <v>0</v>
      </c>
      <c r="BL183" s="16" t="s">
        <v>177</v>
      </c>
      <c r="BM183" s="16" t="s">
        <v>1629</v>
      </c>
    </row>
    <row r="184" spans="2:65" s="12" customFormat="1">
      <c r="B184" s="192"/>
      <c r="C184" s="193"/>
      <c r="D184" s="194" t="s">
        <v>178</v>
      </c>
      <c r="E184" s="195" t="s">
        <v>1</v>
      </c>
      <c r="F184" s="196" t="s">
        <v>1630</v>
      </c>
      <c r="G184" s="193"/>
      <c r="H184" s="195" t="s">
        <v>1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178</v>
      </c>
      <c r="AU184" s="202" t="s">
        <v>84</v>
      </c>
      <c r="AV184" s="12" t="s">
        <v>82</v>
      </c>
      <c r="AW184" s="12" t="s">
        <v>36</v>
      </c>
      <c r="AX184" s="12" t="s">
        <v>75</v>
      </c>
      <c r="AY184" s="202" t="s">
        <v>172</v>
      </c>
    </row>
    <row r="185" spans="2:65" s="13" customFormat="1">
      <c r="B185" s="203"/>
      <c r="C185" s="204"/>
      <c r="D185" s="194" t="s">
        <v>178</v>
      </c>
      <c r="E185" s="205" t="s">
        <v>1</v>
      </c>
      <c r="F185" s="206" t="s">
        <v>1251</v>
      </c>
      <c r="G185" s="204"/>
      <c r="H185" s="207">
        <v>0.12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178</v>
      </c>
      <c r="AU185" s="213" t="s">
        <v>84</v>
      </c>
      <c r="AV185" s="13" t="s">
        <v>84</v>
      </c>
      <c r="AW185" s="13" t="s">
        <v>36</v>
      </c>
      <c r="AX185" s="13" t="s">
        <v>82</v>
      </c>
      <c r="AY185" s="213" t="s">
        <v>172</v>
      </c>
    </row>
    <row r="186" spans="2:65" s="11" customFormat="1" ht="22.9" customHeight="1">
      <c r="B186" s="165"/>
      <c r="C186" s="166"/>
      <c r="D186" s="167" t="s">
        <v>74</v>
      </c>
      <c r="E186" s="179" t="s">
        <v>200</v>
      </c>
      <c r="F186" s="179" t="s">
        <v>380</v>
      </c>
      <c r="G186" s="166"/>
      <c r="H186" s="166"/>
      <c r="I186" s="169"/>
      <c r="J186" s="180">
        <f>BK186</f>
        <v>0</v>
      </c>
      <c r="K186" s="166"/>
      <c r="L186" s="171"/>
      <c r="M186" s="172"/>
      <c r="N186" s="173"/>
      <c r="O186" s="173"/>
      <c r="P186" s="174">
        <f>SUM(P187:P206)</f>
        <v>0</v>
      </c>
      <c r="Q186" s="173"/>
      <c r="R186" s="174">
        <f>SUM(R187:R206)</f>
        <v>6.5091999999999988E-3</v>
      </c>
      <c r="S186" s="173"/>
      <c r="T186" s="175">
        <f>SUM(T187:T206)</f>
        <v>0</v>
      </c>
      <c r="AR186" s="176" t="s">
        <v>82</v>
      </c>
      <c r="AT186" s="177" t="s">
        <v>74</v>
      </c>
      <c r="AU186" s="177" t="s">
        <v>82</v>
      </c>
      <c r="AY186" s="176" t="s">
        <v>172</v>
      </c>
      <c r="BK186" s="178">
        <f>SUM(BK187:BK206)</f>
        <v>0</v>
      </c>
    </row>
    <row r="187" spans="2:65" s="1" customFormat="1" ht="22.5" customHeight="1">
      <c r="B187" s="33"/>
      <c r="C187" s="181" t="s">
        <v>260</v>
      </c>
      <c r="D187" s="181" t="s">
        <v>174</v>
      </c>
      <c r="E187" s="182" t="s">
        <v>1631</v>
      </c>
      <c r="F187" s="183" t="s">
        <v>1632</v>
      </c>
      <c r="G187" s="184" t="s">
        <v>211</v>
      </c>
      <c r="H187" s="185">
        <v>3.88</v>
      </c>
      <c r="I187" s="186"/>
      <c r="J187" s="185">
        <f>ROUND(I187*H187,2)</f>
        <v>0</v>
      </c>
      <c r="K187" s="183" t="s">
        <v>176</v>
      </c>
      <c r="L187" s="37"/>
      <c r="M187" s="187" t="s">
        <v>1</v>
      </c>
      <c r="N187" s="188" t="s">
        <v>46</v>
      </c>
      <c r="O187" s="59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AR187" s="16" t="s">
        <v>177</v>
      </c>
      <c r="AT187" s="16" t="s">
        <v>174</v>
      </c>
      <c r="AU187" s="16" t="s">
        <v>84</v>
      </c>
      <c r="AY187" s="16" t="s">
        <v>172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6" t="s">
        <v>82</v>
      </c>
      <c r="BK187" s="191">
        <f>ROUND(I187*H187,2)</f>
        <v>0</v>
      </c>
      <c r="BL187" s="16" t="s">
        <v>177</v>
      </c>
      <c r="BM187" s="16" t="s">
        <v>1633</v>
      </c>
    </row>
    <row r="188" spans="2:65" s="12" customFormat="1">
      <c r="B188" s="192"/>
      <c r="C188" s="193"/>
      <c r="D188" s="194" t="s">
        <v>178</v>
      </c>
      <c r="E188" s="195" t="s">
        <v>1</v>
      </c>
      <c r="F188" s="196" t="s">
        <v>1630</v>
      </c>
      <c r="G188" s="193"/>
      <c r="H188" s="195" t="s">
        <v>1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178</v>
      </c>
      <c r="AU188" s="202" t="s">
        <v>84</v>
      </c>
      <c r="AV188" s="12" t="s">
        <v>82</v>
      </c>
      <c r="AW188" s="12" t="s">
        <v>36</v>
      </c>
      <c r="AX188" s="12" t="s">
        <v>75</v>
      </c>
      <c r="AY188" s="202" t="s">
        <v>172</v>
      </c>
    </row>
    <row r="189" spans="2:65" s="13" customFormat="1">
      <c r="B189" s="203"/>
      <c r="C189" s="204"/>
      <c r="D189" s="194" t="s">
        <v>178</v>
      </c>
      <c r="E189" s="205" t="s">
        <v>1</v>
      </c>
      <c r="F189" s="206" t="s">
        <v>1634</v>
      </c>
      <c r="G189" s="204"/>
      <c r="H189" s="207">
        <v>3.88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178</v>
      </c>
      <c r="AU189" s="213" t="s">
        <v>84</v>
      </c>
      <c r="AV189" s="13" t="s">
        <v>84</v>
      </c>
      <c r="AW189" s="13" t="s">
        <v>36</v>
      </c>
      <c r="AX189" s="13" t="s">
        <v>82</v>
      </c>
      <c r="AY189" s="213" t="s">
        <v>172</v>
      </c>
    </row>
    <row r="190" spans="2:65" s="1" customFormat="1" ht="16.5" customHeight="1">
      <c r="B190" s="33"/>
      <c r="C190" s="227" t="s">
        <v>264</v>
      </c>
      <c r="D190" s="227" t="s">
        <v>288</v>
      </c>
      <c r="E190" s="228" t="s">
        <v>1635</v>
      </c>
      <c r="F190" s="229" t="s">
        <v>1636</v>
      </c>
      <c r="G190" s="230" t="s">
        <v>211</v>
      </c>
      <c r="H190" s="231">
        <v>3.88</v>
      </c>
      <c r="I190" s="232"/>
      <c r="J190" s="231">
        <f>ROUND(I190*H190,2)</f>
        <v>0</v>
      </c>
      <c r="K190" s="229" t="s">
        <v>176</v>
      </c>
      <c r="L190" s="233"/>
      <c r="M190" s="234" t="s">
        <v>1</v>
      </c>
      <c r="N190" s="235" t="s">
        <v>46</v>
      </c>
      <c r="O190" s="59"/>
      <c r="P190" s="189">
        <f>O190*H190</f>
        <v>0</v>
      </c>
      <c r="Q190" s="189">
        <v>1.06E-3</v>
      </c>
      <c r="R190" s="189">
        <f>Q190*H190</f>
        <v>4.1127999999999998E-3</v>
      </c>
      <c r="S190" s="189">
        <v>0</v>
      </c>
      <c r="T190" s="190">
        <f>S190*H190</f>
        <v>0</v>
      </c>
      <c r="AR190" s="16" t="s">
        <v>200</v>
      </c>
      <c r="AT190" s="16" t="s">
        <v>288</v>
      </c>
      <c r="AU190" s="16" t="s">
        <v>84</v>
      </c>
      <c r="AY190" s="16" t="s">
        <v>172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6" t="s">
        <v>82</v>
      </c>
      <c r="BK190" s="191">
        <f>ROUND(I190*H190,2)</f>
        <v>0</v>
      </c>
      <c r="BL190" s="16" t="s">
        <v>177</v>
      </c>
      <c r="BM190" s="16" t="s">
        <v>1637</v>
      </c>
    </row>
    <row r="191" spans="2:65" s="12" customFormat="1">
      <c r="B191" s="192"/>
      <c r="C191" s="193"/>
      <c r="D191" s="194" t="s">
        <v>178</v>
      </c>
      <c r="E191" s="195" t="s">
        <v>1</v>
      </c>
      <c r="F191" s="196" t="s">
        <v>1630</v>
      </c>
      <c r="G191" s="193"/>
      <c r="H191" s="195" t="s">
        <v>1</v>
      </c>
      <c r="I191" s="197"/>
      <c r="J191" s="193"/>
      <c r="K191" s="193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178</v>
      </c>
      <c r="AU191" s="202" t="s">
        <v>84</v>
      </c>
      <c r="AV191" s="12" t="s">
        <v>82</v>
      </c>
      <c r="AW191" s="12" t="s">
        <v>36</v>
      </c>
      <c r="AX191" s="12" t="s">
        <v>75</v>
      </c>
      <c r="AY191" s="202" t="s">
        <v>172</v>
      </c>
    </row>
    <row r="192" spans="2:65" s="12" customFormat="1">
      <c r="B192" s="192"/>
      <c r="C192" s="193"/>
      <c r="D192" s="194" t="s">
        <v>178</v>
      </c>
      <c r="E192" s="195" t="s">
        <v>1</v>
      </c>
      <c r="F192" s="196" t="s">
        <v>500</v>
      </c>
      <c r="G192" s="193"/>
      <c r="H192" s="195" t="s">
        <v>1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178</v>
      </c>
      <c r="AU192" s="202" t="s">
        <v>84</v>
      </c>
      <c r="AV192" s="12" t="s">
        <v>82</v>
      </c>
      <c r="AW192" s="12" t="s">
        <v>36</v>
      </c>
      <c r="AX192" s="12" t="s">
        <v>75</v>
      </c>
      <c r="AY192" s="202" t="s">
        <v>172</v>
      </c>
    </row>
    <row r="193" spans="2:65" s="13" customFormat="1">
      <c r="B193" s="203"/>
      <c r="C193" s="204"/>
      <c r="D193" s="194" t="s">
        <v>178</v>
      </c>
      <c r="E193" s="205" t="s">
        <v>1</v>
      </c>
      <c r="F193" s="206" t="s">
        <v>1634</v>
      </c>
      <c r="G193" s="204"/>
      <c r="H193" s="207">
        <v>3.88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178</v>
      </c>
      <c r="AU193" s="213" t="s">
        <v>84</v>
      </c>
      <c r="AV193" s="13" t="s">
        <v>84</v>
      </c>
      <c r="AW193" s="13" t="s">
        <v>36</v>
      </c>
      <c r="AX193" s="13" t="s">
        <v>82</v>
      </c>
      <c r="AY193" s="213" t="s">
        <v>172</v>
      </c>
    </row>
    <row r="194" spans="2:65" s="1" customFormat="1" ht="22.5" customHeight="1">
      <c r="B194" s="33"/>
      <c r="C194" s="181" t="s">
        <v>269</v>
      </c>
      <c r="D194" s="181" t="s">
        <v>174</v>
      </c>
      <c r="E194" s="182" t="s">
        <v>1638</v>
      </c>
      <c r="F194" s="183" t="s">
        <v>1639</v>
      </c>
      <c r="G194" s="184" t="s">
        <v>386</v>
      </c>
      <c r="H194" s="185">
        <v>2</v>
      </c>
      <c r="I194" s="186"/>
      <c r="J194" s="185">
        <f>ROUND(I194*H194,2)</f>
        <v>0</v>
      </c>
      <c r="K194" s="183" t="s">
        <v>176</v>
      </c>
      <c r="L194" s="37"/>
      <c r="M194" s="187" t="s">
        <v>1</v>
      </c>
      <c r="N194" s="188" t="s">
        <v>46</v>
      </c>
      <c r="O194" s="59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AR194" s="16" t="s">
        <v>177</v>
      </c>
      <c r="AT194" s="16" t="s">
        <v>174</v>
      </c>
      <c r="AU194" s="16" t="s">
        <v>84</v>
      </c>
      <c r="AY194" s="16" t="s">
        <v>172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6" t="s">
        <v>82</v>
      </c>
      <c r="BK194" s="191">
        <f>ROUND(I194*H194,2)</f>
        <v>0</v>
      </c>
      <c r="BL194" s="16" t="s">
        <v>177</v>
      </c>
      <c r="BM194" s="16" t="s">
        <v>1640</v>
      </c>
    </row>
    <row r="195" spans="2:65" s="12" customFormat="1">
      <c r="B195" s="192"/>
      <c r="C195" s="193"/>
      <c r="D195" s="194" t="s">
        <v>178</v>
      </c>
      <c r="E195" s="195" t="s">
        <v>1</v>
      </c>
      <c r="F195" s="196" t="s">
        <v>1630</v>
      </c>
      <c r="G195" s="193"/>
      <c r="H195" s="195" t="s">
        <v>1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178</v>
      </c>
      <c r="AU195" s="202" t="s">
        <v>84</v>
      </c>
      <c r="AV195" s="12" t="s">
        <v>82</v>
      </c>
      <c r="AW195" s="12" t="s">
        <v>36</v>
      </c>
      <c r="AX195" s="12" t="s">
        <v>75</v>
      </c>
      <c r="AY195" s="202" t="s">
        <v>172</v>
      </c>
    </row>
    <row r="196" spans="2:65" s="13" customFormat="1">
      <c r="B196" s="203"/>
      <c r="C196" s="204"/>
      <c r="D196" s="194" t="s">
        <v>178</v>
      </c>
      <c r="E196" s="205" t="s">
        <v>1</v>
      </c>
      <c r="F196" s="206" t="s">
        <v>84</v>
      </c>
      <c r="G196" s="204"/>
      <c r="H196" s="207">
        <v>2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178</v>
      </c>
      <c r="AU196" s="213" t="s">
        <v>84</v>
      </c>
      <c r="AV196" s="13" t="s">
        <v>84</v>
      </c>
      <c r="AW196" s="13" t="s">
        <v>36</v>
      </c>
      <c r="AX196" s="13" t="s">
        <v>82</v>
      </c>
      <c r="AY196" s="213" t="s">
        <v>172</v>
      </c>
    </row>
    <row r="197" spans="2:65" s="1" customFormat="1" ht="16.5" customHeight="1">
      <c r="B197" s="33"/>
      <c r="C197" s="227" t="s">
        <v>273</v>
      </c>
      <c r="D197" s="227" t="s">
        <v>288</v>
      </c>
      <c r="E197" s="228" t="s">
        <v>1641</v>
      </c>
      <c r="F197" s="229" t="s">
        <v>1642</v>
      </c>
      <c r="G197" s="230" t="s">
        <v>386</v>
      </c>
      <c r="H197" s="231">
        <v>2</v>
      </c>
      <c r="I197" s="232"/>
      <c r="J197" s="231">
        <f>ROUND(I197*H197,2)</f>
        <v>0</v>
      </c>
      <c r="K197" s="229" t="s">
        <v>176</v>
      </c>
      <c r="L197" s="233"/>
      <c r="M197" s="234" t="s">
        <v>1</v>
      </c>
      <c r="N197" s="235" t="s">
        <v>46</v>
      </c>
      <c r="O197" s="59"/>
      <c r="P197" s="189">
        <f>O197*H197</f>
        <v>0</v>
      </c>
      <c r="Q197" s="189">
        <v>1.7000000000000001E-4</v>
      </c>
      <c r="R197" s="189">
        <f>Q197*H197</f>
        <v>3.4000000000000002E-4</v>
      </c>
      <c r="S197" s="189">
        <v>0</v>
      </c>
      <c r="T197" s="190">
        <f>S197*H197</f>
        <v>0</v>
      </c>
      <c r="AR197" s="16" t="s">
        <v>200</v>
      </c>
      <c r="AT197" s="16" t="s">
        <v>288</v>
      </c>
      <c r="AU197" s="16" t="s">
        <v>84</v>
      </c>
      <c r="AY197" s="16" t="s">
        <v>172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6" t="s">
        <v>82</v>
      </c>
      <c r="BK197" s="191">
        <f>ROUND(I197*H197,2)</f>
        <v>0</v>
      </c>
      <c r="BL197" s="16" t="s">
        <v>177</v>
      </c>
      <c r="BM197" s="16" t="s">
        <v>1643</v>
      </c>
    </row>
    <row r="198" spans="2:65" s="1" customFormat="1" ht="22.5" customHeight="1">
      <c r="B198" s="33"/>
      <c r="C198" s="181" t="s">
        <v>279</v>
      </c>
      <c r="D198" s="181" t="s">
        <v>174</v>
      </c>
      <c r="E198" s="182" t="s">
        <v>1644</v>
      </c>
      <c r="F198" s="183" t="s">
        <v>1645</v>
      </c>
      <c r="G198" s="184" t="s">
        <v>386</v>
      </c>
      <c r="H198" s="185">
        <v>3</v>
      </c>
      <c r="I198" s="186"/>
      <c r="J198" s="185">
        <f>ROUND(I198*H198,2)</f>
        <v>0</v>
      </c>
      <c r="K198" s="183" t="s">
        <v>176</v>
      </c>
      <c r="L198" s="37"/>
      <c r="M198" s="187" t="s">
        <v>1</v>
      </c>
      <c r="N198" s="188" t="s">
        <v>46</v>
      </c>
      <c r="O198" s="59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AR198" s="16" t="s">
        <v>177</v>
      </c>
      <c r="AT198" s="16" t="s">
        <v>174</v>
      </c>
      <c r="AU198" s="16" t="s">
        <v>84</v>
      </c>
      <c r="AY198" s="16" t="s">
        <v>172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6" t="s">
        <v>82</v>
      </c>
      <c r="BK198" s="191">
        <f>ROUND(I198*H198,2)</f>
        <v>0</v>
      </c>
      <c r="BL198" s="16" t="s">
        <v>177</v>
      </c>
      <c r="BM198" s="16" t="s">
        <v>1646</v>
      </c>
    </row>
    <row r="199" spans="2:65" s="12" customFormat="1">
      <c r="B199" s="192"/>
      <c r="C199" s="193"/>
      <c r="D199" s="194" t="s">
        <v>178</v>
      </c>
      <c r="E199" s="195" t="s">
        <v>1</v>
      </c>
      <c r="F199" s="196" t="s">
        <v>1630</v>
      </c>
      <c r="G199" s="193"/>
      <c r="H199" s="195" t="s">
        <v>1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178</v>
      </c>
      <c r="AU199" s="202" t="s">
        <v>84</v>
      </c>
      <c r="AV199" s="12" t="s">
        <v>82</v>
      </c>
      <c r="AW199" s="12" t="s">
        <v>36</v>
      </c>
      <c r="AX199" s="12" t="s">
        <v>75</v>
      </c>
      <c r="AY199" s="202" t="s">
        <v>172</v>
      </c>
    </row>
    <row r="200" spans="2:65" s="13" customFormat="1">
      <c r="B200" s="203"/>
      <c r="C200" s="204"/>
      <c r="D200" s="194" t="s">
        <v>178</v>
      </c>
      <c r="E200" s="205" t="s">
        <v>1</v>
      </c>
      <c r="F200" s="206" t="s">
        <v>1647</v>
      </c>
      <c r="G200" s="204"/>
      <c r="H200" s="207">
        <v>3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178</v>
      </c>
      <c r="AU200" s="213" t="s">
        <v>84</v>
      </c>
      <c r="AV200" s="13" t="s">
        <v>84</v>
      </c>
      <c r="AW200" s="13" t="s">
        <v>36</v>
      </c>
      <c r="AX200" s="13" t="s">
        <v>82</v>
      </c>
      <c r="AY200" s="213" t="s">
        <v>172</v>
      </c>
    </row>
    <row r="201" spans="2:65" s="1" customFormat="1" ht="16.5" customHeight="1">
      <c r="B201" s="33"/>
      <c r="C201" s="227" t="s">
        <v>284</v>
      </c>
      <c r="D201" s="227" t="s">
        <v>288</v>
      </c>
      <c r="E201" s="228" t="s">
        <v>1648</v>
      </c>
      <c r="F201" s="229" t="s">
        <v>1649</v>
      </c>
      <c r="G201" s="230" t="s">
        <v>386</v>
      </c>
      <c r="H201" s="231">
        <v>1</v>
      </c>
      <c r="I201" s="232"/>
      <c r="J201" s="231">
        <f t="shared" ref="J201:J206" si="0">ROUND(I201*H201,2)</f>
        <v>0</v>
      </c>
      <c r="K201" s="229" t="s">
        <v>176</v>
      </c>
      <c r="L201" s="233"/>
      <c r="M201" s="234" t="s">
        <v>1</v>
      </c>
      <c r="N201" s="235" t="s">
        <v>46</v>
      </c>
      <c r="O201" s="59"/>
      <c r="P201" s="189">
        <f t="shared" ref="P201:P206" si="1">O201*H201</f>
        <v>0</v>
      </c>
      <c r="Q201" s="189">
        <v>2.5999999999999998E-4</v>
      </c>
      <c r="R201" s="189">
        <f t="shared" ref="R201:R206" si="2">Q201*H201</f>
        <v>2.5999999999999998E-4</v>
      </c>
      <c r="S201" s="189">
        <v>0</v>
      </c>
      <c r="T201" s="190">
        <f t="shared" ref="T201:T206" si="3">S201*H201</f>
        <v>0</v>
      </c>
      <c r="AR201" s="16" t="s">
        <v>200</v>
      </c>
      <c r="AT201" s="16" t="s">
        <v>288</v>
      </c>
      <c r="AU201" s="16" t="s">
        <v>84</v>
      </c>
      <c r="AY201" s="16" t="s">
        <v>172</v>
      </c>
      <c r="BE201" s="191">
        <f t="shared" ref="BE201:BE206" si="4">IF(N201="základní",J201,0)</f>
        <v>0</v>
      </c>
      <c r="BF201" s="191">
        <f t="shared" ref="BF201:BF206" si="5">IF(N201="snížená",J201,0)</f>
        <v>0</v>
      </c>
      <c r="BG201" s="191">
        <f t="shared" ref="BG201:BG206" si="6">IF(N201="zákl. přenesená",J201,0)</f>
        <v>0</v>
      </c>
      <c r="BH201" s="191">
        <f t="shared" ref="BH201:BH206" si="7">IF(N201="sníž. přenesená",J201,0)</f>
        <v>0</v>
      </c>
      <c r="BI201" s="191">
        <f t="shared" ref="BI201:BI206" si="8">IF(N201="nulová",J201,0)</f>
        <v>0</v>
      </c>
      <c r="BJ201" s="16" t="s">
        <v>82</v>
      </c>
      <c r="BK201" s="191">
        <f t="shared" ref="BK201:BK206" si="9">ROUND(I201*H201,2)</f>
        <v>0</v>
      </c>
      <c r="BL201" s="16" t="s">
        <v>177</v>
      </c>
      <c r="BM201" s="16" t="s">
        <v>1650</v>
      </c>
    </row>
    <row r="202" spans="2:65" s="1" customFormat="1" ht="16.5" customHeight="1">
      <c r="B202" s="33"/>
      <c r="C202" s="227" t="s">
        <v>287</v>
      </c>
      <c r="D202" s="227" t="s">
        <v>288</v>
      </c>
      <c r="E202" s="228" t="s">
        <v>1651</v>
      </c>
      <c r="F202" s="229" t="s">
        <v>1652</v>
      </c>
      <c r="G202" s="230" t="s">
        <v>386</v>
      </c>
      <c r="H202" s="231">
        <v>2</v>
      </c>
      <c r="I202" s="232"/>
      <c r="J202" s="231">
        <f t="shared" si="0"/>
        <v>0</v>
      </c>
      <c r="K202" s="229" t="s">
        <v>1</v>
      </c>
      <c r="L202" s="233"/>
      <c r="M202" s="234" t="s">
        <v>1</v>
      </c>
      <c r="N202" s="235" t="s">
        <v>46</v>
      </c>
      <c r="O202" s="59"/>
      <c r="P202" s="189">
        <f t="shared" si="1"/>
        <v>0</v>
      </c>
      <c r="Q202" s="189">
        <v>2.5999999999999998E-4</v>
      </c>
      <c r="R202" s="189">
        <f t="shared" si="2"/>
        <v>5.1999999999999995E-4</v>
      </c>
      <c r="S202" s="189">
        <v>0</v>
      </c>
      <c r="T202" s="190">
        <f t="shared" si="3"/>
        <v>0</v>
      </c>
      <c r="AR202" s="16" t="s">
        <v>200</v>
      </c>
      <c r="AT202" s="16" t="s">
        <v>288</v>
      </c>
      <c r="AU202" s="16" t="s">
        <v>84</v>
      </c>
      <c r="AY202" s="16" t="s">
        <v>172</v>
      </c>
      <c r="BE202" s="191">
        <f t="shared" si="4"/>
        <v>0</v>
      </c>
      <c r="BF202" s="191">
        <f t="shared" si="5"/>
        <v>0</v>
      </c>
      <c r="BG202" s="191">
        <f t="shared" si="6"/>
        <v>0</v>
      </c>
      <c r="BH202" s="191">
        <f t="shared" si="7"/>
        <v>0</v>
      </c>
      <c r="BI202" s="191">
        <f t="shared" si="8"/>
        <v>0</v>
      </c>
      <c r="BJ202" s="16" t="s">
        <v>82</v>
      </c>
      <c r="BK202" s="191">
        <f t="shared" si="9"/>
        <v>0</v>
      </c>
      <c r="BL202" s="16" t="s">
        <v>177</v>
      </c>
      <c r="BM202" s="16" t="s">
        <v>1653</v>
      </c>
    </row>
    <row r="203" spans="2:65" s="1" customFormat="1" ht="16.5" customHeight="1">
      <c r="B203" s="33"/>
      <c r="C203" s="181" t="s">
        <v>293</v>
      </c>
      <c r="D203" s="181" t="s">
        <v>174</v>
      </c>
      <c r="E203" s="182" t="s">
        <v>728</v>
      </c>
      <c r="F203" s="183" t="s">
        <v>729</v>
      </c>
      <c r="G203" s="184" t="s">
        <v>211</v>
      </c>
      <c r="H203" s="185">
        <v>3.88</v>
      </c>
      <c r="I203" s="186"/>
      <c r="J203" s="185">
        <f t="shared" si="0"/>
        <v>0</v>
      </c>
      <c r="K203" s="183" t="s">
        <v>176</v>
      </c>
      <c r="L203" s="37"/>
      <c r="M203" s="187" t="s">
        <v>1</v>
      </c>
      <c r="N203" s="188" t="s">
        <v>46</v>
      </c>
      <c r="O203" s="59"/>
      <c r="P203" s="189">
        <f t="shared" si="1"/>
        <v>0</v>
      </c>
      <c r="Q203" s="189">
        <v>0</v>
      </c>
      <c r="R203" s="189">
        <f t="shared" si="2"/>
        <v>0</v>
      </c>
      <c r="S203" s="189">
        <v>0</v>
      </c>
      <c r="T203" s="190">
        <f t="shared" si="3"/>
        <v>0</v>
      </c>
      <c r="AR203" s="16" t="s">
        <v>177</v>
      </c>
      <c r="AT203" s="16" t="s">
        <v>174</v>
      </c>
      <c r="AU203" s="16" t="s">
        <v>84</v>
      </c>
      <c r="AY203" s="16" t="s">
        <v>172</v>
      </c>
      <c r="BE203" s="191">
        <f t="shared" si="4"/>
        <v>0</v>
      </c>
      <c r="BF203" s="191">
        <f t="shared" si="5"/>
        <v>0</v>
      </c>
      <c r="BG203" s="191">
        <f t="shared" si="6"/>
        <v>0</v>
      </c>
      <c r="BH203" s="191">
        <f t="shared" si="7"/>
        <v>0</v>
      </c>
      <c r="BI203" s="191">
        <f t="shared" si="8"/>
        <v>0</v>
      </c>
      <c r="BJ203" s="16" t="s">
        <v>82</v>
      </c>
      <c r="BK203" s="191">
        <f t="shared" si="9"/>
        <v>0</v>
      </c>
      <c r="BL203" s="16" t="s">
        <v>177</v>
      </c>
      <c r="BM203" s="16" t="s">
        <v>1654</v>
      </c>
    </row>
    <row r="204" spans="2:65" s="1" customFormat="1" ht="16.5" customHeight="1">
      <c r="B204" s="33"/>
      <c r="C204" s="181" t="s">
        <v>296</v>
      </c>
      <c r="D204" s="181" t="s">
        <v>174</v>
      </c>
      <c r="E204" s="182" t="s">
        <v>1655</v>
      </c>
      <c r="F204" s="183" t="s">
        <v>1656</v>
      </c>
      <c r="G204" s="184" t="s">
        <v>211</v>
      </c>
      <c r="H204" s="185">
        <v>3.88</v>
      </c>
      <c r="I204" s="186"/>
      <c r="J204" s="185">
        <f t="shared" si="0"/>
        <v>0</v>
      </c>
      <c r="K204" s="183" t="s">
        <v>176</v>
      </c>
      <c r="L204" s="37"/>
      <c r="M204" s="187" t="s">
        <v>1</v>
      </c>
      <c r="N204" s="188" t="s">
        <v>46</v>
      </c>
      <c r="O204" s="59"/>
      <c r="P204" s="189">
        <f t="shared" si="1"/>
        <v>0</v>
      </c>
      <c r="Q204" s="189">
        <v>0</v>
      </c>
      <c r="R204" s="189">
        <f t="shared" si="2"/>
        <v>0</v>
      </c>
      <c r="S204" s="189">
        <v>0</v>
      </c>
      <c r="T204" s="190">
        <f t="shared" si="3"/>
        <v>0</v>
      </c>
      <c r="AR204" s="16" t="s">
        <v>177</v>
      </c>
      <c r="AT204" s="16" t="s">
        <v>174</v>
      </c>
      <c r="AU204" s="16" t="s">
        <v>84</v>
      </c>
      <c r="AY204" s="16" t="s">
        <v>172</v>
      </c>
      <c r="BE204" s="191">
        <f t="shared" si="4"/>
        <v>0</v>
      </c>
      <c r="BF204" s="191">
        <f t="shared" si="5"/>
        <v>0</v>
      </c>
      <c r="BG204" s="191">
        <f t="shared" si="6"/>
        <v>0</v>
      </c>
      <c r="BH204" s="191">
        <f t="shared" si="7"/>
        <v>0</v>
      </c>
      <c r="BI204" s="191">
        <f t="shared" si="8"/>
        <v>0</v>
      </c>
      <c r="BJ204" s="16" t="s">
        <v>82</v>
      </c>
      <c r="BK204" s="191">
        <f t="shared" si="9"/>
        <v>0</v>
      </c>
      <c r="BL204" s="16" t="s">
        <v>177</v>
      </c>
      <c r="BM204" s="16" t="s">
        <v>1657</v>
      </c>
    </row>
    <row r="205" spans="2:65" s="1" customFormat="1" ht="16.5" customHeight="1">
      <c r="B205" s="33"/>
      <c r="C205" s="181" t="s">
        <v>300</v>
      </c>
      <c r="D205" s="181" t="s">
        <v>174</v>
      </c>
      <c r="E205" s="182" t="s">
        <v>555</v>
      </c>
      <c r="F205" s="183" t="s">
        <v>556</v>
      </c>
      <c r="G205" s="184" t="s">
        <v>211</v>
      </c>
      <c r="H205" s="185">
        <v>4.88</v>
      </c>
      <c r="I205" s="186"/>
      <c r="J205" s="185">
        <f t="shared" si="0"/>
        <v>0</v>
      </c>
      <c r="K205" s="183" t="s">
        <v>176</v>
      </c>
      <c r="L205" s="37"/>
      <c r="M205" s="187" t="s">
        <v>1</v>
      </c>
      <c r="N205" s="188" t="s">
        <v>46</v>
      </c>
      <c r="O205" s="59"/>
      <c r="P205" s="189">
        <f t="shared" si="1"/>
        <v>0</v>
      </c>
      <c r="Q205" s="189">
        <v>1.9000000000000001E-4</v>
      </c>
      <c r="R205" s="189">
        <f t="shared" si="2"/>
        <v>9.2719999999999999E-4</v>
      </c>
      <c r="S205" s="189">
        <v>0</v>
      </c>
      <c r="T205" s="190">
        <f t="shared" si="3"/>
        <v>0</v>
      </c>
      <c r="AR205" s="16" t="s">
        <v>177</v>
      </c>
      <c r="AT205" s="16" t="s">
        <v>174</v>
      </c>
      <c r="AU205" s="16" t="s">
        <v>84</v>
      </c>
      <c r="AY205" s="16" t="s">
        <v>172</v>
      </c>
      <c r="BE205" s="191">
        <f t="shared" si="4"/>
        <v>0</v>
      </c>
      <c r="BF205" s="191">
        <f t="shared" si="5"/>
        <v>0</v>
      </c>
      <c r="BG205" s="191">
        <f t="shared" si="6"/>
        <v>0</v>
      </c>
      <c r="BH205" s="191">
        <f t="shared" si="7"/>
        <v>0</v>
      </c>
      <c r="BI205" s="191">
        <f t="shared" si="8"/>
        <v>0</v>
      </c>
      <c r="BJ205" s="16" t="s">
        <v>82</v>
      </c>
      <c r="BK205" s="191">
        <f t="shared" si="9"/>
        <v>0</v>
      </c>
      <c r="BL205" s="16" t="s">
        <v>177</v>
      </c>
      <c r="BM205" s="16" t="s">
        <v>1658</v>
      </c>
    </row>
    <row r="206" spans="2:65" s="1" customFormat="1" ht="16.5" customHeight="1">
      <c r="B206" s="33"/>
      <c r="C206" s="181" t="s">
        <v>303</v>
      </c>
      <c r="D206" s="181" t="s">
        <v>174</v>
      </c>
      <c r="E206" s="182" t="s">
        <v>558</v>
      </c>
      <c r="F206" s="183" t="s">
        <v>559</v>
      </c>
      <c r="G206" s="184" t="s">
        <v>211</v>
      </c>
      <c r="H206" s="185">
        <v>3.88</v>
      </c>
      <c r="I206" s="186"/>
      <c r="J206" s="185">
        <f t="shared" si="0"/>
        <v>0</v>
      </c>
      <c r="K206" s="183" t="s">
        <v>176</v>
      </c>
      <c r="L206" s="37"/>
      <c r="M206" s="187" t="s">
        <v>1</v>
      </c>
      <c r="N206" s="188" t="s">
        <v>46</v>
      </c>
      <c r="O206" s="59"/>
      <c r="P206" s="189">
        <f t="shared" si="1"/>
        <v>0</v>
      </c>
      <c r="Q206" s="189">
        <v>9.0000000000000006E-5</v>
      </c>
      <c r="R206" s="189">
        <f t="shared" si="2"/>
        <v>3.4920000000000003E-4</v>
      </c>
      <c r="S206" s="189">
        <v>0</v>
      </c>
      <c r="T206" s="190">
        <f t="shared" si="3"/>
        <v>0</v>
      </c>
      <c r="AR206" s="16" t="s">
        <v>177</v>
      </c>
      <c r="AT206" s="16" t="s">
        <v>174</v>
      </c>
      <c r="AU206" s="16" t="s">
        <v>84</v>
      </c>
      <c r="AY206" s="16" t="s">
        <v>172</v>
      </c>
      <c r="BE206" s="191">
        <f t="shared" si="4"/>
        <v>0</v>
      </c>
      <c r="BF206" s="191">
        <f t="shared" si="5"/>
        <v>0</v>
      </c>
      <c r="BG206" s="191">
        <f t="shared" si="6"/>
        <v>0</v>
      </c>
      <c r="BH206" s="191">
        <f t="shared" si="7"/>
        <v>0</v>
      </c>
      <c r="BI206" s="191">
        <f t="shared" si="8"/>
        <v>0</v>
      </c>
      <c r="BJ206" s="16" t="s">
        <v>82</v>
      </c>
      <c r="BK206" s="191">
        <f t="shared" si="9"/>
        <v>0</v>
      </c>
      <c r="BL206" s="16" t="s">
        <v>177</v>
      </c>
      <c r="BM206" s="16" t="s">
        <v>1659</v>
      </c>
    </row>
    <row r="207" spans="2:65" s="11" customFormat="1" ht="22.9" customHeight="1">
      <c r="B207" s="165"/>
      <c r="C207" s="166"/>
      <c r="D207" s="167" t="s">
        <v>74</v>
      </c>
      <c r="E207" s="179" t="s">
        <v>433</v>
      </c>
      <c r="F207" s="179" t="s">
        <v>434</v>
      </c>
      <c r="G207" s="166"/>
      <c r="H207" s="166"/>
      <c r="I207" s="169"/>
      <c r="J207" s="180">
        <f>BK207</f>
        <v>0</v>
      </c>
      <c r="K207" s="166"/>
      <c r="L207" s="171"/>
      <c r="M207" s="172"/>
      <c r="N207" s="173"/>
      <c r="O207" s="173"/>
      <c r="P207" s="174">
        <f>P208</f>
        <v>0</v>
      </c>
      <c r="Q207" s="173"/>
      <c r="R207" s="174">
        <f>R208</f>
        <v>0</v>
      </c>
      <c r="S207" s="173"/>
      <c r="T207" s="175">
        <f>T208</f>
        <v>0</v>
      </c>
      <c r="AR207" s="176" t="s">
        <v>82</v>
      </c>
      <c r="AT207" s="177" t="s">
        <v>74</v>
      </c>
      <c r="AU207" s="177" t="s">
        <v>82</v>
      </c>
      <c r="AY207" s="176" t="s">
        <v>172</v>
      </c>
      <c r="BK207" s="178">
        <f>BK208</f>
        <v>0</v>
      </c>
    </row>
    <row r="208" spans="2:65" s="1" customFormat="1" ht="22.5" customHeight="1">
      <c r="B208" s="33"/>
      <c r="C208" s="181" t="s">
        <v>306</v>
      </c>
      <c r="D208" s="181" t="s">
        <v>174</v>
      </c>
      <c r="E208" s="182" t="s">
        <v>1660</v>
      </c>
      <c r="F208" s="183" t="s">
        <v>1661</v>
      </c>
      <c r="G208" s="184" t="s">
        <v>291</v>
      </c>
      <c r="H208" s="185">
        <v>2.15</v>
      </c>
      <c r="I208" s="186"/>
      <c r="J208" s="185">
        <f>ROUND(I208*H208,2)</f>
        <v>0</v>
      </c>
      <c r="K208" s="183" t="s">
        <v>176</v>
      </c>
      <c r="L208" s="37"/>
      <c r="M208" s="187" t="s">
        <v>1</v>
      </c>
      <c r="N208" s="188" t="s">
        <v>46</v>
      </c>
      <c r="O208" s="59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AR208" s="16" t="s">
        <v>177</v>
      </c>
      <c r="AT208" s="16" t="s">
        <v>174</v>
      </c>
      <c r="AU208" s="16" t="s">
        <v>84</v>
      </c>
      <c r="AY208" s="16" t="s">
        <v>172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6" t="s">
        <v>82</v>
      </c>
      <c r="BK208" s="191">
        <f>ROUND(I208*H208,2)</f>
        <v>0</v>
      </c>
      <c r="BL208" s="16" t="s">
        <v>177</v>
      </c>
      <c r="BM208" s="16" t="s">
        <v>1662</v>
      </c>
    </row>
    <row r="209" spans="2:65" s="11" customFormat="1" ht="25.9" customHeight="1">
      <c r="B209" s="165"/>
      <c r="C209" s="166"/>
      <c r="D209" s="167" t="s">
        <v>74</v>
      </c>
      <c r="E209" s="168" t="s">
        <v>574</v>
      </c>
      <c r="F209" s="168" t="s">
        <v>575</v>
      </c>
      <c r="G209" s="166"/>
      <c r="H209" s="166"/>
      <c r="I209" s="169"/>
      <c r="J209" s="170">
        <f>BK209</f>
        <v>0</v>
      </c>
      <c r="K209" s="166"/>
      <c r="L209" s="171"/>
      <c r="M209" s="172"/>
      <c r="N209" s="173"/>
      <c r="O209" s="173"/>
      <c r="P209" s="174">
        <f>SUM(P210:P216)</f>
        <v>0</v>
      </c>
      <c r="Q209" s="173"/>
      <c r="R209" s="174">
        <f>SUM(R210:R216)</f>
        <v>0.5</v>
      </c>
      <c r="S209" s="173"/>
      <c r="T209" s="175">
        <f>SUM(T210:T216)</f>
        <v>0</v>
      </c>
      <c r="AR209" s="176" t="s">
        <v>177</v>
      </c>
      <c r="AT209" s="177" t="s">
        <v>74</v>
      </c>
      <c r="AU209" s="177" t="s">
        <v>75</v>
      </c>
      <c r="AY209" s="176" t="s">
        <v>172</v>
      </c>
      <c r="BK209" s="178">
        <f>SUM(BK210:BK216)</f>
        <v>0</v>
      </c>
    </row>
    <row r="210" spans="2:65" s="1" customFormat="1" ht="16.5" customHeight="1">
      <c r="B210" s="33"/>
      <c r="C210" s="181" t="s">
        <v>310</v>
      </c>
      <c r="D210" s="181" t="s">
        <v>174</v>
      </c>
      <c r="E210" s="182" t="s">
        <v>1663</v>
      </c>
      <c r="F210" s="183" t="s">
        <v>1664</v>
      </c>
      <c r="G210" s="184" t="s">
        <v>211</v>
      </c>
      <c r="H210" s="185">
        <v>3.88</v>
      </c>
      <c r="I210" s="186"/>
      <c r="J210" s="185">
        <f>ROUND(I210*H210,2)</f>
        <v>0</v>
      </c>
      <c r="K210" s="183" t="s">
        <v>1</v>
      </c>
      <c r="L210" s="37"/>
      <c r="M210" s="187" t="s">
        <v>1</v>
      </c>
      <c r="N210" s="188" t="s">
        <v>46</v>
      </c>
      <c r="O210" s="59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AR210" s="16" t="s">
        <v>578</v>
      </c>
      <c r="AT210" s="16" t="s">
        <v>174</v>
      </c>
      <c r="AU210" s="16" t="s">
        <v>82</v>
      </c>
      <c r="AY210" s="16" t="s">
        <v>172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6" t="s">
        <v>82</v>
      </c>
      <c r="BK210" s="191">
        <f>ROUND(I210*H210,2)</f>
        <v>0</v>
      </c>
      <c r="BL210" s="16" t="s">
        <v>578</v>
      </c>
      <c r="BM210" s="16" t="s">
        <v>1665</v>
      </c>
    </row>
    <row r="211" spans="2:65" s="1" customFormat="1" ht="16.5" customHeight="1">
      <c r="B211" s="33"/>
      <c r="C211" s="181" t="s">
        <v>313</v>
      </c>
      <c r="D211" s="181" t="s">
        <v>174</v>
      </c>
      <c r="E211" s="182" t="s">
        <v>580</v>
      </c>
      <c r="F211" s="183" t="s">
        <v>581</v>
      </c>
      <c r="G211" s="184" t="s">
        <v>582</v>
      </c>
      <c r="H211" s="185">
        <v>1</v>
      </c>
      <c r="I211" s="186"/>
      <c r="J211" s="185">
        <f>ROUND(I211*H211,2)</f>
        <v>0</v>
      </c>
      <c r="K211" s="183" t="s">
        <v>1</v>
      </c>
      <c r="L211" s="37"/>
      <c r="M211" s="187" t="s">
        <v>1</v>
      </c>
      <c r="N211" s="188" t="s">
        <v>46</v>
      </c>
      <c r="O211" s="59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AR211" s="16" t="s">
        <v>578</v>
      </c>
      <c r="AT211" s="16" t="s">
        <v>174</v>
      </c>
      <c r="AU211" s="16" t="s">
        <v>82</v>
      </c>
      <c r="AY211" s="16" t="s">
        <v>172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6" t="s">
        <v>82</v>
      </c>
      <c r="BK211" s="191">
        <f>ROUND(I211*H211,2)</f>
        <v>0</v>
      </c>
      <c r="BL211" s="16" t="s">
        <v>578</v>
      </c>
      <c r="BM211" s="16" t="s">
        <v>1666</v>
      </c>
    </row>
    <row r="212" spans="2:65" s="1" customFormat="1" ht="16.5" customHeight="1">
      <c r="B212" s="33"/>
      <c r="C212" s="181" t="s">
        <v>318</v>
      </c>
      <c r="D212" s="181" t="s">
        <v>174</v>
      </c>
      <c r="E212" s="182" t="s">
        <v>772</v>
      </c>
      <c r="F212" s="183" t="s">
        <v>773</v>
      </c>
      <c r="G212" s="184" t="s">
        <v>582</v>
      </c>
      <c r="H212" s="185">
        <v>1</v>
      </c>
      <c r="I212" s="186"/>
      <c r="J212" s="185">
        <f>ROUND(I212*H212,2)</f>
        <v>0</v>
      </c>
      <c r="K212" s="183" t="s">
        <v>1</v>
      </c>
      <c r="L212" s="37"/>
      <c r="M212" s="187" t="s">
        <v>1</v>
      </c>
      <c r="N212" s="188" t="s">
        <v>46</v>
      </c>
      <c r="O212" s="59"/>
      <c r="P212" s="189">
        <f>O212*H212</f>
        <v>0</v>
      </c>
      <c r="Q212" s="189">
        <v>0.5</v>
      </c>
      <c r="R212" s="189">
        <f>Q212*H212</f>
        <v>0.5</v>
      </c>
      <c r="S212" s="189">
        <v>0</v>
      </c>
      <c r="T212" s="190">
        <f>S212*H212</f>
        <v>0</v>
      </c>
      <c r="AR212" s="16" t="s">
        <v>177</v>
      </c>
      <c r="AT212" s="16" t="s">
        <v>174</v>
      </c>
      <c r="AU212" s="16" t="s">
        <v>82</v>
      </c>
      <c r="AY212" s="16" t="s">
        <v>172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6" t="s">
        <v>82</v>
      </c>
      <c r="BK212" s="191">
        <f>ROUND(I212*H212,2)</f>
        <v>0</v>
      </c>
      <c r="BL212" s="16" t="s">
        <v>177</v>
      </c>
      <c r="BM212" s="16" t="s">
        <v>1667</v>
      </c>
    </row>
    <row r="213" spans="2:65" s="12" customFormat="1">
      <c r="B213" s="192"/>
      <c r="C213" s="193"/>
      <c r="D213" s="194" t="s">
        <v>178</v>
      </c>
      <c r="E213" s="195" t="s">
        <v>1</v>
      </c>
      <c r="F213" s="196" t="s">
        <v>775</v>
      </c>
      <c r="G213" s="193"/>
      <c r="H213" s="195" t="s">
        <v>1</v>
      </c>
      <c r="I213" s="197"/>
      <c r="J213" s="193"/>
      <c r="K213" s="193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178</v>
      </c>
      <c r="AU213" s="202" t="s">
        <v>82</v>
      </c>
      <c r="AV213" s="12" t="s">
        <v>82</v>
      </c>
      <c r="AW213" s="12" t="s">
        <v>36</v>
      </c>
      <c r="AX213" s="12" t="s">
        <v>75</v>
      </c>
      <c r="AY213" s="202" t="s">
        <v>172</v>
      </c>
    </row>
    <row r="214" spans="2:65" s="12" customFormat="1">
      <c r="B214" s="192"/>
      <c r="C214" s="193"/>
      <c r="D214" s="194" t="s">
        <v>178</v>
      </c>
      <c r="E214" s="195" t="s">
        <v>1</v>
      </c>
      <c r="F214" s="196" t="s">
        <v>1668</v>
      </c>
      <c r="G214" s="193"/>
      <c r="H214" s="195" t="s">
        <v>1</v>
      </c>
      <c r="I214" s="197"/>
      <c r="J214" s="193"/>
      <c r="K214" s="193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178</v>
      </c>
      <c r="AU214" s="202" t="s">
        <v>82</v>
      </c>
      <c r="AV214" s="12" t="s">
        <v>82</v>
      </c>
      <c r="AW214" s="12" t="s">
        <v>36</v>
      </c>
      <c r="AX214" s="12" t="s">
        <v>75</v>
      </c>
      <c r="AY214" s="202" t="s">
        <v>172</v>
      </c>
    </row>
    <row r="215" spans="2:65" s="12" customFormat="1">
      <c r="B215" s="192"/>
      <c r="C215" s="193"/>
      <c r="D215" s="194" t="s">
        <v>178</v>
      </c>
      <c r="E215" s="195" t="s">
        <v>1</v>
      </c>
      <c r="F215" s="196" t="s">
        <v>777</v>
      </c>
      <c r="G215" s="193"/>
      <c r="H215" s="195" t="s">
        <v>1</v>
      </c>
      <c r="I215" s="197"/>
      <c r="J215" s="193"/>
      <c r="K215" s="193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178</v>
      </c>
      <c r="AU215" s="202" t="s">
        <v>82</v>
      </c>
      <c r="AV215" s="12" t="s">
        <v>82</v>
      </c>
      <c r="AW215" s="12" t="s">
        <v>36</v>
      </c>
      <c r="AX215" s="12" t="s">
        <v>75</v>
      </c>
      <c r="AY215" s="202" t="s">
        <v>172</v>
      </c>
    </row>
    <row r="216" spans="2:65" s="13" customFormat="1">
      <c r="B216" s="203"/>
      <c r="C216" s="204"/>
      <c r="D216" s="194" t="s">
        <v>178</v>
      </c>
      <c r="E216" s="205" t="s">
        <v>1</v>
      </c>
      <c r="F216" s="206" t="s">
        <v>82</v>
      </c>
      <c r="G216" s="204"/>
      <c r="H216" s="207">
        <v>1</v>
      </c>
      <c r="I216" s="208"/>
      <c r="J216" s="204"/>
      <c r="K216" s="204"/>
      <c r="L216" s="209"/>
      <c r="M216" s="241"/>
      <c r="N216" s="242"/>
      <c r="O216" s="242"/>
      <c r="P216" s="242"/>
      <c r="Q216" s="242"/>
      <c r="R216" s="242"/>
      <c r="S216" s="242"/>
      <c r="T216" s="243"/>
      <c r="AT216" s="213" t="s">
        <v>178</v>
      </c>
      <c r="AU216" s="213" t="s">
        <v>82</v>
      </c>
      <c r="AV216" s="13" t="s">
        <v>84</v>
      </c>
      <c r="AW216" s="13" t="s">
        <v>36</v>
      </c>
      <c r="AX216" s="13" t="s">
        <v>82</v>
      </c>
      <c r="AY216" s="213" t="s">
        <v>172</v>
      </c>
    </row>
    <row r="217" spans="2:65" s="1" customFormat="1" ht="6.95" customHeight="1">
      <c r="B217" s="45"/>
      <c r="C217" s="46"/>
      <c r="D217" s="46"/>
      <c r="E217" s="46"/>
      <c r="F217" s="46"/>
      <c r="G217" s="46"/>
      <c r="H217" s="46"/>
      <c r="I217" s="133"/>
      <c r="J217" s="46"/>
      <c r="K217" s="46"/>
      <c r="L217" s="37"/>
    </row>
  </sheetData>
  <sheetProtection algorithmName="SHA-512" hashValue="ehK1H+ckK3DE7aDRzR+tB/RG9s7cwCxUZP29/JdM5eMIAG7GrdtROHk5Nf6Ma4pf2qudnSJMVmGg7VIt8UOx0A==" saltValue="ueMDLo1YOMjwAvGFlTN+CekDE8kH1uL5arCBobF+VL7rUw2IzkZXSK9oSQiqrx/5IIRGEE8eKN+0FA8RKvlWmQ==" spinCount="100000" sheet="1" objects="1" scenarios="1" formatColumns="0" formatRows="0" autoFilter="0"/>
  <autoFilter ref="C96:K216" xr:uid="{00000000-0009-0000-0000-00000A000000}"/>
  <mergeCells count="15">
    <mergeCell ref="E83:H83"/>
    <mergeCell ref="E87:H87"/>
    <mergeCell ref="E85:H85"/>
    <mergeCell ref="E89:H89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30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6" t="s">
        <v>120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139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367" t="str">
        <f>'Rekapitulace stavby'!K6</f>
        <v>Výstavba kanalizace Hrdlořezy - DPS - neuznatelné náklady</v>
      </c>
      <c r="F7" s="368"/>
      <c r="G7" s="368"/>
      <c r="H7" s="368"/>
      <c r="L7" s="19"/>
    </row>
    <row r="8" spans="2:46">
      <c r="B8" s="19"/>
      <c r="D8" s="110" t="s">
        <v>140</v>
      </c>
      <c r="L8" s="19"/>
    </row>
    <row r="9" spans="2:46" ht="16.5" customHeight="1">
      <c r="B9" s="19"/>
      <c r="E9" s="367" t="s">
        <v>141</v>
      </c>
      <c r="F9" s="339"/>
      <c r="G9" s="339"/>
      <c r="H9" s="339"/>
      <c r="L9" s="19"/>
    </row>
    <row r="10" spans="2:46" ht="12" customHeight="1">
      <c r="B10" s="19"/>
      <c r="D10" s="110" t="s">
        <v>142</v>
      </c>
      <c r="L10" s="19"/>
    </row>
    <row r="11" spans="2:46" s="1" customFormat="1" ht="16.5" customHeight="1">
      <c r="B11" s="37"/>
      <c r="E11" s="368" t="s">
        <v>438</v>
      </c>
      <c r="F11" s="369"/>
      <c r="G11" s="369"/>
      <c r="H11" s="369"/>
      <c r="I11" s="111"/>
      <c r="L11" s="37"/>
    </row>
    <row r="12" spans="2:46" s="1" customFormat="1" ht="12" customHeight="1">
      <c r="B12" s="37"/>
      <c r="D12" s="110" t="s">
        <v>439</v>
      </c>
      <c r="I12" s="111"/>
      <c r="L12" s="37"/>
    </row>
    <row r="13" spans="2:46" s="1" customFormat="1" ht="36.950000000000003" customHeight="1">
      <c r="B13" s="37"/>
      <c r="E13" s="370" t="s">
        <v>1669</v>
      </c>
      <c r="F13" s="369"/>
      <c r="G13" s="369"/>
      <c r="H13" s="369"/>
      <c r="I13" s="111"/>
      <c r="L13" s="37"/>
    </row>
    <row r="14" spans="2:46" s="1" customFormat="1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1</v>
      </c>
      <c r="I15" s="112" t="s">
        <v>19</v>
      </c>
      <c r="J15" s="16" t="s">
        <v>1</v>
      </c>
      <c r="L15" s="37"/>
    </row>
    <row r="16" spans="2:46" s="1" customFormat="1" ht="12" customHeight="1">
      <c r="B16" s="37"/>
      <c r="D16" s="110" t="s">
        <v>20</v>
      </c>
      <c r="F16" s="16" t="s">
        <v>21</v>
      </c>
      <c r="I16" s="112" t="s">
        <v>22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24</v>
      </c>
      <c r="I18" s="112" t="s">
        <v>25</v>
      </c>
      <c r="J18" s="16" t="s">
        <v>26</v>
      </c>
      <c r="L18" s="37"/>
    </row>
    <row r="19" spans="2:12" s="1" customFormat="1" ht="18" customHeight="1">
      <c r="B19" s="37"/>
      <c r="E19" s="16" t="s">
        <v>27</v>
      </c>
      <c r="I19" s="112" t="s">
        <v>28</v>
      </c>
      <c r="J19" s="16" t="s">
        <v>29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30</v>
      </c>
      <c r="I21" s="112" t="s">
        <v>25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371" t="str">
        <f>'Rekapitulace stavby'!E14</f>
        <v>Vyplň údaj</v>
      </c>
      <c r="F22" s="372"/>
      <c r="G22" s="372"/>
      <c r="H22" s="372"/>
      <c r="I22" s="112" t="s">
        <v>28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32</v>
      </c>
      <c r="I24" s="112" t="s">
        <v>25</v>
      </c>
      <c r="J24" s="16" t="s">
        <v>33</v>
      </c>
      <c r="L24" s="37"/>
    </row>
    <row r="25" spans="2:12" s="1" customFormat="1" ht="18" customHeight="1">
      <c r="B25" s="37"/>
      <c r="E25" s="16" t="s">
        <v>34</v>
      </c>
      <c r="I25" s="112" t="s">
        <v>28</v>
      </c>
      <c r="J25" s="16" t="s">
        <v>35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37</v>
      </c>
      <c r="I27" s="112" t="s">
        <v>25</v>
      </c>
      <c r="J27" s="16" t="s">
        <v>1</v>
      </c>
      <c r="L27" s="37"/>
    </row>
    <row r="28" spans="2:12" s="1" customFormat="1" ht="18" customHeight="1">
      <c r="B28" s="37"/>
      <c r="E28" s="16" t="s">
        <v>38</v>
      </c>
      <c r="I28" s="112" t="s">
        <v>28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39</v>
      </c>
      <c r="I30" s="111"/>
      <c r="L30" s="37"/>
    </row>
    <row r="31" spans="2:12" s="7" customFormat="1" ht="45" customHeight="1">
      <c r="B31" s="114"/>
      <c r="E31" s="373" t="s">
        <v>40</v>
      </c>
      <c r="F31" s="373"/>
      <c r="G31" s="373"/>
      <c r="H31" s="373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41</v>
      </c>
      <c r="I34" s="111"/>
      <c r="J34" s="118">
        <f>ROUND(J99,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43</v>
      </c>
      <c r="I36" s="120" t="s">
        <v>42</v>
      </c>
      <c r="J36" s="119" t="s">
        <v>44</v>
      </c>
      <c r="L36" s="37"/>
    </row>
    <row r="37" spans="2:12" s="1" customFormat="1" ht="14.45" customHeight="1">
      <c r="B37" s="37"/>
      <c r="D37" s="110" t="s">
        <v>45</v>
      </c>
      <c r="E37" s="110" t="s">
        <v>46</v>
      </c>
      <c r="F37" s="121">
        <f>ROUND((SUM(BE99:BE229)),  2)</f>
        <v>0</v>
      </c>
      <c r="I37" s="122">
        <v>0.21</v>
      </c>
      <c r="J37" s="121">
        <f>ROUND(((SUM(BE99:BE229))*I37),  2)</f>
        <v>0</v>
      </c>
      <c r="L37" s="37"/>
    </row>
    <row r="38" spans="2:12" s="1" customFormat="1" ht="14.45" customHeight="1">
      <c r="B38" s="37"/>
      <c r="E38" s="110" t="s">
        <v>47</v>
      </c>
      <c r="F38" s="121">
        <f>ROUND((SUM(BF99:BF229)),  2)</f>
        <v>0</v>
      </c>
      <c r="I38" s="122">
        <v>0.15</v>
      </c>
      <c r="J38" s="121">
        <f>ROUND(((SUM(BF99:BF229))*I38),  2)</f>
        <v>0</v>
      </c>
      <c r="L38" s="37"/>
    </row>
    <row r="39" spans="2:12" s="1" customFormat="1" ht="14.45" hidden="1" customHeight="1">
      <c r="B39" s="37"/>
      <c r="E39" s="110" t="s">
        <v>48</v>
      </c>
      <c r="F39" s="121">
        <f>ROUND((SUM(BG99:BG229)),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49</v>
      </c>
      <c r="F40" s="121">
        <f>ROUND((SUM(BH99:BH229)),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50</v>
      </c>
      <c r="F41" s="121">
        <f>ROUND((SUM(BI99:BI229)),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51</v>
      </c>
      <c r="E43" s="125"/>
      <c r="F43" s="125"/>
      <c r="G43" s="126" t="s">
        <v>52</v>
      </c>
      <c r="H43" s="127" t="s">
        <v>53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143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365" t="str">
        <f>E7</f>
        <v>Výstavba kanalizace Hrdlořezy - DPS - neuznatelné náklady</v>
      </c>
      <c r="F52" s="366"/>
      <c r="G52" s="366"/>
      <c r="H52" s="366"/>
      <c r="I52" s="111"/>
      <c r="J52" s="34"/>
      <c r="K52" s="34"/>
      <c r="L52" s="37"/>
    </row>
    <row r="53" spans="2:12" ht="12" customHeight="1">
      <c r="B53" s="20"/>
      <c r="C53" s="28" t="s">
        <v>140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365" t="s">
        <v>141</v>
      </c>
      <c r="F54" s="352"/>
      <c r="G54" s="352"/>
      <c r="H54" s="352"/>
      <c r="J54" s="21"/>
      <c r="K54" s="21"/>
      <c r="L54" s="19"/>
    </row>
    <row r="55" spans="2:12" ht="12" customHeight="1">
      <c r="B55" s="20"/>
      <c r="C55" s="28" t="s">
        <v>142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366" t="s">
        <v>438</v>
      </c>
      <c r="F56" s="347"/>
      <c r="G56" s="347"/>
      <c r="H56" s="347"/>
      <c r="I56" s="111"/>
      <c r="J56" s="34"/>
      <c r="K56" s="34"/>
      <c r="L56" s="37"/>
    </row>
    <row r="57" spans="2:12" s="1" customFormat="1" ht="12" customHeight="1">
      <c r="B57" s="33"/>
      <c r="C57" s="28" t="s">
        <v>439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348" t="str">
        <f>E13</f>
        <v>SO 08.10. - Přeložka vodovodu F-a</v>
      </c>
      <c r="F58" s="347"/>
      <c r="G58" s="347"/>
      <c r="H58" s="347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20</v>
      </c>
      <c r="D60" s="34"/>
      <c r="E60" s="34"/>
      <c r="F60" s="26" t="str">
        <f>F16</f>
        <v>Hrdlořezy</v>
      </c>
      <c r="G60" s="34"/>
      <c r="H60" s="34"/>
      <c r="I60" s="112" t="s">
        <v>22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24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32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30</v>
      </c>
      <c r="D63" s="34"/>
      <c r="E63" s="34"/>
      <c r="F63" s="26" t="str">
        <f>IF(E22="","",E22)</f>
        <v>Vyplň údaj</v>
      </c>
      <c r="G63" s="34"/>
      <c r="H63" s="34"/>
      <c r="I63" s="112" t="s">
        <v>37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144</v>
      </c>
      <c r="D65" s="138"/>
      <c r="E65" s="138"/>
      <c r="F65" s="138"/>
      <c r="G65" s="138"/>
      <c r="H65" s="138"/>
      <c r="I65" s="139"/>
      <c r="J65" s="140" t="s">
        <v>145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146</v>
      </c>
      <c r="D67" s="34"/>
      <c r="E67" s="34"/>
      <c r="F67" s="34"/>
      <c r="G67" s="34"/>
      <c r="H67" s="34"/>
      <c r="I67" s="111"/>
      <c r="J67" s="72">
        <f>J99</f>
        <v>0</v>
      </c>
      <c r="K67" s="34"/>
      <c r="L67" s="37"/>
      <c r="AU67" s="16" t="s">
        <v>147</v>
      </c>
    </row>
    <row r="68" spans="2:47" s="8" customFormat="1" ht="24.95" customHeight="1">
      <c r="B68" s="142"/>
      <c r="C68" s="143"/>
      <c r="D68" s="144" t="s">
        <v>148</v>
      </c>
      <c r="E68" s="145"/>
      <c r="F68" s="145"/>
      <c r="G68" s="145"/>
      <c r="H68" s="145"/>
      <c r="I68" s="146"/>
      <c r="J68" s="147">
        <f>J100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149</v>
      </c>
      <c r="E69" s="151"/>
      <c r="F69" s="151"/>
      <c r="G69" s="151"/>
      <c r="H69" s="151"/>
      <c r="I69" s="152"/>
      <c r="J69" s="153">
        <f>J101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151</v>
      </c>
      <c r="E70" s="151"/>
      <c r="F70" s="151"/>
      <c r="G70" s="151"/>
      <c r="H70" s="151"/>
      <c r="I70" s="152"/>
      <c r="J70" s="153">
        <f>J173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152</v>
      </c>
      <c r="E71" s="151"/>
      <c r="F71" s="151"/>
      <c r="G71" s="151"/>
      <c r="H71" s="151"/>
      <c r="I71" s="152"/>
      <c r="J71" s="153">
        <f>J181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153</v>
      </c>
      <c r="E72" s="151"/>
      <c r="F72" s="151"/>
      <c r="G72" s="151"/>
      <c r="H72" s="151"/>
      <c r="I72" s="152"/>
      <c r="J72" s="153">
        <f>J195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155</v>
      </c>
      <c r="E73" s="151"/>
      <c r="F73" s="151"/>
      <c r="G73" s="151"/>
      <c r="H73" s="151"/>
      <c r="I73" s="152"/>
      <c r="J73" s="153">
        <f>J213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156</v>
      </c>
      <c r="E74" s="151"/>
      <c r="F74" s="151"/>
      <c r="G74" s="151"/>
      <c r="H74" s="151"/>
      <c r="I74" s="152"/>
      <c r="J74" s="153">
        <f>J220</f>
        <v>0</v>
      </c>
      <c r="K74" s="93"/>
      <c r="L74" s="154"/>
    </row>
    <row r="75" spans="2:47" s="8" customFormat="1" ht="24.95" customHeight="1">
      <c r="B75" s="142"/>
      <c r="C75" s="143"/>
      <c r="D75" s="144" t="s">
        <v>441</v>
      </c>
      <c r="E75" s="145"/>
      <c r="F75" s="145"/>
      <c r="G75" s="145"/>
      <c r="H75" s="145"/>
      <c r="I75" s="146"/>
      <c r="J75" s="147">
        <f>J222</f>
        <v>0</v>
      </c>
      <c r="K75" s="143"/>
      <c r="L75" s="148"/>
    </row>
    <row r="76" spans="2:47" s="1" customFormat="1" ht="21.75" customHeight="1">
      <c r="B76" s="33"/>
      <c r="C76" s="34"/>
      <c r="D76" s="34"/>
      <c r="E76" s="34"/>
      <c r="F76" s="34"/>
      <c r="G76" s="34"/>
      <c r="H76" s="34"/>
      <c r="I76" s="111"/>
      <c r="J76" s="34"/>
      <c r="K76" s="34"/>
      <c r="L76" s="37"/>
    </row>
    <row r="77" spans="2:47" s="1" customFormat="1" ht="6.95" customHeight="1">
      <c r="B77" s="45"/>
      <c r="C77" s="46"/>
      <c r="D77" s="46"/>
      <c r="E77" s="46"/>
      <c r="F77" s="46"/>
      <c r="G77" s="46"/>
      <c r="H77" s="46"/>
      <c r="I77" s="133"/>
      <c r="J77" s="46"/>
      <c r="K77" s="46"/>
      <c r="L77" s="37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136"/>
      <c r="J81" s="48"/>
      <c r="K81" s="48"/>
      <c r="L81" s="37"/>
    </row>
    <row r="82" spans="2:12" s="1" customFormat="1" ht="24.95" customHeight="1">
      <c r="B82" s="33"/>
      <c r="C82" s="22" t="s">
        <v>157</v>
      </c>
      <c r="D82" s="34"/>
      <c r="E82" s="34"/>
      <c r="F82" s="34"/>
      <c r="G82" s="34"/>
      <c r="H82" s="34"/>
      <c r="I82" s="111"/>
      <c r="J82" s="34"/>
      <c r="K82" s="34"/>
      <c r="L82" s="37"/>
    </row>
    <row r="83" spans="2:12" s="1" customFormat="1" ht="6.95" customHeight="1">
      <c r="B83" s="33"/>
      <c r="C83" s="34"/>
      <c r="D83" s="34"/>
      <c r="E83" s="34"/>
      <c r="F83" s="34"/>
      <c r="G83" s="34"/>
      <c r="H83" s="34"/>
      <c r="I83" s="111"/>
      <c r="J83" s="34"/>
      <c r="K83" s="34"/>
      <c r="L83" s="37"/>
    </row>
    <row r="84" spans="2:12" s="1" customFormat="1" ht="12" customHeight="1">
      <c r="B84" s="33"/>
      <c r="C84" s="28" t="s">
        <v>15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16.5" customHeight="1">
      <c r="B85" s="33"/>
      <c r="C85" s="34"/>
      <c r="D85" s="34"/>
      <c r="E85" s="365" t="str">
        <f>E7</f>
        <v>Výstavba kanalizace Hrdlořezy - DPS - neuznatelné náklady</v>
      </c>
      <c r="F85" s="366"/>
      <c r="G85" s="366"/>
      <c r="H85" s="366"/>
      <c r="I85" s="111"/>
      <c r="J85" s="34"/>
      <c r="K85" s="34"/>
      <c r="L85" s="37"/>
    </row>
    <row r="86" spans="2:12" ht="12" customHeight="1">
      <c r="B86" s="20"/>
      <c r="C86" s="28" t="s">
        <v>140</v>
      </c>
      <c r="D86" s="21"/>
      <c r="E86" s="21"/>
      <c r="F86" s="21"/>
      <c r="G86" s="21"/>
      <c r="H86" s="21"/>
      <c r="J86" s="21"/>
      <c r="K86" s="21"/>
      <c r="L86" s="19"/>
    </row>
    <row r="87" spans="2:12" ht="16.5" customHeight="1">
      <c r="B87" s="20"/>
      <c r="C87" s="21"/>
      <c r="D87" s="21"/>
      <c r="E87" s="365" t="s">
        <v>141</v>
      </c>
      <c r="F87" s="352"/>
      <c r="G87" s="352"/>
      <c r="H87" s="352"/>
      <c r="J87" s="21"/>
      <c r="K87" s="21"/>
      <c r="L87" s="19"/>
    </row>
    <row r="88" spans="2:12" ht="12" customHeight="1">
      <c r="B88" s="20"/>
      <c r="C88" s="28" t="s">
        <v>142</v>
      </c>
      <c r="D88" s="21"/>
      <c r="E88" s="21"/>
      <c r="F88" s="21"/>
      <c r="G88" s="21"/>
      <c r="H88" s="21"/>
      <c r="J88" s="21"/>
      <c r="K88" s="21"/>
      <c r="L88" s="19"/>
    </row>
    <row r="89" spans="2:12" s="1" customFormat="1" ht="16.5" customHeight="1">
      <c r="B89" s="33"/>
      <c r="C89" s="34"/>
      <c r="D89" s="34"/>
      <c r="E89" s="366" t="s">
        <v>438</v>
      </c>
      <c r="F89" s="347"/>
      <c r="G89" s="347"/>
      <c r="H89" s="347"/>
      <c r="I89" s="111"/>
      <c r="J89" s="34"/>
      <c r="K89" s="34"/>
      <c r="L89" s="37"/>
    </row>
    <row r="90" spans="2:12" s="1" customFormat="1" ht="12" customHeight="1">
      <c r="B90" s="33"/>
      <c r="C90" s="28" t="s">
        <v>439</v>
      </c>
      <c r="D90" s="34"/>
      <c r="E90" s="34"/>
      <c r="F90" s="34"/>
      <c r="G90" s="34"/>
      <c r="H90" s="34"/>
      <c r="I90" s="111"/>
      <c r="J90" s="34"/>
      <c r="K90" s="34"/>
      <c r="L90" s="37"/>
    </row>
    <row r="91" spans="2:12" s="1" customFormat="1" ht="16.5" customHeight="1">
      <c r="B91" s="33"/>
      <c r="C91" s="34"/>
      <c r="D91" s="34"/>
      <c r="E91" s="348" t="str">
        <f>E13</f>
        <v>SO 08.10. - Přeložka vodovodu F-a</v>
      </c>
      <c r="F91" s="347"/>
      <c r="G91" s="347"/>
      <c r="H91" s="347"/>
      <c r="I91" s="111"/>
      <c r="J91" s="34"/>
      <c r="K91" s="34"/>
      <c r="L91" s="37"/>
    </row>
    <row r="92" spans="2:12" s="1" customFormat="1" ht="6.95" customHeight="1">
      <c r="B92" s="33"/>
      <c r="C92" s="34"/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2" customHeight="1">
      <c r="B93" s="33"/>
      <c r="C93" s="28" t="s">
        <v>20</v>
      </c>
      <c r="D93" s="34"/>
      <c r="E93" s="34"/>
      <c r="F93" s="26" t="str">
        <f>F16</f>
        <v>Hrdlořezy</v>
      </c>
      <c r="G93" s="34"/>
      <c r="H93" s="34"/>
      <c r="I93" s="112" t="s">
        <v>22</v>
      </c>
      <c r="J93" s="54" t="str">
        <f>IF(J16="","",J16)</f>
        <v>21. 3. 2018</v>
      </c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3.7" customHeight="1">
      <c r="B95" s="33"/>
      <c r="C95" s="28" t="s">
        <v>24</v>
      </c>
      <c r="D95" s="34"/>
      <c r="E95" s="34"/>
      <c r="F95" s="26" t="str">
        <f>E19</f>
        <v>Vodovody a kanalizace Mladá Boleslav, a.s.</v>
      </c>
      <c r="G95" s="34"/>
      <c r="H95" s="34"/>
      <c r="I95" s="112" t="s">
        <v>32</v>
      </c>
      <c r="J95" s="31" t="str">
        <f>E25</f>
        <v>ŠINDLAR s.r.o.</v>
      </c>
      <c r="K95" s="34"/>
      <c r="L95" s="37"/>
    </row>
    <row r="96" spans="2:12" s="1" customFormat="1" ht="13.7" customHeight="1">
      <c r="B96" s="33"/>
      <c r="C96" s="28" t="s">
        <v>30</v>
      </c>
      <c r="D96" s="34"/>
      <c r="E96" s="34"/>
      <c r="F96" s="26" t="str">
        <f>IF(E22="","",E22)</f>
        <v>Vyplň údaj</v>
      </c>
      <c r="G96" s="34"/>
      <c r="H96" s="34"/>
      <c r="I96" s="112" t="s">
        <v>37</v>
      </c>
      <c r="J96" s="31" t="str">
        <f>E28</f>
        <v>Roman Bárta</v>
      </c>
      <c r="K96" s="34"/>
      <c r="L96" s="37"/>
    </row>
    <row r="97" spans="2:65" s="1" customFormat="1" ht="10.35" customHeight="1">
      <c r="B97" s="33"/>
      <c r="C97" s="34"/>
      <c r="D97" s="34"/>
      <c r="E97" s="34"/>
      <c r="F97" s="34"/>
      <c r="G97" s="34"/>
      <c r="H97" s="34"/>
      <c r="I97" s="111"/>
      <c r="J97" s="34"/>
      <c r="K97" s="34"/>
      <c r="L97" s="37"/>
    </row>
    <row r="98" spans="2:65" s="10" customFormat="1" ht="29.25" customHeight="1">
      <c r="B98" s="155"/>
      <c r="C98" s="156" t="s">
        <v>158</v>
      </c>
      <c r="D98" s="157" t="s">
        <v>60</v>
      </c>
      <c r="E98" s="157" t="s">
        <v>56</v>
      </c>
      <c r="F98" s="157" t="s">
        <v>57</v>
      </c>
      <c r="G98" s="157" t="s">
        <v>159</v>
      </c>
      <c r="H98" s="157" t="s">
        <v>160</v>
      </c>
      <c r="I98" s="158" t="s">
        <v>161</v>
      </c>
      <c r="J98" s="157" t="s">
        <v>145</v>
      </c>
      <c r="K98" s="159" t="s">
        <v>162</v>
      </c>
      <c r="L98" s="160"/>
      <c r="M98" s="63" t="s">
        <v>1</v>
      </c>
      <c r="N98" s="64" t="s">
        <v>45</v>
      </c>
      <c r="O98" s="64" t="s">
        <v>163</v>
      </c>
      <c r="P98" s="64" t="s">
        <v>164</v>
      </c>
      <c r="Q98" s="64" t="s">
        <v>165</v>
      </c>
      <c r="R98" s="64" t="s">
        <v>166</v>
      </c>
      <c r="S98" s="64" t="s">
        <v>167</v>
      </c>
      <c r="T98" s="65" t="s">
        <v>168</v>
      </c>
    </row>
    <row r="99" spans="2:65" s="1" customFormat="1" ht="22.9" customHeight="1">
      <c r="B99" s="33"/>
      <c r="C99" s="70" t="s">
        <v>169</v>
      </c>
      <c r="D99" s="34"/>
      <c r="E99" s="34"/>
      <c r="F99" s="34"/>
      <c r="G99" s="34"/>
      <c r="H99" s="34"/>
      <c r="I99" s="111"/>
      <c r="J99" s="161">
        <f>BK99</f>
        <v>0</v>
      </c>
      <c r="K99" s="34"/>
      <c r="L99" s="37"/>
      <c r="M99" s="66"/>
      <c r="N99" s="67"/>
      <c r="O99" s="67"/>
      <c r="P99" s="162">
        <f>P100+P222</f>
        <v>0</v>
      </c>
      <c r="Q99" s="67"/>
      <c r="R99" s="162">
        <f>R100+R222</f>
        <v>18.623301400000003</v>
      </c>
      <c r="S99" s="67"/>
      <c r="T99" s="163">
        <f>T100+T222</f>
        <v>20.475000000000001</v>
      </c>
      <c r="AT99" s="16" t="s">
        <v>74</v>
      </c>
      <c r="AU99" s="16" t="s">
        <v>147</v>
      </c>
      <c r="BK99" s="164">
        <f>BK100+BK222</f>
        <v>0</v>
      </c>
    </row>
    <row r="100" spans="2:65" s="11" customFormat="1" ht="25.9" customHeight="1">
      <c r="B100" s="165"/>
      <c r="C100" s="166"/>
      <c r="D100" s="167" t="s">
        <v>74</v>
      </c>
      <c r="E100" s="168" t="s">
        <v>170</v>
      </c>
      <c r="F100" s="168" t="s">
        <v>171</v>
      </c>
      <c r="G100" s="166"/>
      <c r="H100" s="166"/>
      <c r="I100" s="169"/>
      <c r="J100" s="170">
        <f>BK100</f>
        <v>0</v>
      </c>
      <c r="K100" s="166"/>
      <c r="L100" s="171"/>
      <c r="M100" s="172"/>
      <c r="N100" s="173"/>
      <c r="O100" s="173"/>
      <c r="P100" s="174">
        <f>P101+P173+P181+P195+P213+P220</f>
        <v>0</v>
      </c>
      <c r="Q100" s="173"/>
      <c r="R100" s="174">
        <f>R101+R173+R181+R195+R213+R220</f>
        <v>18.123301400000003</v>
      </c>
      <c r="S100" s="173"/>
      <c r="T100" s="175">
        <f>T101+T173+T181+T195+T213+T220</f>
        <v>20.475000000000001</v>
      </c>
      <c r="AR100" s="176" t="s">
        <v>82</v>
      </c>
      <c r="AT100" s="177" t="s">
        <v>74</v>
      </c>
      <c r="AU100" s="177" t="s">
        <v>75</v>
      </c>
      <c r="AY100" s="176" t="s">
        <v>172</v>
      </c>
      <c r="BK100" s="178">
        <f>BK101+BK173+BK181+BK195+BK213+BK220</f>
        <v>0</v>
      </c>
    </row>
    <row r="101" spans="2:65" s="11" customFormat="1" ht="22.9" customHeight="1">
      <c r="B101" s="165"/>
      <c r="C101" s="166"/>
      <c r="D101" s="167" t="s">
        <v>74</v>
      </c>
      <c r="E101" s="179" t="s">
        <v>82</v>
      </c>
      <c r="F101" s="179" t="s">
        <v>173</v>
      </c>
      <c r="G101" s="166"/>
      <c r="H101" s="166"/>
      <c r="I101" s="169"/>
      <c r="J101" s="180">
        <f>BK101</f>
        <v>0</v>
      </c>
      <c r="K101" s="166"/>
      <c r="L101" s="171"/>
      <c r="M101" s="172"/>
      <c r="N101" s="173"/>
      <c r="O101" s="173"/>
      <c r="P101" s="174">
        <f>SUM(P102:P172)</f>
        <v>0</v>
      </c>
      <c r="Q101" s="173"/>
      <c r="R101" s="174">
        <f>SUM(R102:R172)</f>
        <v>17.112918000000001</v>
      </c>
      <c r="S101" s="173"/>
      <c r="T101" s="175">
        <f>SUM(T102:T172)</f>
        <v>20.475000000000001</v>
      </c>
      <c r="AR101" s="176" t="s">
        <v>82</v>
      </c>
      <c r="AT101" s="177" t="s">
        <v>74</v>
      </c>
      <c r="AU101" s="177" t="s">
        <v>82</v>
      </c>
      <c r="AY101" s="176" t="s">
        <v>172</v>
      </c>
      <c r="BK101" s="178">
        <f>SUM(BK102:BK172)</f>
        <v>0</v>
      </c>
    </row>
    <row r="102" spans="2:65" s="1" customFormat="1" ht="22.5" customHeight="1">
      <c r="B102" s="33"/>
      <c r="C102" s="181" t="s">
        <v>82</v>
      </c>
      <c r="D102" s="181" t="s">
        <v>174</v>
      </c>
      <c r="E102" s="182" t="s">
        <v>184</v>
      </c>
      <c r="F102" s="183" t="s">
        <v>185</v>
      </c>
      <c r="G102" s="184" t="s">
        <v>175</v>
      </c>
      <c r="H102" s="185">
        <v>27.3</v>
      </c>
      <c r="I102" s="186"/>
      <c r="J102" s="185">
        <f>ROUND(I102*H102,2)</f>
        <v>0</v>
      </c>
      <c r="K102" s="183" t="s">
        <v>176</v>
      </c>
      <c r="L102" s="37"/>
      <c r="M102" s="187" t="s">
        <v>1</v>
      </c>
      <c r="N102" s="188" t="s">
        <v>46</v>
      </c>
      <c r="O102" s="59"/>
      <c r="P102" s="189">
        <f>O102*H102</f>
        <v>0</v>
      </c>
      <c r="Q102" s="189">
        <v>0</v>
      </c>
      <c r="R102" s="189">
        <f>Q102*H102</f>
        <v>0</v>
      </c>
      <c r="S102" s="189">
        <v>0.17</v>
      </c>
      <c r="T102" s="190">
        <f>S102*H102</f>
        <v>4.641</v>
      </c>
      <c r="AR102" s="16" t="s">
        <v>177</v>
      </c>
      <c r="AT102" s="16" t="s">
        <v>174</v>
      </c>
      <c r="AU102" s="16" t="s">
        <v>84</v>
      </c>
      <c r="AY102" s="16" t="s">
        <v>172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6" t="s">
        <v>82</v>
      </c>
      <c r="BK102" s="191">
        <f>ROUND(I102*H102,2)</f>
        <v>0</v>
      </c>
      <c r="BL102" s="16" t="s">
        <v>177</v>
      </c>
      <c r="BM102" s="16" t="s">
        <v>1670</v>
      </c>
    </row>
    <row r="103" spans="2:65" s="1" customFormat="1" ht="19.5">
      <c r="B103" s="33"/>
      <c r="C103" s="34"/>
      <c r="D103" s="194" t="s">
        <v>186</v>
      </c>
      <c r="E103" s="34"/>
      <c r="F103" s="214" t="s">
        <v>187</v>
      </c>
      <c r="G103" s="34"/>
      <c r="H103" s="34"/>
      <c r="I103" s="111"/>
      <c r="J103" s="34"/>
      <c r="K103" s="34"/>
      <c r="L103" s="37"/>
      <c r="M103" s="215"/>
      <c r="N103" s="59"/>
      <c r="O103" s="59"/>
      <c r="P103" s="59"/>
      <c r="Q103" s="59"/>
      <c r="R103" s="59"/>
      <c r="S103" s="59"/>
      <c r="T103" s="60"/>
      <c r="AT103" s="16" t="s">
        <v>186</v>
      </c>
      <c r="AU103" s="16" t="s">
        <v>84</v>
      </c>
    </row>
    <row r="104" spans="2:65" s="12" customFormat="1">
      <c r="B104" s="192"/>
      <c r="C104" s="193"/>
      <c r="D104" s="194" t="s">
        <v>178</v>
      </c>
      <c r="E104" s="195" t="s">
        <v>1</v>
      </c>
      <c r="F104" s="196" t="s">
        <v>449</v>
      </c>
      <c r="G104" s="193"/>
      <c r="H104" s="195" t="s">
        <v>1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178</v>
      </c>
      <c r="AU104" s="202" t="s">
        <v>84</v>
      </c>
      <c r="AV104" s="12" t="s">
        <v>82</v>
      </c>
      <c r="AW104" s="12" t="s">
        <v>36</v>
      </c>
      <c r="AX104" s="12" t="s">
        <v>75</v>
      </c>
      <c r="AY104" s="202" t="s">
        <v>172</v>
      </c>
    </row>
    <row r="105" spans="2:65" s="12" customFormat="1">
      <c r="B105" s="192"/>
      <c r="C105" s="193"/>
      <c r="D105" s="194" t="s">
        <v>178</v>
      </c>
      <c r="E105" s="195" t="s">
        <v>1</v>
      </c>
      <c r="F105" s="196" t="s">
        <v>180</v>
      </c>
      <c r="G105" s="193"/>
      <c r="H105" s="195" t="s">
        <v>1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178</v>
      </c>
      <c r="AU105" s="202" t="s">
        <v>84</v>
      </c>
      <c r="AV105" s="12" t="s">
        <v>82</v>
      </c>
      <c r="AW105" s="12" t="s">
        <v>36</v>
      </c>
      <c r="AX105" s="12" t="s">
        <v>75</v>
      </c>
      <c r="AY105" s="202" t="s">
        <v>172</v>
      </c>
    </row>
    <row r="106" spans="2:65" s="12" customFormat="1">
      <c r="B106" s="192"/>
      <c r="C106" s="193"/>
      <c r="D106" s="194" t="s">
        <v>178</v>
      </c>
      <c r="E106" s="195" t="s">
        <v>1</v>
      </c>
      <c r="F106" s="196" t="s">
        <v>189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178</v>
      </c>
      <c r="AU106" s="202" t="s">
        <v>84</v>
      </c>
      <c r="AV106" s="12" t="s">
        <v>82</v>
      </c>
      <c r="AW106" s="12" t="s">
        <v>36</v>
      </c>
      <c r="AX106" s="12" t="s">
        <v>75</v>
      </c>
      <c r="AY106" s="202" t="s">
        <v>172</v>
      </c>
    </row>
    <row r="107" spans="2:65" s="13" customFormat="1">
      <c r="B107" s="203"/>
      <c r="C107" s="204"/>
      <c r="D107" s="194" t="s">
        <v>178</v>
      </c>
      <c r="E107" s="205" t="s">
        <v>1</v>
      </c>
      <c r="F107" s="206" t="s">
        <v>1671</v>
      </c>
      <c r="G107" s="204"/>
      <c r="H107" s="207">
        <v>27.3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178</v>
      </c>
      <c r="AU107" s="213" t="s">
        <v>84</v>
      </c>
      <c r="AV107" s="13" t="s">
        <v>84</v>
      </c>
      <c r="AW107" s="13" t="s">
        <v>36</v>
      </c>
      <c r="AX107" s="13" t="s">
        <v>82</v>
      </c>
      <c r="AY107" s="213" t="s">
        <v>172</v>
      </c>
    </row>
    <row r="108" spans="2:65" s="1" customFormat="1" ht="22.5" customHeight="1">
      <c r="B108" s="33"/>
      <c r="C108" s="181" t="s">
        <v>84</v>
      </c>
      <c r="D108" s="181" t="s">
        <v>174</v>
      </c>
      <c r="E108" s="182" t="s">
        <v>197</v>
      </c>
      <c r="F108" s="183" t="s">
        <v>198</v>
      </c>
      <c r="G108" s="184" t="s">
        <v>175</v>
      </c>
      <c r="H108" s="185">
        <v>27.3</v>
      </c>
      <c r="I108" s="186"/>
      <c r="J108" s="185">
        <f>ROUND(I108*H108,2)</f>
        <v>0</v>
      </c>
      <c r="K108" s="183" t="s">
        <v>176</v>
      </c>
      <c r="L108" s="37"/>
      <c r="M108" s="187" t="s">
        <v>1</v>
      </c>
      <c r="N108" s="188" t="s">
        <v>46</v>
      </c>
      <c r="O108" s="59"/>
      <c r="P108" s="189">
        <f>O108*H108</f>
        <v>0</v>
      </c>
      <c r="Q108" s="189">
        <v>0</v>
      </c>
      <c r="R108" s="189">
        <f>Q108*H108</f>
        <v>0</v>
      </c>
      <c r="S108" s="189">
        <v>0.57999999999999996</v>
      </c>
      <c r="T108" s="190">
        <f>S108*H108</f>
        <v>15.834</v>
      </c>
      <c r="AR108" s="16" t="s">
        <v>177</v>
      </c>
      <c r="AT108" s="16" t="s">
        <v>174</v>
      </c>
      <c r="AU108" s="16" t="s">
        <v>84</v>
      </c>
      <c r="AY108" s="16" t="s">
        <v>172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6" t="s">
        <v>82</v>
      </c>
      <c r="BK108" s="191">
        <f>ROUND(I108*H108,2)</f>
        <v>0</v>
      </c>
      <c r="BL108" s="16" t="s">
        <v>177</v>
      </c>
      <c r="BM108" s="16" t="s">
        <v>1672</v>
      </c>
    </row>
    <row r="109" spans="2:65" s="1" customFormat="1" ht="19.5">
      <c r="B109" s="33"/>
      <c r="C109" s="34"/>
      <c r="D109" s="194" t="s">
        <v>186</v>
      </c>
      <c r="E109" s="34"/>
      <c r="F109" s="214" t="s">
        <v>199</v>
      </c>
      <c r="G109" s="34"/>
      <c r="H109" s="34"/>
      <c r="I109" s="111"/>
      <c r="J109" s="34"/>
      <c r="K109" s="34"/>
      <c r="L109" s="37"/>
      <c r="M109" s="215"/>
      <c r="N109" s="59"/>
      <c r="O109" s="59"/>
      <c r="P109" s="59"/>
      <c r="Q109" s="59"/>
      <c r="R109" s="59"/>
      <c r="S109" s="59"/>
      <c r="T109" s="60"/>
      <c r="AT109" s="16" t="s">
        <v>186</v>
      </c>
      <c r="AU109" s="16" t="s">
        <v>84</v>
      </c>
    </row>
    <row r="110" spans="2:65" s="12" customFormat="1">
      <c r="B110" s="192"/>
      <c r="C110" s="193"/>
      <c r="D110" s="194" t="s">
        <v>178</v>
      </c>
      <c r="E110" s="195" t="s">
        <v>1</v>
      </c>
      <c r="F110" s="196" t="s">
        <v>1115</v>
      </c>
      <c r="G110" s="193"/>
      <c r="H110" s="195" t="s">
        <v>1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178</v>
      </c>
      <c r="AU110" s="202" t="s">
        <v>84</v>
      </c>
      <c r="AV110" s="12" t="s">
        <v>82</v>
      </c>
      <c r="AW110" s="12" t="s">
        <v>36</v>
      </c>
      <c r="AX110" s="12" t="s">
        <v>75</v>
      </c>
      <c r="AY110" s="202" t="s">
        <v>172</v>
      </c>
    </row>
    <row r="111" spans="2:65" s="12" customFormat="1">
      <c r="B111" s="192"/>
      <c r="C111" s="193"/>
      <c r="D111" s="194" t="s">
        <v>178</v>
      </c>
      <c r="E111" s="195" t="s">
        <v>1</v>
      </c>
      <c r="F111" s="196" t="s">
        <v>180</v>
      </c>
      <c r="G111" s="193"/>
      <c r="H111" s="195" t="s">
        <v>1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178</v>
      </c>
      <c r="AU111" s="202" t="s">
        <v>84</v>
      </c>
      <c r="AV111" s="12" t="s">
        <v>82</v>
      </c>
      <c r="AW111" s="12" t="s">
        <v>36</v>
      </c>
      <c r="AX111" s="12" t="s">
        <v>75</v>
      </c>
      <c r="AY111" s="202" t="s">
        <v>172</v>
      </c>
    </row>
    <row r="112" spans="2:65" s="13" customFormat="1">
      <c r="B112" s="203"/>
      <c r="C112" s="204"/>
      <c r="D112" s="194" t="s">
        <v>178</v>
      </c>
      <c r="E112" s="205" t="s">
        <v>1</v>
      </c>
      <c r="F112" s="206" t="s">
        <v>1671</v>
      </c>
      <c r="G112" s="204"/>
      <c r="H112" s="207">
        <v>27.3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178</v>
      </c>
      <c r="AU112" s="213" t="s">
        <v>84</v>
      </c>
      <c r="AV112" s="13" t="s">
        <v>84</v>
      </c>
      <c r="AW112" s="13" t="s">
        <v>36</v>
      </c>
      <c r="AX112" s="13" t="s">
        <v>82</v>
      </c>
      <c r="AY112" s="213" t="s">
        <v>172</v>
      </c>
    </row>
    <row r="113" spans="2:65" s="1" customFormat="1" ht="33.75" customHeight="1">
      <c r="B113" s="33"/>
      <c r="C113" s="181" t="s">
        <v>92</v>
      </c>
      <c r="D113" s="181" t="s">
        <v>174</v>
      </c>
      <c r="E113" s="182" t="s">
        <v>226</v>
      </c>
      <c r="F113" s="183" t="s">
        <v>227</v>
      </c>
      <c r="G113" s="184" t="s">
        <v>211</v>
      </c>
      <c r="H113" s="185">
        <v>1</v>
      </c>
      <c r="I113" s="186"/>
      <c r="J113" s="185">
        <f>ROUND(I113*H113,2)</f>
        <v>0</v>
      </c>
      <c r="K113" s="183" t="s">
        <v>176</v>
      </c>
      <c r="L113" s="37"/>
      <c r="M113" s="187" t="s">
        <v>1</v>
      </c>
      <c r="N113" s="188" t="s">
        <v>46</v>
      </c>
      <c r="O113" s="59"/>
      <c r="P113" s="189">
        <f>O113*H113</f>
        <v>0</v>
      </c>
      <c r="Q113" s="189">
        <v>3.6900000000000002E-2</v>
      </c>
      <c r="R113" s="189">
        <f>Q113*H113</f>
        <v>3.6900000000000002E-2</v>
      </c>
      <c r="S113" s="189">
        <v>0</v>
      </c>
      <c r="T113" s="190">
        <f>S113*H113</f>
        <v>0</v>
      </c>
      <c r="AR113" s="16" t="s">
        <v>177</v>
      </c>
      <c r="AT113" s="16" t="s">
        <v>174</v>
      </c>
      <c r="AU113" s="16" t="s">
        <v>84</v>
      </c>
      <c r="AY113" s="16" t="s">
        <v>172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6" t="s">
        <v>82</v>
      </c>
      <c r="BK113" s="191">
        <f>ROUND(I113*H113,2)</f>
        <v>0</v>
      </c>
      <c r="BL113" s="16" t="s">
        <v>177</v>
      </c>
      <c r="BM113" s="16" t="s">
        <v>1673</v>
      </c>
    </row>
    <row r="114" spans="2:65" s="12" customFormat="1">
      <c r="B114" s="192"/>
      <c r="C114" s="193"/>
      <c r="D114" s="194" t="s">
        <v>178</v>
      </c>
      <c r="E114" s="195" t="s">
        <v>1</v>
      </c>
      <c r="F114" s="196" t="s">
        <v>1674</v>
      </c>
      <c r="G114" s="193"/>
      <c r="H114" s="195" t="s">
        <v>1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178</v>
      </c>
      <c r="AU114" s="202" t="s">
        <v>84</v>
      </c>
      <c r="AV114" s="12" t="s">
        <v>82</v>
      </c>
      <c r="AW114" s="12" t="s">
        <v>36</v>
      </c>
      <c r="AX114" s="12" t="s">
        <v>75</v>
      </c>
      <c r="AY114" s="202" t="s">
        <v>172</v>
      </c>
    </row>
    <row r="115" spans="2:65" s="13" customFormat="1">
      <c r="B115" s="203"/>
      <c r="C115" s="204"/>
      <c r="D115" s="194" t="s">
        <v>178</v>
      </c>
      <c r="E115" s="205" t="s">
        <v>1</v>
      </c>
      <c r="F115" s="206" t="s">
        <v>594</v>
      </c>
      <c r="G115" s="204"/>
      <c r="H115" s="207">
        <v>1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178</v>
      </c>
      <c r="AU115" s="213" t="s">
        <v>84</v>
      </c>
      <c r="AV115" s="13" t="s">
        <v>84</v>
      </c>
      <c r="AW115" s="13" t="s">
        <v>36</v>
      </c>
      <c r="AX115" s="13" t="s">
        <v>82</v>
      </c>
      <c r="AY115" s="213" t="s">
        <v>172</v>
      </c>
    </row>
    <row r="116" spans="2:65" s="1" customFormat="1" ht="22.5" customHeight="1">
      <c r="B116" s="33"/>
      <c r="C116" s="181" t="s">
        <v>177</v>
      </c>
      <c r="D116" s="181" t="s">
        <v>174</v>
      </c>
      <c r="E116" s="182" t="s">
        <v>229</v>
      </c>
      <c r="F116" s="183" t="s">
        <v>230</v>
      </c>
      <c r="G116" s="184" t="s">
        <v>231</v>
      </c>
      <c r="H116" s="185">
        <v>2.69</v>
      </c>
      <c r="I116" s="186"/>
      <c r="J116" s="185">
        <f>ROUND(I116*H116,2)</f>
        <v>0</v>
      </c>
      <c r="K116" s="183" t="s">
        <v>176</v>
      </c>
      <c r="L116" s="37"/>
      <c r="M116" s="187" t="s">
        <v>1</v>
      </c>
      <c r="N116" s="188" t="s">
        <v>46</v>
      </c>
      <c r="O116" s="59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AR116" s="16" t="s">
        <v>177</v>
      </c>
      <c r="AT116" s="16" t="s">
        <v>174</v>
      </c>
      <c r="AU116" s="16" t="s">
        <v>84</v>
      </c>
      <c r="AY116" s="16" t="s">
        <v>172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6" t="s">
        <v>82</v>
      </c>
      <c r="BK116" s="191">
        <f>ROUND(I116*H116,2)</f>
        <v>0</v>
      </c>
      <c r="BL116" s="16" t="s">
        <v>177</v>
      </c>
      <c r="BM116" s="16" t="s">
        <v>1675</v>
      </c>
    </row>
    <row r="117" spans="2:65" s="12" customFormat="1">
      <c r="B117" s="192"/>
      <c r="C117" s="193"/>
      <c r="D117" s="194" t="s">
        <v>178</v>
      </c>
      <c r="E117" s="195" t="s">
        <v>1</v>
      </c>
      <c r="F117" s="196" t="s">
        <v>188</v>
      </c>
      <c r="G117" s="193"/>
      <c r="H117" s="195" t="s">
        <v>1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178</v>
      </c>
      <c r="AU117" s="202" t="s">
        <v>84</v>
      </c>
      <c r="AV117" s="12" t="s">
        <v>82</v>
      </c>
      <c r="AW117" s="12" t="s">
        <v>36</v>
      </c>
      <c r="AX117" s="12" t="s">
        <v>75</v>
      </c>
      <c r="AY117" s="202" t="s">
        <v>172</v>
      </c>
    </row>
    <row r="118" spans="2:65" s="12" customFormat="1">
      <c r="B118" s="192"/>
      <c r="C118" s="193"/>
      <c r="D118" s="194" t="s">
        <v>178</v>
      </c>
      <c r="E118" s="195" t="s">
        <v>1</v>
      </c>
      <c r="F118" s="196" t="s">
        <v>232</v>
      </c>
      <c r="G118" s="193"/>
      <c r="H118" s="195" t="s">
        <v>1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178</v>
      </c>
      <c r="AU118" s="202" t="s">
        <v>84</v>
      </c>
      <c r="AV118" s="12" t="s">
        <v>82</v>
      </c>
      <c r="AW118" s="12" t="s">
        <v>36</v>
      </c>
      <c r="AX118" s="12" t="s">
        <v>75</v>
      </c>
      <c r="AY118" s="202" t="s">
        <v>172</v>
      </c>
    </row>
    <row r="119" spans="2:65" s="13" customFormat="1">
      <c r="B119" s="203"/>
      <c r="C119" s="204"/>
      <c r="D119" s="194" t="s">
        <v>178</v>
      </c>
      <c r="E119" s="205" t="s">
        <v>1</v>
      </c>
      <c r="F119" s="206" t="s">
        <v>1676</v>
      </c>
      <c r="G119" s="204"/>
      <c r="H119" s="207">
        <v>2.69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178</v>
      </c>
      <c r="AU119" s="213" t="s">
        <v>84</v>
      </c>
      <c r="AV119" s="13" t="s">
        <v>84</v>
      </c>
      <c r="AW119" s="13" t="s">
        <v>36</v>
      </c>
      <c r="AX119" s="13" t="s">
        <v>82</v>
      </c>
      <c r="AY119" s="213" t="s">
        <v>172</v>
      </c>
    </row>
    <row r="120" spans="2:65" s="1" customFormat="1" ht="22.5" customHeight="1">
      <c r="B120" s="33"/>
      <c r="C120" s="181" t="s">
        <v>183</v>
      </c>
      <c r="D120" s="181" t="s">
        <v>174</v>
      </c>
      <c r="E120" s="182" t="s">
        <v>234</v>
      </c>
      <c r="F120" s="183" t="s">
        <v>235</v>
      </c>
      <c r="G120" s="184" t="s">
        <v>231</v>
      </c>
      <c r="H120" s="185">
        <v>1.8</v>
      </c>
      <c r="I120" s="186"/>
      <c r="J120" s="185">
        <f>ROUND(I120*H120,2)</f>
        <v>0</v>
      </c>
      <c r="K120" s="183" t="s">
        <v>176</v>
      </c>
      <c r="L120" s="37"/>
      <c r="M120" s="187" t="s">
        <v>1</v>
      </c>
      <c r="N120" s="188" t="s">
        <v>46</v>
      </c>
      <c r="O120" s="59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AR120" s="16" t="s">
        <v>177</v>
      </c>
      <c r="AT120" s="16" t="s">
        <v>174</v>
      </c>
      <c r="AU120" s="16" t="s">
        <v>84</v>
      </c>
      <c r="AY120" s="16" t="s">
        <v>172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6" t="s">
        <v>82</v>
      </c>
      <c r="BK120" s="191">
        <f>ROUND(I120*H120,2)</f>
        <v>0</v>
      </c>
      <c r="BL120" s="16" t="s">
        <v>177</v>
      </c>
      <c r="BM120" s="16" t="s">
        <v>1677</v>
      </c>
    </row>
    <row r="121" spans="2:65" s="13" customFormat="1">
      <c r="B121" s="203"/>
      <c r="C121" s="204"/>
      <c r="D121" s="194" t="s">
        <v>178</v>
      </c>
      <c r="E121" s="205" t="s">
        <v>1</v>
      </c>
      <c r="F121" s="206" t="s">
        <v>1678</v>
      </c>
      <c r="G121" s="204"/>
      <c r="H121" s="207">
        <v>1.8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178</v>
      </c>
      <c r="AU121" s="213" t="s">
        <v>84</v>
      </c>
      <c r="AV121" s="13" t="s">
        <v>84</v>
      </c>
      <c r="AW121" s="13" t="s">
        <v>36</v>
      </c>
      <c r="AX121" s="13" t="s">
        <v>82</v>
      </c>
      <c r="AY121" s="213" t="s">
        <v>172</v>
      </c>
    </row>
    <row r="122" spans="2:65" s="1" customFormat="1" ht="22.5" customHeight="1">
      <c r="B122" s="33"/>
      <c r="C122" s="181" t="s">
        <v>190</v>
      </c>
      <c r="D122" s="181" t="s">
        <v>174</v>
      </c>
      <c r="E122" s="182" t="s">
        <v>237</v>
      </c>
      <c r="F122" s="183" t="s">
        <v>238</v>
      </c>
      <c r="G122" s="184" t="s">
        <v>231</v>
      </c>
      <c r="H122" s="185">
        <v>53.9</v>
      </c>
      <c r="I122" s="186"/>
      <c r="J122" s="185">
        <f>ROUND(I122*H122,2)</f>
        <v>0</v>
      </c>
      <c r="K122" s="183" t="s">
        <v>176</v>
      </c>
      <c r="L122" s="37"/>
      <c r="M122" s="187" t="s">
        <v>1</v>
      </c>
      <c r="N122" s="188" t="s">
        <v>46</v>
      </c>
      <c r="O122" s="59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AR122" s="16" t="s">
        <v>177</v>
      </c>
      <c r="AT122" s="16" t="s">
        <v>174</v>
      </c>
      <c r="AU122" s="16" t="s">
        <v>84</v>
      </c>
      <c r="AY122" s="16" t="s">
        <v>172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6" t="s">
        <v>82</v>
      </c>
      <c r="BK122" s="191">
        <f>ROUND(I122*H122,2)</f>
        <v>0</v>
      </c>
      <c r="BL122" s="16" t="s">
        <v>177</v>
      </c>
      <c r="BM122" s="16" t="s">
        <v>1679</v>
      </c>
    </row>
    <row r="123" spans="2:65" s="12" customFormat="1">
      <c r="B123" s="192"/>
      <c r="C123" s="193"/>
      <c r="D123" s="194" t="s">
        <v>178</v>
      </c>
      <c r="E123" s="195" t="s">
        <v>1</v>
      </c>
      <c r="F123" s="196" t="s">
        <v>1115</v>
      </c>
      <c r="G123" s="193"/>
      <c r="H123" s="195" t="s">
        <v>1</v>
      </c>
      <c r="I123" s="197"/>
      <c r="J123" s="193"/>
      <c r="K123" s="193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178</v>
      </c>
      <c r="AU123" s="202" t="s">
        <v>84</v>
      </c>
      <c r="AV123" s="12" t="s">
        <v>82</v>
      </c>
      <c r="AW123" s="12" t="s">
        <v>36</v>
      </c>
      <c r="AX123" s="12" t="s">
        <v>75</v>
      </c>
      <c r="AY123" s="202" t="s">
        <v>172</v>
      </c>
    </row>
    <row r="124" spans="2:65" s="12" customFormat="1">
      <c r="B124" s="192"/>
      <c r="C124" s="193"/>
      <c r="D124" s="194" t="s">
        <v>178</v>
      </c>
      <c r="E124" s="195" t="s">
        <v>1</v>
      </c>
      <c r="F124" s="196" t="s">
        <v>239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178</v>
      </c>
      <c r="AU124" s="202" t="s">
        <v>84</v>
      </c>
      <c r="AV124" s="12" t="s">
        <v>82</v>
      </c>
      <c r="AW124" s="12" t="s">
        <v>36</v>
      </c>
      <c r="AX124" s="12" t="s">
        <v>75</v>
      </c>
      <c r="AY124" s="202" t="s">
        <v>172</v>
      </c>
    </row>
    <row r="125" spans="2:65" s="12" customFormat="1">
      <c r="B125" s="192"/>
      <c r="C125" s="193"/>
      <c r="D125" s="194" t="s">
        <v>178</v>
      </c>
      <c r="E125" s="195" t="s">
        <v>1</v>
      </c>
      <c r="F125" s="196" t="s">
        <v>1680</v>
      </c>
      <c r="G125" s="193"/>
      <c r="H125" s="195" t="s">
        <v>1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178</v>
      </c>
      <c r="AU125" s="202" t="s">
        <v>84</v>
      </c>
      <c r="AV125" s="12" t="s">
        <v>82</v>
      </c>
      <c r="AW125" s="12" t="s">
        <v>36</v>
      </c>
      <c r="AX125" s="12" t="s">
        <v>75</v>
      </c>
      <c r="AY125" s="202" t="s">
        <v>172</v>
      </c>
    </row>
    <row r="126" spans="2:65" s="13" customFormat="1">
      <c r="B126" s="203"/>
      <c r="C126" s="204"/>
      <c r="D126" s="194" t="s">
        <v>178</v>
      </c>
      <c r="E126" s="205" t="s">
        <v>1</v>
      </c>
      <c r="F126" s="206" t="s">
        <v>1681</v>
      </c>
      <c r="G126" s="204"/>
      <c r="H126" s="207">
        <v>53.9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178</v>
      </c>
      <c r="AU126" s="213" t="s">
        <v>84</v>
      </c>
      <c r="AV126" s="13" t="s">
        <v>84</v>
      </c>
      <c r="AW126" s="13" t="s">
        <v>36</v>
      </c>
      <c r="AX126" s="13" t="s">
        <v>82</v>
      </c>
      <c r="AY126" s="213" t="s">
        <v>172</v>
      </c>
    </row>
    <row r="127" spans="2:65" s="1" customFormat="1" ht="22.5" customHeight="1">
      <c r="B127" s="33"/>
      <c r="C127" s="181" t="s">
        <v>196</v>
      </c>
      <c r="D127" s="181" t="s">
        <v>174</v>
      </c>
      <c r="E127" s="182" t="s">
        <v>242</v>
      </c>
      <c r="F127" s="183" t="s">
        <v>243</v>
      </c>
      <c r="G127" s="184" t="s">
        <v>231</v>
      </c>
      <c r="H127" s="185">
        <v>16.170000000000002</v>
      </c>
      <c r="I127" s="186"/>
      <c r="J127" s="185">
        <f>ROUND(I127*H127,2)</f>
        <v>0</v>
      </c>
      <c r="K127" s="183" t="s">
        <v>176</v>
      </c>
      <c r="L127" s="37"/>
      <c r="M127" s="187" t="s">
        <v>1</v>
      </c>
      <c r="N127" s="188" t="s">
        <v>46</v>
      </c>
      <c r="O127" s="59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AR127" s="16" t="s">
        <v>177</v>
      </c>
      <c r="AT127" s="16" t="s">
        <v>174</v>
      </c>
      <c r="AU127" s="16" t="s">
        <v>84</v>
      </c>
      <c r="AY127" s="16" t="s">
        <v>172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6" t="s">
        <v>82</v>
      </c>
      <c r="BK127" s="191">
        <f>ROUND(I127*H127,2)</f>
        <v>0</v>
      </c>
      <c r="BL127" s="16" t="s">
        <v>177</v>
      </c>
      <c r="BM127" s="16" t="s">
        <v>1682</v>
      </c>
    </row>
    <row r="128" spans="2:65" s="1" customFormat="1" ht="19.5">
      <c r="B128" s="33"/>
      <c r="C128" s="34"/>
      <c r="D128" s="194" t="s">
        <v>186</v>
      </c>
      <c r="E128" s="34"/>
      <c r="F128" s="214" t="s">
        <v>244</v>
      </c>
      <c r="G128" s="34"/>
      <c r="H128" s="34"/>
      <c r="I128" s="111"/>
      <c r="J128" s="34"/>
      <c r="K128" s="34"/>
      <c r="L128" s="37"/>
      <c r="M128" s="215"/>
      <c r="N128" s="59"/>
      <c r="O128" s="59"/>
      <c r="P128" s="59"/>
      <c r="Q128" s="59"/>
      <c r="R128" s="59"/>
      <c r="S128" s="59"/>
      <c r="T128" s="60"/>
      <c r="AT128" s="16" t="s">
        <v>186</v>
      </c>
      <c r="AU128" s="16" t="s">
        <v>84</v>
      </c>
    </row>
    <row r="129" spans="2:65" s="13" customFormat="1">
      <c r="B129" s="203"/>
      <c r="C129" s="204"/>
      <c r="D129" s="194" t="s">
        <v>178</v>
      </c>
      <c r="E129" s="204"/>
      <c r="F129" s="206" t="s">
        <v>1683</v>
      </c>
      <c r="G129" s="204"/>
      <c r="H129" s="207">
        <v>16.170000000000002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178</v>
      </c>
      <c r="AU129" s="213" t="s">
        <v>84</v>
      </c>
      <c r="AV129" s="13" t="s">
        <v>84</v>
      </c>
      <c r="AW129" s="13" t="s">
        <v>4</v>
      </c>
      <c r="AX129" s="13" t="s">
        <v>82</v>
      </c>
      <c r="AY129" s="213" t="s">
        <v>172</v>
      </c>
    </row>
    <row r="130" spans="2:65" s="1" customFormat="1" ht="16.5" customHeight="1">
      <c r="B130" s="33"/>
      <c r="C130" s="181" t="s">
        <v>200</v>
      </c>
      <c r="D130" s="181" t="s">
        <v>174</v>
      </c>
      <c r="E130" s="182" t="s">
        <v>258</v>
      </c>
      <c r="F130" s="183" t="s">
        <v>259</v>
      </c>
      <c r="G130" s="184" t="s">
        <v>175</v>
      </c>
      <c r="H130" s="185">
        <v>130.6</v>
      </c>
      <c r="I130" s="186"/>
      <c r="J130" s="185">
        <f>ROUND(I130*H130,2)</f>
        <v>0</v>
      </c>
      <c r="K130" s="183" t="s">
        <v>176</v>
      </c>
      <c r="L130" s="37"/>
      <c r="M130" s="187" t="s">
        <v>1</v>
      </c>
      <c r="N130" s="188" t="s">
        <v>46</v>
      </c>
      <c r="O130" s="59"/>
      <c r="P130" s="189">
        <f>O130*H130</f>
        <v>0</v>
      </c>
      <c r="Q130" s="189">
        <v>5.8E-4</v>
      </c>
      <c r="R130" s="189">
        <f>Q130*H130</f>
        <v>7.5747999999999996E-2</v>
      </c>
      <c r="S130" s="189">
        <v>0</v>
      </c>
      <c r="T130" s="190">
        <f>S130*H130</f>
        <v>0</v>
      </c>
      <c r="AR130" s="16" t="s">
        <v>177</v>
      </c>
      <c r="AT130" s="16" t="s">
        <v>174</v>
      </c>
      <c r="AU130" s="16" t="s">
        <v>84</v>
      </c>
      <c r="AY130" s="16" t="s">
        <v>172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6" t="s">
        <v>82</v>
      </c>
      <c r="BK130" s="191">
        <f>ROUND(I130*H130,2)</f>
        <v>0</v>
      </c>
      <c r="BL130" s="16" t="s">
        <v>177</v>
      </c>
      <c r="BM130" s="16" t="s">
        <v>1684</v>
      </c>
    </row>
    <row r="131" spans="2:65" s="12" customFormat="1">
      <c r="B131" s="192"/>
      <c r="C131" s="193"/>
      <c r="D131" s="194" t="s">
        <v>178</v>
      </c>
      <c r="E131" s="195" t="s">
        <v>1</v>
      </c>
      <c r="F131" s="196" t="s">
        <v>449</v>
      </c>
      <c r="G131" s="193"/>
      <c r="H131" s="195" t="s">
        <v>1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178</v>
      </c>
      <c r="AU131" s="202" t="s">
        <v>84</v>
      </c>
      <c r="AV131" s="12" t="s">
        <v>82</v>
      </c>
      <c r="AW131" s="12" t="s">
        <v>36</v>
      </c>
      <c r="AX131" s="12" t="s">
        <v>75</v>
      </c>
      <c r="AY131" s="202" t="s">
        <v>172</v>
      </c>
    </row>
    <row r="132" spans="2:65" s="12" customFormat="1">
      <c r="B132" s="192"/>
      <c r="C132" s="193"/>
      <c r="D132" s="194" t="s">
        <v>178</v>
      </c>
      <c r="E132" s="195" t="s">
        <v>1</v>
      </c>
      <c r="F132" s="196" t="s">
        <v>239</v>
      </c>
      <c r="G132" s="193"/>
      <c r="H132" s="195" t="s">
        <v>1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178</v>
      </c>
      <c r="AU132" s="202" t="s">
        <v>84</v>
      </c>
      <c r="AV132" s="12" t="s">
        <v>82</v>
      </c>
      <c r="AW132" s="12" t="s">
        <v>36</v>
      </c>
      <c r="AX132" s="12" t="s">
        <v>75</v>
      </c>
      <c r="AY132" s="202" t="s">
        <v>172</v>
      </c>
    </row>
    <row r="133" spans="2:65" s="13" customFormat="1">
      <c r="B133" s="203"/>
      <c r="C133" s="204"/>
      <c r="D133" s="194" t="s">
        <v>178</v>
      </c>
      <c r="E133" s="205" t="s">
        <v>1</v>
      </c>
      <c r="F133" s="206" t="s">
        <v>1685</v>
      </c>
      <c r="G133" s="204"/>
      <c r="H133" s="207">
        <v>130.6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178</v>
      </c>
      <c r="AU133" s="213" t="s">
        <v>84</v>
      </c>
      <c r="AV133" s="13" t="s">
        <v>84</v>
      </c>
      <c r="AW133" s="13" t="s">
        <v>36</v>
      </c>
      <c r="AX133" s="13" t="s">
        <v>82</v>
      </c>
      <c r="AY133" s="213" t="s">
        <v>172</v>
      </c>
    </row>
    <row r="134" spans="2:65" s="1" customFormat="1" ht="16.5" customHeight="1">
      <c r="B134" s="33"/>
      <c r="C134" s="181" t="s">
        <v>204</v>
      </c>
      <c r="D134" s="181" t="s">
        <v>174</v>
      </c>
      <c r="E134" s="182" t="s">
        <v>261</v>
      </c>
      <c r="F134" s="183" t="s">
        <v>262</v>
      </c>
      <c r="G134" s="184" t="s">
        <v>175</v>
      </c>
      <c r="H134" s="185">
        <v>130.6</v>
      </c>
      <c r="I134" s="186"/>
      <c r="J134" s="185">
        <f>ROUND(I134*H134,2)</f>
        <v>0</v>
      </c>
      <c r="K134" s="183" t="s">
        <v>176</v>
      </c>
      <c r="L134" s="37"/>
      <c r="M134" s="187" t="s">
        <v>1</v>
      </c>
      <c r="N134" s="188" t="s">
        <v>46</v>
      </c>
      <c r="O134" s="59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AR134" s="16" t="s">
        <v>177</v>
      </c>
      <c r="AT134" s="16" t="s">
        <v>174</v>
      </c>
      <c r="AU134" s="16" t="s">
        <v>84</v>
      </c>
      <c r="AY134" s="16" t="s">
        <v>172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6" t="s">
        <v>82</v>
      </c>
      <c r="BK134" s="191">
        <f>ROUND(I134*H134,2)</f>
        <v>0</v>
      </c>
      <c r="BL134" s="16" t="s">
        <v>177</v>
      </c>
      <c r="BM134" s="16" t="s">
        <v>1686</v>
      </c>
    </row>
    <row r="135" spans="2:65" s="12" customFormat="1">
      <c r="B135" s="192"/>
      <c r="C135" s="193"/>
      <c r="D135" s="194" t="s">
        <v>178</v>
      </c>
      <c r="E135" s="195" t="s">
        <v>1</v>
      </c>
      <c r="F135" s="196" t="s">
        <v>263</v>
      </c>
      <c r="G135" s="193"/>
      <c r="H135" s="195" t="s">
        <v>1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178</v>
      </c>
      <c r="AU135" s="202" t="s">
        <v>84</v>
      </c>
      <c r="AV135" s="12" t="s">
        <v>82</v>
      </c>
      <c r="AW135" s="12" t="s">
        <v>36</v>
      </c>
      <c r="AX135" s="12" t="s">
        <v>75</v>
      </c>
      <c r="AY135" s="202" t="s">
        <v>172</v>
      </c>
    </row>
    <row r="136" spans="2:65" s="13" customFormat="1">
      <c r="B136" s="203"/>
      <c r="C136" s="204"/>
      <c r="D136" s="194" t="s">
        <v>178</v>
      </c>
      <c r="E136" s="205" t="s">
        <v>1</v>
      </c>
      <c r="F136" s="206" t="s">
        <v>1685</v>
      </c>
      <c r="G136" s="204"/>
      <c r="H136" s="207">
        <v>130.6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178</v>
      </c>
      <c r="AU136" s="213" t="s">
        <v>84</v>
      </c>
      <c r="AV136" s="13" t="s">
        <v>84</v>
      </c>
      <c r="AW136" s="13" t="s">
        <v>36</v>
      </c>
      <c r="AX136" s="13" t="s">
        <v>82</v>
      </c>
      <c r="AY136" s="213" t="s">
        <v>172</v>
      </c>
    </row>
    <row r="137" spans="2:65" s="1" customFormat="1" ht="22.5" customHeight="1">
      <c r="B137" s="33"/>
      <c r="C137" s="181" t="s">
        <v>208</v>
      </c>
      <c r="D137" s="181" t="s">
        <v>174</v>
      </c>
      <c r="E137" s="182" t="s">
        <v>265</v>
      </c>
      <c r="F137" s="183" t="s">
        <v>266</v>
      </c>
      <c r="G137" s="184" t="s">
        <v>231</v>
      </c>
      <c r="H137" s="185">
        <v>26.95</v>
      </c>
      <c r="I137" s="186"/>
      <c r="J137" s="185">
        <f>ROUND(I137*H137,2)</f>
        <v>0</v>
      </c>
      <c r="K137" s="183" t="s">
        <v>176</v>
      </c>
      <c r="L137" s="37"/>
      <c r="M137" s="187" t="s">
        <v>1</v>
      </c>
      <c r="N137" s="188" t="s">
        <v>46</v>
      </c>
      <c r="O137" s="59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AR137" s="16" t="s">
        <v>177</v>
      </c>
      <c r="AT137" s="16" t="s">
        <v>174</v>
      </c>
      <c r="AU137" s="16" t="s">
        <v>84</v>
      </c>
      <c r="AY137" s="16" t="s">
        <v>172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6" t="s">
        <v>82</v>
      </c>
      <c r="BK137" s="191">
        <f>ROUND(I137*H137,2)</f>
        <v>0</v>
      </c>
      <c r="BL137" s="16" t="s">
        <v>177</v>
      </c>
      <c r="BM137" s="16" t="s">
        <v>1687</v>
      </c>
    </row>
    <row r="138" spans="2:65" s="1" customFormat="1" ht="29.25">
      <c r="B138" s="33"/>
      <c r="C138" s="34"/>
      <c r="D138" s="194" t="s">
        <v>186</v>
      </c>
      <c r="E138" s="34"/>
      <c r="F138" s="214" t="s">
        <v>267</v>
      </c>
      <c r="G138" s="34"/>
      <c r="H138" s="34"/>
      <c r="I138" s="111"/>
      <c r="J138" s="34"/>
      <c r="K138" s="34"/>
      <c r="L138" s="37"/>
      <c r="M138" s="215"/>
      <c r="N138" s="59"/>
      <c r="O138" s="59"/>
      <c r="P138" s="59"/>
      <c r="Q138" s="59"/>
      <c r="R138" s="59"/>
      <c r="S138" s="59"/>
      <c r="T138" s="60"/>
      <c r="AT138" s="16" t="s">
        <v>186</v>
      </c>
      <c r="AU138" s="16" t="s">
        <v>84</v>
      </c>
    </row>
    <row r="139" spans="2:65" s="12" customFormat="1">
      <c r="B139" s="192"/>
      <c r="C139" s="193"/>
      <c r="D139" s="194" t="s">
        <v>178</v>
      </c>
      <c r="E139" s="195" t="s">
        <v>1</v>
      </c>
      <c r="F139" s="196" t="s">
        <v>268</v>
      </c>
      <c r="G139" s="193"/>
      <c r="H139" s="195" t="s">
        <v>1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178</v>
      </c>
      <c r="AU139" s="202" t="s">
        <v>84</v>
      </c>
      <c r="AV139" s="12" t="s">
        <v>82</v>
      </c>
      <c r="AW139" s="12" t="s">
        <v>36</v>
      </c>
      <c r="AX139" s="12" t="s">
        <v>75</v>
      </c>
      <c r="AY139" s="202" t="s">
        <v>172</v>
      </c>
    </row>
    <row r="140" spans="2:65" s="13" customFormat="1">
      <c r="B140" s="203"/>
      <c r="C140" s="204"/>
      <c r="D140" s="194" t="s">
        <v>178</v>
      </c>
      <c r="E140" s="205" t="s">
        <v>1</v>
      </c>
      <c r="F140" s="206" t="s">
        <v>1688</v>
      </c>
      <c r="G140" s="204"/>
      <c r="H140" s="207">
        <v>26.95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178</v>
      </c>
      <c r="AU140" s="213" t="s">
        <v>84</v>
      </c>
      <c r="AV140" s="13" t="s">
        <v>84</v>
      </c>
      <c r="AW140" s="13" t="s">
        <v>36</v>
      </c>
      <c r="AX140" s="13" t="s">
        <v>82</v>
      </c>
      <c r="AY140" s="213" t="s">
        <v>172</v>
      </c>
    </row>
    <row r="141" spans="2:65" s="1" customFormat="1" ht="16.5" customHeight="1">
      <c r="B141" s="33"/>
      <c r="C141" s="181" t="s">
        <v>213</v>
      </c>
      <c r="D141" s="181" t="s">
        <v>174</v>
      </c>
      <c r="E141" s="182" t="s">
        <v>274</v>
      </c>
      <c r="F141" s="183" t="s">
        <v>275</v>
      </c>
      <c r="G141" s="184" t="s">
        <v>231</v>
      </c>
      <c r="H141" s="185">
        <v>42.49</v>
      </c>
      <c r="I141" s="186"/>
      <c r="J141" s="185">
        <f>ROUND(I141*H141,2)</f>
        <v>0</v>
      </c>
      <c r="K141" s="183" t="s">
        <v>1</v>
      </c>
      <c r="L141" s="37"/>
      <c r="M141" s="187" t="s">
        <v>1</v>
      </c>
      <c r="N141" s="188" t="s">
        <v>46</v>
      </c>
      <c r="O141" s="59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AR141" s="16" t="s">
        <v>177</v>
      </c>
      <c r="AT141" s="16" t="s">
        <v>174</v>
      </c>
      <c r="AU141" s="16" t="s">
        <v>84</v>
      </c>
      <c r="AY141" s="16" t="s">
        <v>172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6" t="s">
        <v>82</v>
      </c>
      <c r="BK141" s="191">
        <f>ROUND(I141*H141,2)</f>
        <v>0</v>
      </c>
      <c r="BL141" s="16" t="s">
        <v>177</v>
      </c>
      <c r="BM141" s="16" t="s">
        <v>1689</v>
      </c>
    </row>
    <row r="142" spans="2:65" s="12" customFormat="1">
      <c r="B142" s="192"/>
      <c r="C142" s="193"/>
      <c r="D142" s="194" t="s">
        <v>178</v>
      </c>
      <c r="E142" s="195" t="s">
        <v>1</v>
      </c>
      <c r="F142" s="196" t="s">
        <v>276</v>
      </c>
      <c r="G142" s="193"/>
      <c r="H142" s="195" t="s">
        <v>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178</v>
      </c>
      <c r="AU142" s="202" t="s">
        <v>84</v>
      </c>
      <c r="AV142" s="12" t="s">
        <v>82</v>
      </c>
      <c r="AW142" s="12" t="s">
        <v>36</v>
      </c>
      <c r="AX142" s="12" t="s">
        <v>75</v>
      </c>
      <c r="AY142" s="202" t="s">
        <v>172</v>
      </c>
    </row>
    <row r="143" spans="2:65" s="12" customFormat="1">
      <c r="B143" s="192"/>
      <c r="C143" s="193"/>
      <c r="D143" s="194" t="s">
        <v>178</v>
      </c>
      <c r="E143" s="195" t="s">
        <v>1</v>
      </c>
      <c r="F143" s="196" t="s">
        <v>277</v>
      </c>
      <c r="G143" s="193"/>
      <c r="H143" s="195" t="s">
        <v>1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178</v>
      </c>
      <c r="AU143" s="202" t="s">
        <v>84</v>
      </c>
      <c r="AV143" s="12" t="s">
        <v>82</v>
      </c>
      <c r="AW143" s="12" t="s">
        <v>36</v>
      </c>
      <c r="AX143" s="12" t="s">
        <v>75</v>
      </c>
      <c r="AY143" s="202" t="s">
        <v>172</v>
      </c>
    </row>
    <row r="144" spans="2:65" s="12" customFormat="1">
      <c r="B144" s="192"/>
      <c r="C144" s="193"/>
      <c r="D144" s="194" t="s">
        <v>178</v>
      </c>
      <c r="E144" s="195" t="s">
        <v>1</v>
      </c>
      <c r="F144" s="196" t="s">
        <v>278</v>
      </c>
      <c r="G144" s="193"/>
      <c r="H144" s="195" t="s">
        <v>1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178</v>
      </c>
      <c r="AU144" s="202" t="s">
        <v>84</v>
      </c>
      <c r="AV144" s="12" t="s">
        <v>82</v>
      </c>
      <c r="AW144" s="12" t="s">
        <v>36</v>
      </c>
      <c r="AX144" s="12" t="s">
        <v>75</v>
      </c>
      <c r="AY144" s="202" t="s">
        <v>172</v>
      </c>
    </row>
    <row r="145" spans="2:65" s="13" customFormat="1">
      <c r="B145" s="203"/>
      <c r="C145" s="204"/>
      <c r="D145" s="194" t="s">
        <v>178</v>
      </c>
      <c r="E145" s="205" t="s">
        <v>1</v>
      </c>
      <c r="F145" s="206" t="s">
        <v>1690</v>
      </c>
      <c r="G145" s="204"/>
      <c r="H145" s="207">
        <v>39.799999999999997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178</v>
      </c>
      <c r="AU145" s="213" t="s">
        <v>84</v>
      </c>
      <c r="AV145" s="13" t="s">
        <v>84</v>
      </c>
      <c r="AW145" s="13" t="s">
        <v>36</v>
      </c>
      <c r="AX145" s="13" t="s">
        <v>75</v>
      </c>
      <c r="AY145" s="213" t="s">
        <v>172</v>
      </c>
    </row>
    <row r="146" spans="2:65" s="13" customFormat="1">
      <c r="B146" s="203"/>
      <c r="C146" s="204"/>
      <c r="D146" s="194" t="s">
        <v>178</v>
      </c>
      <c r="E146" s="205" t="s">
        <v>1</v>
      </c>
      <c r="F146" s="206" t="s">
        <v>1691</v>
      </c>
      <c r="G146" s="204"/>
      <c r="H146" s="207">
        <v>2.69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178</v>
      </c>
      <c r="AU146" s="213" t="s">
        <v>84</v>
      </c>
      <c r="AV146" s="13" t="s">
        <v>84</v>
      </c>
      <c r="AW146" s="13" t="s">
        <v>36</v>
      </c>
      <c r="AX146" s="13" t="s">
        <v>75</v>
      </c>
      <c r="AY146" s="213" t="s">
        <v>172</v>
      </c>
    </row>
    <row r="147" spans="2:65" s="14" customFormat="1">
      <c r="B147" s="216"/>
      <c r="C147" s="217"/>
      <c r="D147" s="194" t="s">
        <v>178</v>
      </c>
      <c r="E147" s="218" t="s">
        <v>1</v>
      </c>
      <c r="F147" s="219" t="s">
        <v>195</v>
      </c>
      <c r="G147" s="217"/>
      <c r="H147" s="220">
        <v>42.49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178</v>
      </c>
      <c r="AU147" s="226" t="s">
        <v>84</v>
      </c>
      <c r="AV147" s="14" t="s">
        <v>177</v>
      </c>
      <c r="AW147" s="14" t="s">
        <v>36</v>
      </c>
      <c r="AX147" s="14" t="s">
        <v>82</v>
      </c>
      <c r="AY147" s="226" t="s">
        <v>172</v>
      </c>
    </row>
    <row r="148" spans="2:65" s="1" customFormat="1" ht="16.5" customHeight="1">
      <c r="B148" s="33"/>
      <c r="C148" s="181" t="s">
        <v>216</v>
      </c>
      <c r="D148" s="181" t="s">
        <v>174</v>
      </c>
      <c r="E148" s="182" t="s">
        <v>280</v>
      </c>
      <c r="F148" s="183" t="s">
        <v>281</v>
      </c>
      <c r="G148" s="184" t="s">
        <v>231</v>
      </c>
      <c r="H148" s="185">
        <v>14.1</v>
      </c>
      <c r="I148" s="186"/>
      <c r="J148" s="185">
        <f>ROUND(I148*H148,2)</f>
        <v>0</v>
      </c>
      <c r="K148" s="183" t="s">
        <v>1</v>
      </c>
      <c r="L148" s="37"/>
      <c r="M148" s="187" t="s">
        <v>1</v>
      </c>
      <c r="N148" s="188" t="s">
        <v>46</v>
      </c>
      <c r="O148" s="59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AR148" s="16" t="s">
        <v>177</v>
      </c>
      <c r="AT148" s="16" t="s">
        <v>174</v>
      </c>
      <c r="AU148" s="16" t="s">
        <v>84</v>
      </c>
      <c r="AY148" s="16" t="s">
        <v>172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6" t="s">
        <v>82</v>
      </c>
      <c r="BK148" s="191">
        <f>ROUND(I148*H148,2)</f>
        <v>0</v>
      </c>
      <c r="BL148" s="16" t="s">
        <v>177</v>
      </c>
      <c r="BM148" s="16" t="s">
        <v>1692</v>
      </c>
    </row>
    <row r="149" spans="2:65" s="12" customFormat="1">
      <c r="B149" s="192"/>
      <c r="C149" s="193"/>
      <c r="D149" s="194" t="s">
        <v>178</v>
      </c>
      <c r="E149" s="195" t="s">
        <v>1</v>
      </c>
      <c r="F149" s="196" t="s">
        <v>282</v>
      </c>
      <c r="G149" s="193"/>
      <c r="H149" s="195" t="s">
        <v>1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178</v>
      </c>
      <c r="AU149" s="202" t="s">
        <v>84</v>
      </c>
      <c r="AV149" s="12" t="s">
        <v>82</v>
      </c>
      <c r="AW149" s="12" t="s">
        <v>36</v>
      </c>
      <c r="AX149" s="12" t="s">
        <v>75</v>
      </c>
      <c r="AY149" s="202" t="s">
        <v>172</v>
      </c>
    </row>
    <row r="150" spans="2:65" s="12" customFormat="1">
      <c r="B150" s="192"/>
      <c r="C150" s="193"/>
      <c r="D150" s="194" t="s">
        <v>178</v>
      </c>
      <c r="E150" s="195" t="s">
        <v>1</v>
      </c>
      <c r="F150" s="196" t="s">
        <v>283</v>
      </c>
      <c r="G150" s="193"/>
      <c r="H150" s="195" t="s">
        <v>1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178</v>
      </c>
      <c r="AU150" s="202" t="s">
        <v>84</v>
      </c>
      <c r="AV150" s="12" t="s">
        <v>82</v>
      </c>
      <c r="AW150" s="12" t="s">
        <v>36</v>
      </c>
      <c r="AX150" s="12" t="s">
        <v>75</v>
      </c>
      <c r="AY150" s="202" t="s">
        <v>172</v>
      </c>
    </row>
    <row r="151" spans="2:65" s="13" customFormat="1">
      <c r="B151" s="203"/>
      <c r="C151" s="204"/>
      <c r="D151" s="194" t="s">
        <v>178</v>
      </c>
      <c r="E151" s="205" t="s">
        <v>1</v>
      </c>
      <c r="F151" s="206" t="s">
        <v>1693</v>
      </c>
      <c r="G151" s="204"/>
      <c r="H151" s="207">
        <v>14.1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178</v>
      </c>
      <c r="AU151" s="213" t="s">
        <v>84</v>
      </c>
      <c r="AV151" s="13" t="s">
        <v>84</v>
      </c>
      <c r="AW151" s="13" t="s">
        <v>36</v>
      </c>
      <c r="AX151" s="13" t="s">
        <v>82</v>
      </c>
      <c r="AY151" s="213" t="s">
        <v>172</v>
      </c>
    </row>
    <row r="152" spans="2:65" s="1" customFormat="1" ht="22.5" customHeight="1">
      <c r="B152" s="33"/>
      <c r="C152" s="181" t="s">
        <v>220</v>
      </c>
      <c r="D152" s="181" t="s">
        <v>174</v>
      </c>
      <c r="E152" s="182" t="s">
        <v>285</v>
      </c>
      <c r="F152" s="183" t="s">
        <v>286</v>
      </c>
      <c r="G152" s="184" t="s">
        <v>231</v>
      </c>
      <c r="H152" s="185">
        <v>39.799999999999997</v>
      </c>
      <c r="I152" s="186"/>
      <c r="J152" s="185">
        <f>ROUND(I152*H152,2)</f>
        <v>0</v>
      </c>
      <c r="K152" s="183" t="s">
        <v>176</v>
      </c>
      <c r="L152" s="37"/>
      <c r="M152" s="187" t="s">
        <v>1</v>
      </c>
      <c r="N152" s="188" t="s">
        <v>46</v>
      </c>
      <c r="O152" s="59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AR152" s="16" t="s">
        <v>177</v>
      </c>
      <c r="AT152" s="16" t="s">
        <v>174</v>
      </c>
      <c r="AU152" s="16" t="s">
        <v>84</v>
      </c>
      <c r="AY152" s="16" t="s">
        <v>172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6" t="s">
        <v>82</v>
      </c>
      <c r="BK152" s="191">
        <f>ROUND(I152*H152,2)</f>
        <v>0</v>
      </c>
      <c r="BL152" s="16" t="s">
        <v>177</v>
      </c>
      <c r="BM152" s="16" t="s">
        <v>1694</v>
      </c>
    </row>
    <row r="153" spans="2:65" s="12" customFormat="1">
      <c r="B153" s="192"/>
      <c r="C153" s="193"/>
      <c r="D153" s="194" t="s">
        <v>178</v>
      </c>
      <c r="E153" s="195" t="s">
        <v>1</v>
      </c>
      <c r="F153" s="196" t="s">
        <v>449</v>
      </c>
      <c r="G153" s="193"/>
      <c r="H153" s="195" t="s">
        <v>1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178</v>
      </c>
      <c r="AU153" s="202" t="s">
        <v>84</v>
      </c>
      <c r="AV153" s="12" t="s">
        <v>82</v>
      </c>
      <c r="AW153" s="12" t="s">
        <v>36</v>
      </c>
      <c r="AX153" s="12" t="s">
        <v>75</v>
      </c>
      <c r="AY153" s="202" t="s">
        <v>172</v>
      </c>
    </row>
    <row r="154" spans="2:65" s="12" customFormat="1">
      <c r="B154" s="192"/>
      <c r="C154" s="193"/>
      <c r="D154" s="194" t="s">
        <v>178</v>
      </c>
      <c r="E154" s="195" t="s">
        <v>1</v>
      </c>
      <c r="F154" s="196" t="s">
        <v>239</v>
      </c>
      <c r="G154" s="193"/>
      <c r="H154" s="195" t="s">
        <v>1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178</v>
      </c>
      <c r="AU154" s="202" t="s">
        <v>84</v>
      </c>
      <c r="AV154" s="12" t="s">
        <v>82</v>
      </c>
      <c r="AW154" s="12" t="s">
        <v>36</v>
      </c>
      <c r="AX154" s="12" t="s">
        <v>75</v>
      </c>
      <c r="AY154" s="202" t="s">
        <v>172</v>
      </c>
    </row>
    <row r="155" spans="2:65" s="13" customFormat="1">
      <c r="B155" s="203"/>
      <c r="C155" s="204"/>
      <c r="D155" s="194" t="s">
        <v>178</v>
      </c>
      <c r="E155" s="205" t="s">
        <v>1</v>
      </c>
      <c r="F155" s="206" t="s">
        <v>1695</v>
      </c>
      <c r="G155" s="204"/>
      <c r="H155" s="207">
        <v>39.799999999999997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178</v>
      </c>
      <c r="AU155" s="213" t="s">
        <v>84</v>
      </c>
      <c r="AV155" s="13" t="s">
        <v>84</v>
      </c>
      <c r="AW155" s="13" t="s">
        <v>36</v>
      </c>
      <c r="AX155" s="13" t="s">
        <v>82</v>
      </c>
      <c r="AY155" s="213" t="s">
        <v>172</v>
      </c>
    </row>
    <row r="156" spans="2:65" s="1" customFormat="1" ht="22.5" customHeight="1">
      <c r="B156" s="33"/>
      <c r="C156" s="181" t="s">
        <v>223</v>
      </c>
      <c r="D156" s="181" t="s">
        <v>174</v>
      </c>
      <c r="E156" s="182" t="s">
        <v>294</v>
      </c>
      <c r="F156" s="183" t="s">
        <v>295</v>
      </c>
      <c r="G156" s="184" t="s">
        <v>231</v>
      </c>
      <c r="H156" s="185">
        <v>39.799999999999997</v>
      </c>
      <c r="I156" s="186"/>
      <c r="J156" s="185">
        <f>ROUND(I156*H156,2)</f>
        <v>0</v>
      </c>
      <c r="K156" s="183" t="s">
        <v>1</v>
      </c>
      <c r="L156" s="37"/>
      <c r="M156" s="187" t="s">
        <v>1</v>
      </c>
      <c r="N156" s="188" t="s">
        <v>46</v>
      </c>
      <c r="O156" s="59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AR156" s="16" t="s">
        <v>177</v>
      </c>
      <c r="AT156" s="16" t="s">
        <v>174</v>
      </c>
      <c r="AU156" s="16" t="s">
        <v>84</v>
      </c>
      <c r="AY156" s="16" t="s">
        <v>172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6" t="s">
        <v>82</v>
      </c>
      <c r="BK156" s="191">
        <f>ROUND(I156*H156,2)</f>
        <v>0</v>
      </c>
      <c r="BL156" s="16" t="s">
        <v>177</v>
      </c>
      <c r="BM156" s="16" t="s">
        <v>1696</v>
      </c>
    </row>
    <row r="157" spans="2:65" s="1" customFormat="1" ht="22.5" customHeight="1">
      <c r="B157" s="33"/>
      <c r="C157" s="181" t="s">
        <v>8</v>
      </c>
      <c r="D157" s="181" t="s">
        <v>174</v>
      </c>
      <c r="E157" s="182" t="s">
        <v>297</v>
      </c>
      <c r="F157" s="183" t="s">
        <v>298</v>
      </c>
      <c r="G157" s="184" t="s">
        <v>231</v>
      </c>
      <c r="H157" s="185">
        <v>8.5</v>
      </c>
      <c r="I157" s="186"/>
      <c r="J157" s="185">
        <f>ROUND(I157*H157,2)</f>
        <v>0</v>
      </c>
      <c r="K157" s="183" t="s">
        <v>176</v>
      </c>
      <c r="L157" s="37"/>
      <c r="M157" s="187" t="s">
        <v>1</v>
      </c>
      <c r="N157" s="188" t="s">
        <v>46</v>
      </c>
      <c r="O157" s="59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AR157" s="16" t="s">
        <v>177</v>
      </c>
      <c r="AT157" s="16" t="s">
        <v>174</v>
      </c>
      <c r="AU157" s="16" t="s">
        <v>84</v>
      </c>
      <c r="AY157" s="16" t="s">
        <v>172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6" t="s">
        <v>82</v>
      </c>
      <c r="BK157" s="191">
        <f>ROUND(I157*H157,2)</f>
        <v>0</v>
      </c>
      <c r="BL157" s="16" t="s">
        <v>177</v>
      </c>
      <c r="BM157" s="16" t="s">
        <v>1697</v>
      </c>
    </row>
    <row r="158" spans="2:65" s="12" customFormat="1">
      <c r="B158" s="192"/>
      <c r="C158" s="193"/>
      <c r="D158" s="194" t="s">
        <v>178</v>
      </c>
      <c r="E158" s="195" t="s">
        <v>1</v>
      </c>
      <c r="F158" s="196" t="s">
        <v>1154</v>
      </c>
      <c r="G158" s="193"/>
      <c r="H158" s="195" t="s">
        <v>1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178</v>
      </c>
      <c r="AU158" s="202" t="s">
        <v>84</v>
      </c>
      <c r="AV158" s="12" t="s">
        <v>82</v>
      </c>
      <c r="AW158" s="12" t="s">
        <v>36</v>
      </c>
      <c r="AX158" s="12" t="s">
        <v>75</v>
      </c>
      <c r="AY158" s="202" t="s">
        <v>172</v>
      </c>
    </row>
    <row r="159" spans="2:65" s="12" customFormat="1">
      <c r="B159" s="192"/>
      <c r="C159" s="193"/>
      <c r="D159" s="194" t="s">
        <v>178</v>
      </c>
      <c r="E159" s="195" t="s">
        <v>1</v>
      </c>
      <c r="F159" s="196" t="s">
        <v>239</v>
      </c>
      <c r="G159" s="193"/>
      <c r="H159" s="195" t="s">
        <v>1</v>
      </c>
      <c r="I159" s="197"/>
      <c r="J159" s="193"/>
      <c r="K159" s="193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178</v>
      </c>
      <c r="AU159" s="202" t="s">
        <v>84</v>
      </c>
      <c r="AV159" s="12" t="s">
        <v>82</v>
      </c>
      <c r="AW159" s="12" t="s">
        <v>36</v>
      </c>
      <c r="AX159" s="12" t="s">
        <v>75</v>
      </c>
      <c r="AY159" s="202" t="s">
        <v>172</v>
      </c>
    </row>
    <row r="160" spans="2:65" s="13" customFormat="1">
      <c r="B160" s="203"/>
      <c r="C160" s="204"/>
      <c r="D160" s="194" t="s">
        <v>178</v>
      </c>
      <c r="E160" s="205" t="s">
        <v>1</v>
      </c>
      <c r="F160" s="206" t="s">
        <v>1698</v>
      </c>
      <c r="G160" s="204"/>
      <c r="H160" s="207">
        <v>8.5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178</v>
      </c>
      <c r="AU160" s="213" t="s">
        <v>84</v>
      </c>
      <c r="AV160" s="13" t="s">
        <v>84</v>
      </c>
      <c r="AW160" s="13" t="s">
        <v>36</v>
      </c>
      <c r="AX160" s="13" t="s">
        <v>82</v>
      </c>
      <c r="AY160" s="213" t="s">
        <v>172</v>
      </c>
    </row>
    <row r="161" spans="2:65" s="1" customFormat="1" ht="16.5" customHeight="1">
      <c r="B161" s="33"/>
      <c r="C161" s="227" t="s">
        <v>228</v>
      </c>
      <c r="D161" s="227" t="s">
        <v>288</v>
      </c>
      <c r="E161" s="228" t="s">
        <v>301</v>
      </c>
      <c r="F161" s="229" t="s">
        <v>302</v>
      </c>
      <c r="G161" s="230" t="s">
        <v>291</v>
      </c>
      <c r="H161" s="231">
        <v>17</v>
      </c>
      <c r="I161" s="232"/>
      <c r="J161" s="231">
        <f>ROUND(I161*H161,2)</f>
        <v>0</v>
      </c>
      <c r="K161" s="229" t="s">
        <v>176</v>
      </c>
      <c r="L161" s="233"/>
      <c r="M161" s="234" t="s">
        <v>1</v>
      </c>
      <c r="N161" s="235" t="s">
        <v>46</v>
      </c>
      <c r="O161" s="59"/>
      <c r="P161" s="189">
        <f>O161*H161</f>
        <v>0</v>
      </c>
      <c r="Q161" s="189">
        <v>1</v>
      </c>
      <c r="R161" s="189">
        <f>Q161*H161</f>
        <v>17</v>
      </c>
      <c r="S161" s="189">
        <v>0</v>
      </c>
      <c r="T161" s="190">
        <f>S161*H161</f>
        <v>0</v>
      </c>
      <c r="AR161" s="16" t="s">
        <v>200</v>
      </c>
      <c r="AT161" s="16" t="s">
        <v>288</v>
      </c>
      <c r="AU161" s="16" t="s">
        <v>84</v>
      </c>
      <c r="AY161" s="16" t="s">
        <v>172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6" t="s">
        <v>82</v>
      </c>
      <c r="BK161" s="191">
        <f>ROUND(I161*H161,2)</f>
        <v>0</v>
      </c>
      <c r="BL161" s="16" t="s">
        <v>177</v>
      </c>
      <c r="BM161" s="16" t="s">
        <v>1699</v>
      </c>
    </row>
    <row r="162" spans="2:65" s="1" customFormat="1" ht="19.5">
      <c r="B162" s="33"/>
      <c r="C162" s="34"/>
      <c r="D162" s="194" t="s">
        <v>186</v>
      </c>
      <c r="E162" s="34"/>
      <c r="F162" s="214" t="s">
        <v>292</v>
      </c>
      <c r="G162" s="34"/>
      <c r="H162" s="34"/>
      <c r="I162" s="111"/>
      <c r="J162" s="34"/>
      <c r="K162" s="34"/>
      <c r="L162" s="37"/>
      <c r="M162" s="215"/>
      <c r="N162" s="59"/>
      <c r="O162" s="59"/>
      <c r="P162" s="59"/>
      <c r="Q162" s="59"/>
      <c r="R162" s="59"/>
      <c r="S162" s="59"/>
      <c r="T162" s="60"/>
      <c r="AT162" s="16" t="s">
        <v>186</v>
      </c>
      <c r="AU162" s="16" t="s">
        <v>84</v>
      </c>
    </row>
    <row r="163" spans="2:65" s="13" customFormat="1">
      <c r="B163" s="203"/>
      <c r="C163" s="204"/>
      <c r="D163" s="194" t="s">
        <v>178</v>
      </c>
      <c r="E163" s="204"/>
      <c r="F163" s="206" t="s">
        <v>1700</v>
      </c>
      <c r="G163" s="204"/>
      <c r="H163" s="207">
        <v>17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178</v>
      </c>
      <c r="AU163" s="213" t="s">
        <v>84</v>
      </c>
      <c r="AV163" s="13" t="s">
        <v>84</v>
      </c>
      <c r="AW163" s="13" t="s">
        <v>4</v>
      </c>
      <c r="AX163" s="13" t="s">
        <v>82</v>
      </c>
      <c r="AY163" s="213" t="s">
        <v>172</v>
      </c>
    </row>
    <row r="164" spans="2:65" s="1" customFormat="1" ht="22.5" customHeight="1">
      <c r="B164" s="33"/>
      <c r="C164" s="181" t="s">
        <v>233</v>
      </c>
      <c r="D164" s="181" t="s">
        <v>174</v>
      </c>
      <c r="E164" s="182" t="s">
        <v>304</v>
      </c>
      <c r="F164" s="183" t="s">
        <v>305</v>
      </c>
      <c r="G164" s="184" t="s">
        <v>175</v>
      </c>
      <c r="H164" s="185">
        <v>4.49</v>
      </c>
      <c r="I164" s="186"/>
      <c r="J164" s="185">
        <f>ROUND(I164*H164,2)</f>
        <v>0</v>
      </c>
      <c r="K164" s="183" t="s">
        <v>176</v>
      </c>
      <c r="L164" s="37"/>
      <c r="M164" s="187" t="s">
        <v>1</v>
      </c>
      <c r="N164" s="188" t="s">
        <v>46</v>
      </c>
      <c r="O164" s="59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AR164" s="16" t="s">
        <v>177</v>
      </c>
      <c r="AT164" s="16" t="s">
        <v>174</v>
      </c>
      <c r="AU164" s="16" t="s">
        <v>84</v>
      </c>
      <c r="AY164" s="16" t="s">
        <v>172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6" t="s">
        <v>82</v>
      </c>
      <c r="BK164" s="191">
        <f>ROUND(I164*H164,2)</f>
        <v>0</v>
      </c>
      <c r="BL164" s="16" t="s">
        <v>177</v>
      </c>
      <c r="BM164" s="16" t="s">
        <v>1701</v>
      </c>
    </row>
    <row r="165" spans="2:65" s="13" customFormat="1">
      <c r="B165" s="203"/>
      <c r="C165" s="204"/>
      <c r="D165" s="194" t="s">
        <v>178</v>
      </c>
      <c r="E165" s="205" t="s">
        <v>1</v>
      </c>
      <c r="F165" s="206" t="s">
        <v>1702</v>
      </c>
      <c r="G165" s="204"/>
      <c r="H165" s="207">
        <v>4.49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178</v>
      </c>
      <c r="AU165" s="213" t="s">
        <v>84</v>
      </c>
      <c r="AV165" s="13" t="s">
        <v>84</v>
      </c>
      <c r="AW165" s="13" t="s">
        <v>36</v>
      </c>
      <c r="AX165" s="13" t="s">
        <v>82</v>
      </c>
      <c r="AY165" s="213" t="s">
        <v>172</v>
      </c>
    </row>
    <row r="166" spans="2:65" s="1" customFormat="1" ht="22.5" customHeight="1">
      <c r="B166" s="33"/>
      <c r="C166" s="181" t="s">
        <v>236</v>
      </c>
      <c r="D166" s="181" t="s">
        <v>174</v>
      </c>
      <c r="E166" s="182" t="s">
        <v>307</v>
      </c>
      <c r="F166" s="183" t="s">
        <v>308</v>
      </c>
      <c r="G166" s="184" t="s">
        <v>175</v>
      </c>
      <c r="H166" s="185">
        <v>8.9700000000000006</v>
      </c>
      <c r="I166" s="186"/>
      <c r="J166" s="185">
        <f>ROUND(I166*H166,2)</f>
        <v>0</v>
      </c>
      <c r="K166" s="183" t="s">
        <v>176</v>
      </c>
      <c r="L166" s="37"/>
      <c r="M166" s="187" t="s">
        <v>1</v>
      </c>
      <c r="N166" s="188" t="s">
        <v>46</v>
      </c>
      <c r="O166" s="59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AR166" s="16" t="s">
        <v>177</v>
      </c>
      <c r="AT166" s="16" t="s">
        <v>174</v>
      </c>
      <c r="AU166" s="16" t="s">
        <v>84</v>
      </c>
      <c r="AY166" s="16" t="s">
        <v>172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6" t="s">
        <v>82</v>
      </c>
      <c r="BK166" s="191">
        <f>ROUND(I166*H166,2)</f>
        <v>0</v>
      </c>
      <c r="BL166" s="16" t="s">
        <v>177</v>
      </c>
      <c r="BM166" s="16" t="s">
        <v>1703</v>
      </c>
    </row>
    <row r="167" spans="2:65" s="12" customFormat="1">
      <c r="B167" s="192"/>
      <c r="C167" s="193"/>
      <c r="D167" s="194" t="s">
        <v>178</v>
      </c>
      <c r="E167" s="195" t="s">
        <v>1</v>
      </c>
      <c r="F167" s="196" t="s">
        <v>309</v>
      </c>
      <c r="G167" s="193"/>
      <c r="H167" s="195" t="s">
        <v>1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178</v>
      </c>
      <c r="AU167" s="202" t="s">
        <v>84</v>
      </c>
      <c r="AV167" s="12" t="s">
        <v>82</v>
      </c>
      <c r="AW167" s="12" t="s">
        <v>36</v>
      </c>
      <c r="AX167" s="12" t="s">
        <v>75</v>
      </c>
      <c r="AY167" s="202" t="s">
        <v>172</v>
      </c>
    </row>
    <row r="168" spans="2:65" s="13" customFormat="1">
      <c r="B168" s="203"/>
      <c r="C168" s="204"/>
      <c r="D168" s="194" t="s">
        <v>178</v>
      </c>
      <c r="E168" s="205" t="s">
        <v>1</v>
      </c>
      <c r="F168" s="206" t="s">
        <v>1704</v>
      </c>
      <c r="G168" s="204"/>
      <c r="H168" s="207">
        <v>8.9700000000000006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178</v>
      </c>
      <c r="AU168" s="213" t="s">
        <v>84</v>
      </c>
      <c r="AV168" s="13" t="s">
        <v>84</v>
      </c>
      <c r="AW168" s="13" t="s">
        <v>36</v>
      </c>
      <c r="AX168" s="13" t="s">
        <v>82</v>
      </c>
      <c r="AY168" s="213" t="s">
        <v>172</v>
      </c>
    </row>
    <row r="169" spans="2:65" s="1" customFormat="1" ht="22.5" customHeight="1">
      <c r="B169" s="33"/>
      <c r="C169" s="181" t="s">
        <v>241</v>
      </c>
      <c r="D169" s="181" t="s">
        <v>174</v>
      </c>
      <c r="E169" s="182" t="s">
        <v>311</v>
      </c>
      <c r="F169" s="183" t="s">
        <v>312</v>
      </c>
      <c r="G169" s="184" t="s">
        <v>175</v>
      </c>
      <c r="H169" s="185">
        <v>13.46</v>
      </c>
      <c r="I169" s="186"/>
      <c r="J169" s="185">
        <f>ROUND(I169*H169,2)</f>
        <v>0</v>
      </c>
      <c r="K169" s="183" t="s">
        <v>176</v>
      </c>
      <c r="L169" s="37"/>
      <c r="M169" s="187" t="s">
        <v>1</v>
      </c>
      <c r="N169" s="188" t="s">
        <v>46</v>
      </c>
      <c r="O169" s="59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AR169" s="16" t="s">
        <v>177</v>
      </c>
      <c r="AT169" s="16" t="s">
        <v>174</v>
      </c>
      <c r="AU169" s="16" t="s">
        <v>84</v>
      </c>
      <c r="AY169" s="16" t="s">
        <v>172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6" t="s">
        <v>82</v>
      </c>
      <c r="BK169" s="191">
        <f>ROUND(I169*H169,2)</f>
        <v>0</v>
      </c>
      <c r="BL169" s="16" t="s">
        <v>177</v>
      </c>
      <c r="BM169" s="16" t="s">
        <v>1705</v>
      </c>
    </row>
    <row r="170" spans="2:65" s="13" customFormat="1">
      <c r="B170" s="203"/>
      <c r="C170" s="204"/>
      <c r="D170" s="194" t="s">
        <v>178</v>
      </c>
      <c r="E170" s="205" t="s">
        <v>1</v>
      </c>
      <c r="F170" s="206" t="s">
        <v>1706</v>
      </c>
      <c r="G170" s="204"/>
      <c r="H170" s="207">
        <v>13.46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178</v>
      </c>
      <c r="AU170" s="213" t="s">
        <v>84</v>
      </c>
      <c r="AV170" s="13" t="s">
        <v>84</v>
      </c>
      <c r="AW170" s="13" t="s">
        <v>36</v>
      </c>
      <c r="AX170" s="13" t="s">
        <v>82</v>
      </c>
      <c r="AY170" s="213" t="s">
        <v>172</v>
      </c>
    </row>
    <row r="171" spans="2:65" s="1" customFormat="1" ht="16.5" customHeight="1">
      <c r="B171" s="33"/>
      <c r="C171" s="227" t="s">
        <v>245</v>
      </c>
      <c r="D171" s="227" t="s">
        <v>288</v>
      </c>
      <c r="E171" s="228" t="s">
        <v>314</v>
      </c>
      <c r="F171" s="229" t="s">
        <v>315</v>
      </c>
      <c r="G171" s="230" t="s">
        <v>316</v>
      </c>
      <c r="H171" s="231">
        <v>0.27</v>
      </c>
      <c r="I171" s="232"/>
      <c r="J171" s="231">
        <f>ROUND(I171*H171,2)</f>
        <v>0</v>
      </c>
      <c r="K171" s="229" t="s">
        <v>176</v>
      </c>
      <c r="L171" s="233"/>
      <c r="M171" s="234" t="s">
        <v>1</v>
      </c>
      <c r="N171" s="235" t="s">
        <v>46</v>
      </c>
      <c r="O171" s="59"/>
      <c r="P171" s="189">
        <f>O171*H171</f>
        <v>0</v>
      </c>
      <c r="Q171" s="189">
        <v>1E-3</v>
      </c>
      <c r="R171" s="189">
        <f>Q171*H171</f>
        <v>2.7E-4</v>
      </c>
      <c r="S171" s="189">
        <v>0</v>
      </c>
      <c r="T171" s="190">
        <f>S171*H171</f>
        <v>0</v>
      </c>
      <c r="AR171" s="16" t="s">
        <v>200</v>
      </c>
      <c r="AT171" s="16" t="s">
        <v>288</v>
      </c>
      <c r="AU171" s="16" t="s">
        <v>84</v>
      </c>
      <c r="AY171" s="16" t="s">
        <v>172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6" t="s">
        <v>82</v>
      </c>
      <c r="BK171" s="191">
        <f>ROUND(I171*H171,2)</f>
        <v>0</v>
      </c>
      <c r="BL171" s="16" t="s">
        <v>177</v>
      </c>
      <c r="BM171" s="16" t="s">
        <v>1707</v>
      </c>
    </row>
    <row r="172" spans="2:65" s="13" customFormat="1">
      <c r="B172" s="203"/>
      <c r="C172" s="204"/>
      <c r="D172" s="194" t="s">
        <v>178</v>
      </c>
      <c r="E172" s="205" t="s">
        <v>1</v>
      </c>
      <c r="F172" s="206" t="s">
        <v>1708</v>
      </c>
      <c r="G172" s="204"/>
      <c r="H172" s="207">
        <v>0.27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178</v>
      </c>
      <c r="AU172" s="213" t="s">
        <v>84</v>
      </c>
      <c r="AV172" s="13" t="s">
        <v>84</v>
      </c>
      <c r="AW172" s="13" t="s">
        <v>36</v>
      </c>
      <c r="AX172" s="13" t="s">
        <v>82</v>
      </c>
      <c r="AY172" s="213" t="s">
        <v>172</v>
      </c>
    </row>
    <row r="173" spans="2:65" s="11" customFormat="1" ht="22.9" customHeight="1">
      <c r="B173" s="165"/>
      <c r="C173" s="166"/>
      <c r="D173" s="167" t="s">
        <v>74</v>
      </c>
      <c r="E173" s="179" t="s">
        <v>177</v>
      </c>
      <c r="F173" s="179" t="s">
        <v>324</v>
      </c>
      <c r="G173" s="166"/>
      <c r="H173" s="166"/>
      <c r="I173" s="169"/>
      <c r="J173" s="180">
        <f>BK173</f>
        <v>0</v>
      </c>
      <c r="K173" s="166"/>
      <c r="L173" s="171"/>
      <c r="M173" s="172"/>
      <c r="N173" s="173"/>
      <c r="O173" s="173"/>
      <c r="P173" s="174">
        <f>SUM(P174:P180)</f>
        <v>0</v>
      </c>
      <c r="Q173" s="173"/>
      <c r="R173" s="174">
        <f>SUM(R174:R180)</f>
        <v>0</v>
      </c>
      <c r="S173" s="173"/>
      <c r="T173" s="175">
        <f>SUM(T174:T180)</f>
        <v>0</v>
      </c>
      <c r="AR173" s="176" t="s">
        <v>82</v>
      </c>
      <c r="AT173" s="177" t="s">
        <v>74</v>
      </c>
      <c r="AU173" s="177" t="s">
        <v>82</v>
      </c>
      <c r="AY173" s="176" t="s">
        <v>172</v>
      </c>
      <c r="BK173" s="178">
        <f>SUM(BK174:BK180)</f>
        <v>0</v>
      </c>
    </row>
    <row r="174" spans="2:65" s="1" customFormat="1" ht="16.5" customHeight="1">
      <c r="B174" s="33"/>
      <c r="C174" s="181" t="s">
        <v>7</v>
      </c>
      <c r="D174" s="181" t="s">
        <v>174</v>
      </c>
      <c r="E174" s="182" t="s">
        <v>326</v>
      </c>
      <c r="F174" s="183" t="s">
        <v>327</v>
      </c>
      <c r="G174" s="184" t="s">
        <v>231</v>
      </c>
      <c r="H174" s="185">
        <v>5.4</v>
      </c>
      <c r="I174" s="186"/>
      <c r="J174" s="185">
        <f>ROUND(I174*H174,2)</f>
        <v>0</v>
      </c>
      <c r="K174" s="183" t="s">
        <v>176</v>
      </c>
      <c r="L174" s="37"/>
      <c r="M174" s="187" t="s">
        <v>1</v>
      </c>
      <c r="N174" s="188" t="s">
        <v>46</v>
      </c>
      <c r="O174" s="59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AR174" s="16" t="s">
        <v>177</v>
      </c>
      <c r="AT174" s="16" t="s">
        <v>174</v>
      </c>
      <c r="AU174" s="16" t="s">
        <v>84</v>
      </c>
      <c r="AY174" s="16" t="s">
        <v>172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6" t="s">
        <v>82</v>
      </c>
      <c r="BK174" s="191">
        <f>ROUND(I174*H174,2)</f>
        <v>0</v>
      </c>
      <c r="BL174" s="16" t="s">
        <v>177</v>
      </c>
      <c r="BM174" s="16" t="s">
        <v>1709</v>
      </c>
    </row>
    <row r="175" spans="2:65" s="12" customFormat="1">
      <c r="B175" s="192"/>
      <c r="C175" s="193"/>
      <c r="D175" s="194" t="s">
        <v>178</v>
      </c>
      <c r="E175" s="195" t="s">
        <v>1</v>
      </c>
      <c r="F175" s="196" t="s">
        <v>1243</v>
      </c>
      <c r="G175" s="193"/>
      <c r="H175" s="195" t="s">
        <v>1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178</v>
      </c>
      <c r="AU175" s="202" t="s">
        <v>84</v>
      </c>
      <c r="AV175" s="12" t="s">
        <v>82</v>
      </c>
      <c r="AW175" s="12" t="s">
        <v>36</v>
      </c>
      <c r="AX175" s="12" t="s">
        <v>75</v>
      </c>
      <c r="AY175" s="202" t="s">
        <v>172</v>
      </c>
    </row>
    <row r="176" spans="2:65" s="12" customFormat="1">
      <c r="B176" s="192"/>
      <c r="C176" s="193"/>
      <c r="D176" s="194" t="s">
        <v>178</v>
      </c>
      <c r="E176" s="195" t="s">
        <v>1</v>
      </c>
      <c r="F176" s="196" t="s">
        <v>239</v>
      </c>
      <c r="G176" s="193"/>
      <c r="H176" s="195" t="s">
        <v>1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178</v>
      </c>
      <c r="AU176" s="202" t="s">
        <v>84</v>
      </c>
      <c r="AV176" s="12" t="s">
        <v>82</v>
      </c>
      <c r="AW176" s="12" t="s">
        <v>36</v>
      </c>
      <c r="AX176" s="12" t="s">
        <v>75</v>
      </c>
      <c r="AY176" s="202" t="s">
        <v>172</v>
      </c>
    </row>
    <row r="177" spans="2:65" s="13" customFormat="1">
      <c r="B177" s="203"/>
      <c r="C177" s="204"/>
      <c r="D177" s="194" t="s">
        <v>178</v>
      </c>
      <c r="E177" s="205" t="s">
        <v>1</v>
      </c>
      <c r="F177" s="206" t="s">
        <v>1710</v>
      </c>
      <c r="G177" s="204"/>
      <c r="H177" s="207">
        <v>5.4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178</v>
      </c>
      <c r="AU177" s="213" t="s">
        <v>84</v>
      </c>
      <c r="AV177" s="13" t="s">
        <v>84</v>
      </c>
      <c r="AW177" s="13" t="s">
        <v>36</v>
      </c>
      <c r="AX177" s="13" t="s">
        <v>82</v>
      </c>
      <c r="AY177" s="213" t="s">
        <v>172</v>
      </c>
    </row>
    <row r="178" spans="2:65" s="1" customFormat="1" ht="16.5" customHeight="1">
      <c r="B178" s="33"/>
      <c r="C178" s="181" t="s">
        <v>250</v>
      </c>
      <c r="D178" s="181" t="s">
        <v>174</v>
      </c>
      <c r="E178" s="182" t="s">
        <v>478</v>
      </c>
      <c r="F178" s="183" t="s">
        <v>479</v>
      </c>
      <c r="G178" s="184" t="s">
        <v>231</v>
      </c>
      <c r="H178" s="185">
        <v>0.12</v>
      </c>
      <c r="I178" s="186"/>
      <c r="J178" s="185">
        <f>ROUND(I178*H178,2)</f>
        <v>0</v>
      </c>
      <c r="K178" s="183" t="s">
        <v>176</v>
      </c>
      <c r="L178" s="37"/>
      <c r="M178" s="187" t="s">
        <v>1</v>
      </c>
      <c r="N178" s="188" t="s">
        <v>46</v>
      </c>
      <c r="O178" s="59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AR178" s="16" t="s">
        <v>177</v>
      </c>
      <c r="AT178" s="16" t="s">
        <v>174</v>
      </c>
      <c r="AU178" s="16" t="s">
        <v>84</v>
      </c>
      <c r="AY178" s="16" t="s">
        <v>172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6" t="s">
        <v>82</v>
      </c>
      <c r="BK178" s="191">
        <f>ROUND(I178*H178,2)</f>
        <v>0</v>
      </c>
      <c r="BL178" s="16" t="s">
        <v>177</v>
      </c>
      <c r="BM178" s="16" t="s">
        <v>1711</v>
      </c>
    </row>
    <row r="179" spans="2:65" s="12" customFormat="1">
      <c r="B179" s="192"/>
      <c r="C179" s="193"/>
      <c r="D179" s="194" t="s">
        <v>178</v>
      </c>
      <c r="E179" s="195" t="s">
        <v>1</v>
      </c>
      <c r="F179" s="196" t="s">
        <v>1712</v>
      </c>
      <c r="G179" s="193"/>
      <c r="H179" s="195" t="s">
        <v>1</v>
      </c>
      <c r="I179" s="197"/>
      <c r="J179" s="193"/>
      <c r="K179" s="193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178</v>
      </c>
      <c r="AU179" s="202" t="s">
        <v>84</v>
      </c>
      <c r="AV179" s="12" t="s">
        <v>82</v>
      </c>
      <c r="AW179" s="12" t="s">
        <v>36</v>
      </c>
      <c r="AX179" s="12" t="s">
        <v>75</v>
      </c>
      <c r="AY179" s="202" t="s">
        <v>172</v>
      </c>
    </row>
    <row r="180" spans="2:65" s="13" customFormat="1">
      <c r="B180" s="203"/>
      <c r="C180" s="204"/>
      <c r="D180" s="194" t="s">
        <v>178</v>
      </c>
      <c r="E180" s="205" t="s">
        <v>1</v>
      </c>
      <c r="F180" s="206" t="s">
        <v>632</v>
      </c>
      <c r="G180" s="204"/>
      <c r="H180" s="207">
        <v>0.12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178</v>
      </c>
      <c r="AU180" s="213" t="s">
        <v>84</v>
      </c>
      <c r="AV180" s="13" t="s">
        <v>84</v>
      </c>
      <c r="AW180" s="13" t="s">
        <v>36</v>
      </c>
      <c r="AX180" s="13" t="s">
        <v>82</v>
      </c>
      <c r="AY180" s="213" t="s">
        <v>172</v>
      </c>
    </row>
    <row r="181" spans="2:65" s="11" customFormat="1" ht="22.9" customHeight="1">
      <c r="B181" s="165"/>
      <c r="C181" s="166"/>
      <c r="D181" s="167" t="s">
        <v>74</v>
      </c>
      <c r="E181" s="179" t="s">
        <v>183</v>
      </c>
      <c r="F181" s="179" t="s">
        <v>331</v>
      </c>
      <c r="G181" s="166"/>
      <c r="H181" s="166"/>
      <c r="I181" s="169"/>
      <c r="J181" s="180">
        <f>BK181</f>
        <v>0</v>
      </c>
      <c r="K181" s="166"/>
      <c r="L181" s="171"/>
      <c r="M181" s="172"/>
      <c r="N181" s="173"/>
      <c r="O181" s="173"/>
      <c r="P181" s="174">
        <f>SUM(P182:P194)</f>
        <v>0</v>
      </c>
      <c r="Q181" s="173"/>
      <c r="R181" s="174">
        <f>SUM(R182:R194)</f>
        <v>0</v>
      </c>
      <c r="S181" s="173"/>
      <c r="T181" s="175">
        <f>SUM(T182:T194)</f>
        <v>0</v>
      </c>
      <c r="AR181" s="176" t="s">
        <v>82</v>
      </c>
      <c r="AT181" s="177" t="s">
        <v>74</v>
      </c>
      <c r="AU181" s="177" t="s">
        <v>82</v>
      </c>
      <c r="AY181" s="176" t="s">
        <v>172</v>
      </c>
      <c r="BK181" s="178">
        <f>SUM(BK182:BK194)</f>
        <v>0</v>
      </c>
    </row>
    <row r="182" spans="2:65" s="1" customFormat="1" ht="16.5" customHeight="1">
      <c r="B182" s="33"/>
      <c r="C182" s="181" t="s">
        <v>253</v>
      </c>
      <c r="D182" s="181" t="s">
        <v>174</v>
      </c>
      <c r="E182" s="182" t="s">
        <v>339</v>
      </c>
      <c r="F182" s="183" t="s">
        <v>340</v>
      </c>
      <c r="G182" s="184" t="s">
        <v>175</v>
      </c>
      <c r="H182" s="185">
        <v>27.3</v>
      </c>
      <c r="I182" s="186"/>
      <c r="J182" s="185">
        <f>ROUND(I182*H182,2)</f>
        <v>0</v>
      </c>
      <c r="K182" s="183" t="s">
        <v>176</v>
      </c>
      <c r="L182" s="37"/>
      <c r="M182" s="187" t="s">
        <v>1</v>
      </c>
      <c r="N182" s="188" t="s">
        <v>46</v>
      </c>
      <c r="O182" s="59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AR182" s="16" t="s">
        <v>177</v>
      </c>
      <c r="AT182" s="16" t="s">
        <v>174</v>
      </c>
      <c r="AU182" s="16" t="s">
        <v>84</v>
      </c>
      <c r="AY182" s="16" t="s">
        <v>172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6" t="s">
        <v>82</v>
      </c>
      <c r="BK182" s="191">
        <f>ROUND(I182*H182,2)</f>
        <v>0</v>
      </c>
      <c r="BL182" s="16" t="s">
        <v>177</v>
      </c>
      <c r="BM182" s="16" t="s">
        <v>1713</v>
      </c>
    </row>
    <row r="183" spans="2:65" s="12" customFormat="1">
      <c r="B183" s="192"/>
      <c r="C183" s="193"/>
      <c r="D183" s="194" t="s">
        <v>178</v>
      </c>
      <c r="E183" s="195" t="s">
        <v>1</v>
      </c>
      <c r="F183" s="196" t="s">
        <v>188</v>
      </c>
      <c r="G183" s="193"/>
      <c r="H183" s="195" t="s">
        <v>1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178</v>
      </c>
      <c r="AU183" s="202" t="s">
        <v>84</v>
      </c>
      <c r="AV183" s="12" t="s">
        <v>82</v>
      </c>
      <c r="AW183" s="12" t="s">
        <v>36</v>
      </c>
      <c r="AX183" s="12" t="s">
        <v>75</v>
      </c>
      <c r="AY183" s="202" t="s">
        <v>172</v>
      </c>
    </row>
    <row r="184" spans="2:65" s="12" customFormat="1">
      <c r="B184" s="192"/>
      <c r="C184" s="193"/>
      <c r="D184" s="194" t="s">
        <v>178</v>
      </c>
      <c r="E184" s="195" t="s">
        <v>1</v>
      </c>
      <c r="F184" s="196" t="s">
        <v>180</v>
      </c>
      <c r="G184" s="193"/>
      <c r="H184" s="195" t="s">
        <v>1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178</v>
      </c>
      <c r="AU184" s="202" t="s">
        <v>84</v>
      </c>
      <c r="AV184" s="12" t="s">
        <v>82</v>
      </c>
      <c r="AW184" s="12" t="s">
        <v>36</v>
      </c>
      <c r="AX184" s="12" t="s">
        <v>75</v>
      </c>
      <c r="AY184" s="202" t="s">
        <v>172</v>
      </c>
    </row>
    <row r="185" spans="2:65" s="12" customFormat="1">
      <c r="B185" s="192"/>
      <c r="C185" s="193"/>
      <c r="D185" s="194" t="s">
        <v>178</v>
      </c>
      <c r="E185" s="195" t="s">
        <v>1</v>
      </c>
      <c r="F185" s="196" t="s">
        <v>341</v>
      </c>
      <c r="G185" s="193"/>
      <c r="H185" s="195" t="s">
        <v>1</v>
      </c>
      <c r="I185" s="197"/>
      <c r="J185" s="193"/>
      <c r="K185" s="193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178</v>
      </c>
      <c r="AU185" s="202" t="s">
        <v>84</v>
      </c>
      <c r="AV185" s="12" t="s">
        <v>82</v>
      </c>
      <c r="AW185" s="12" t="s">
        <v>36</v>
      </c>
      <c r="AX185" s="12" t="s">
        <v>75</v>
      </c>
      <c r="AY185" s="202" t="s">
        <v>172</v>
      </c>
    </row>
    <row r="186" spans="2:65" s="13" customFormat="1">
      <c r="B186" s="203"/>
      <c r="C186" s="204"/>
      <c r="D186" s="194" t="s">
        <v>178</v>
      </c>
      <c r="E186" s="205" t="s">
        <v>1</v>
      </c>
      <c r="F186" s="206" t="s">
        <v>1671</v>
      </c>
      <c r="G186" s="204"/>
      <c r="H186" s="207">
        <v>27.3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178</v>
      </c>
      <c r="AU186" s="213" t="s">
        <v>84</v>
      </c>
      <c r="AV186" s="13" t="s">
        <v>84</v>
      </c>
      <c r="AW186" s="13" t="s">
        <v>36</v>
      </c>
      <c r="AX186" s="13" t="s">
        <v>82</v>
      </c>
      <c r="AY186" s="213" t="s">
        <v>172</v>
      </c>
    </row>
    <row r="187" spans="2:65" s="1" customFormat="1" ht="16.5" customHeight="1">
      <c r="B187" s="33"/>
      <c r="C187" s="181" t="s">
        <v>257</v>
      </c>
      <c r="D187" s="181" t="s">
        <v>174</v>
      </c>
      <c r="E187" s="182" t="s">
        <v>352</v>
      </c>
      <c r="F187" s="183" t="s">
        <v>353</v>
      </c>
      <c r="G187" s="184" t="s">
        <v>175</v>
      </c>
      <c r="H187" s="185">
        <v>27.3</v>
      </c>
      <c r="I187" s="186"/>
      <c r="J187" s="185">
        <f>ROUND(I187*H187,2)</f>
        <v>0</v>
      </c>
      <c r="K187" s="183" t="s">
        <v>176</v>
      </c>
      <c r="L187" s="37"/>
      <c r="M187" s="187" t="s">
        <v>1</v>
      </c>
      <c r="N187" s="188" t="s">
        <v>46</v>
      </c>
      <c r="O187" s="59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AR187" s="16" t="s">
        <v>177</v>
      </c>
      <c r="AT187" s="16" t="s">
        <v>174</v>
      </c>
      <c r="AU187" s="16" t="s">
        <v>84</v>
      </c>
      <c r="AY187" s="16" t="s">
        <v>172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6" t="s">
        <v>82</v>
      </c>
      <c r="BK187" s="191">
        <f>ROUND(I187*H187,2)</f>
        <v>0</v>
      </c>
      <c r="BL187" s="16" t="s">
        <v>177</v>
      </c>
      <c r="BM187" s="16" t="s">
        <v>1714</v>
      </c>
    </row>
    <row r="188" spans="2:65" s="12" customFormat="1">
      <c r="B188" s="192"/>
      <c r="C188" s="193"/>
      <c r="D188" s="194" t="s">
        <v>178</v>
      </c>
      <c r="E188" s="195" t="s">
        <v>1</v>
      </c>
      <c r="F188" s="196" t="s">
        <v>188</v>
      </c>
      <c r="G188" s="193"/>
      <c r="H188" s="195" t="s">
        <v>1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178</v>
      </c>
      <c r="AU188" s="202" t="s">
        <v>84</v>
      </c>
      <c r="AV188" s="12" t="s">
        <v>82</v>
      </c>
      <c r="AW188" s="12" t="s">
        <v>36</v>
      </c>
      <c r="AX188" s="12" t="s">
        <v>75</v>
      </c>
      <c r="AY188" s="202" t="s">
        <v>172</v>
      </c>
    </row>
    <row r="189" spans="2:65" s="12" customFormat="1">
      <c r="B189" s="192"/>
      <c r="C189" s="193"/>
      <c r="D189" s="194" t="s">
        <v>178</v>
      </c>
      <c r="E189" s="195" t="s">
        <v>1</v>
      </c>
      <c r="F189" s="196" t="s">
        <v>180</v>
      </c>
      <c r="G189" s="193"/>
      <c r="H189" s="195" t="s">
        <v>1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178</v>
      </c>
      <c r="AU189" s="202" t="s">
        <v>84</v>
      </c>
      <c r="AV189" s="12" t="s">
        <v>82</v>
      </c>
      <c r="AW189" s="12" t="s">
        <v>36</v>
      </c>
      <c r="AX189" s="12" t="s">
        <v>75</v>
      </c>
      <c r="AY189" s="202" t="s">
        <v>172</v>
      </c>
    </row>
    <row r="190" spans="2:65" s="13" customFormat="1">
      <c r="B190" s="203"/>
      <c r="C190" s="204"/>
      <c r="D190" s="194" t="s">
        <v>178</v>
      </c>
      <c r="E190" s="205" t="s">
        <v>1</v>
      </c>
      <c r="F190" s="206" t="s">
        <v>1671</v>
      </c>
      <c r="G190" s="204"/>
      <c r="H190" s="207">
        <v>27.3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178</v>
      </c>
      <c r="AU190" s="213" t="s">
        <v>84</v>
      </c>
      <c r="AV190" s="13" t="s">
        <v>84</v>
      </c>
      <c r="AW190" s="13" t="s">
        <v>36</v>
      </c>
      <c r="AX190" s="13" t="s">
        <v>82</v>
      </c>
      <c r="AY190" s="213" t="s">
        <v>172</v>
      </c>
    </row>
    <row r="191" spans="2:65" s="1" customFormat="1" ht="16.5" customHeight="1">
      <c r="B191" s="33"/>
      <c r="C191" s="181" t="s">
        <v>260</v>
      </c>
      <c r="D191" s="181" t="s">
        <v>174</v>
      </c>
      <c r="E191" s="182" t="s">
        <v>355</v>
      </c>
      <c r="F191" s="183" t="s">
        <v>356</v>
      </c>
      <c r="G191" s="184" t="s">
        <v>175</v>
      </c>
      <c r="H191" s="185">
        <v>27.3</v>
      </c>
      <c r="I191" s="186"/>
      <c r="J191" s="185">
        <f>ROUND(I191*H191,2)</f>
        <v>0</v>
      </c>
      <c r="K191" s="183" t="s">
        <v>176</v>
      </c>
      <c r="L191" s="37"/>
      <c r="M191" s="187" t="s">
        <v>1</v>
      </c>
      <c r="N191" s="188" t="s">
        <v>46</v>
      </c>
      <c r="O191" s="59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AR191" s="16" t="s">
        <v>177</v>
      </c>
      <c r="AT191" s="16" t="s">
        <v>174</v>
      </c>
      <c r="AU191" s="16" t="s">
        <v>84</v>
      </c>
      <c r="AY191" s="16" t="s">
        <v>172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6" t="s">
        <v>82</v>
      </c>
      <c r="BK191" s="191">
        <f>ROUND(I191*H191,2)</f>
        <v>0</v>
      </c>
      <c r="BL191" s="16" t="s">
        <v>177</v>
      </c>
      <c r="BM191" s="16" t="s">
        <v>1715</v>
      </c>
    </row>
    <row r="192" spans="2:65" s="12" customFormat="1">
      <c r="B192" s="192"/>
      <c r="C192" s="193"/>
      <c r="D192" s="194" t="s">
        <v>178</v>
      </c>
      <c r="E192" s="195" t="s">
        <v>1</v>
      </c>
      <c r="F192" s="196" t="s">
        <v>188</v>
      </c>
      <c r="G192" s="193"/>
      <c r="H192" s="195" t="s">
        <v>1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178</v>
      </c>
      <c r="AU192" s="202" t="s">
        <v>84</v>
      </c>
      <c r="AV192" s="12" t="s">
        <v>82</v>
      </c>
      <c r="AW192" s="12" t="s">
        <v>36</v>
      </c>
      <c r="AX192" s="12" t="s">
        <v>75</v>
      </c>
      <c r="AY192" s="202" t="s">
        <v>172</v>
      </c>
    </row>
    <row r="193" spans="2:65" s="12" customFormat="1">
      <c r="B193" s="192"/>
      <c r="C193" s="193"/>
      <c r="D193" s="194" t="s">
        <v>178</v>
      </c>
      <c r="E193" s="195" t="s">
        <v>1</v>
      </c>
      <c r="F193" s="196" t="s">
        <v>180</v>
      </c>
      <c r="G193" s="193"/>
      <c r="H193" s="195" t="s">
        <v>1</v>
      </c>
      <c r="I193" s="197"/>
      <c r="J193" s="193"/>
      <c r="K193" s="193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178</v>
      </c>
      <c r="AU193" s="202" t="s">
        <v>84</v>
      </c>
      <c r="AV193" s="12" t="s">
        <v>82</v>
      </c>
      <c r="AW193" s="12" t="s">
        <v>36</v>
      </c>
      <c r="AX193" s="12" t="s">
        <v>75</v>
      </c>
      <c r="AY193" s="202" t="s">
        <v>172</v>
      </c>
    </row>
    <row r="194" spans="2:65" s="13" customFormat="1">
      <c r="B194" s="203"/>
      <c r="C194" s="204"/>
      <c r="D194" s="194" t="s">
        <v>178</v>
      </c>
      <c r="E194" s="205" t="s">
        <v>1</v>
      </c>
      <c r="F194" s="206" t="s">
        <v>1671</v>
      </c>
      <c r="G194" s="204"/>
      <c r="H194" s="207">
        <v>27.3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178</v>
      </c>
      <c r="AU194" s="213" t="s">
        <v>84</v>
      </c>
      <c r="AV194" s="13" t="s">
        <v>84</v>
      </c>
      <c r="AW194" s="13" t="s">
        <v>36</v>
      </c>
      <c r="AX194" s="13" t="s">
        <v>82</v>
      </c>
      <c r="AY194" s="213" t="s">
        <v>172</v>
      </c>
    </row>
    <row r="195" spans="2:65" s="11" customFormat="1" ht="22.9" customHeight="1">
      <c r="B195" s="165"/>
      <c r="C195" s="166"/>
      <c r="D195" s="167" t="s">
        <v>74</v>
      </c>
      <c r="E195" s="179" t="s">
        <v>200</v>
      </c>
      <c r="F195" s="179" t="s">
        <v>380</v>
      </c>
      <c r="G195" s="166"/>
      <c r="H195" s="166"/>
      <c r="I195" s="169"/>
      <c r="J195" s="180">
        <f>BK195</f>
        <v>0</v>
      </c>
      <c r="K195" s="166"/>
      <c r="L195" s="171"/>
      <c r="M195" s="172"/>
      <c r="N195" s="173"/>
      <c r="O195" s="173"/>
      <c r="P195" s="174">
        <f>SUM(P196:P212)</f>
        <v>0</v>
      </c>
      <c r="Q195" s="173"/>
      <c r="R195" s="174">
        <f>SUM(R196:R212)</f>
        <v>1.0103834000000003</v>
      </c>
      <c r="S195" s="173"/>
      <c r="T195" s="175">
        <f>SUM(T196:T212)</f>
        <v>0</v>
      </c>
      <c r="AR195" s="176" t="s">
        <v>82</v>
      </c>
      <c r="AT195" s="177" t="s">
        <v>74</v>
      </c>
      <c r="AU195" s="177" t="s">
        <v>82</v>
      </c>
      <c r="AY195" s="176" t="s">
        <v>172</v>
      </c>
      <c r="BK195" s="178">
        <f>SUM(BK196:BK212)</f>
        <v>0</v>
      </c>
    </row>
    <row r="196" spans="2:65" s="1" customFormat="1" ht="22.5" customHeight="1">
      <c r="B196" s="33"/>
      <c r="C196" s="181" t="s">
        <v>264</v>
      </c>
      <c r="D196" s="181" t="s">
        <v>174</v>
      </c>
      <c r="E196" s="182" t="s">
        <v>1716</v>
      </c>
      <c r="F196" s="183" t="s">
        <v>1717</v>
      </c>
      <c r="G196" s="184" t="s">
        <v>211</v>
      </c>
      <c r="H196" s="185">
        <v>36.270000000000003</v>
      </c>
      <c r="I196" s="186"/>
      <c r="J196" s="185">
        <f>ROUND(I196*H196,2)</f>
        <v>0</v>
      </c>
      <c r="K196" s="183" t="s">
        <v>176</v>
      </c>
      <c r="L196" s="37"/>
      <c r="M196" s="187" t="s">
        <v>1</v>
      </c>
      <c r="N196" s="188" t="s">
        <v>46</v>
      </c>
      <c r="O196" s="59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AR196" s="16" t="s">
        <v>177</v>
      </c>
      <c r="AT196" s="16" t="s">
        <v>174</v>
      </c>
      <c r="AU196" s="16" t="s">
        <v>84</v>
      </c>
      <c r="AY196" s="16" t="s">
        <v>172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6" t="s">
        <v>82</v>
      </c>
      <c r="BK196" s="191">
        <f>ROUND(I196*H196,2)</f>
        <v>0</v>
      </c>
      <c r="BL196" s="16" t="s">
        <v>177</v>
      </c>
      <c r="BM196" s="16" t="s">
        <v>1718</v>
      </c>
    </row>
    <row r="197" spans="2:65" s="12" customFormat="1">
      <c r="B197" s="192"/>
      <c r="C197" s="193"/>
      <c r="D197" s="194" t="s">
        <v>178</v>
      </c>
      <c r="E197" s="195" t="s">
        <v>1</v>
      </c>
      <c r="F197" s="196" t="s">
        <v>1712</v>
      </c>
      <c r="G197" s="193"/>
      <c r="H197" s="195" t="s">
        <v>1</v>
      </c>
      <c r="I197" s="197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178</v>
      </c>
      <c r="AU197" s="202" t="s">
        <v>84</v>
      </c>
      <c r="AV197" s="12" t="s">
        <v>82</v>
      </c>
      <c r="AW197" s="12" t="s">
        <v>36</v>
      </c>
      <c r="AX197" s="12" t="s">
        <v>75</v>
      </c>
      <c r="AY197" s="202" t="s">
        <v>172</v>
      </c>
    </row>
    <row r="198" spans="2:65" s="13" customFormat="1">
      <c r="B198" s="203"/>
      <c r="C198" s="204"/>
      <c r="D198" s="194" t="s">
        <v>178</v>
      </c>
      <c r="E198" s="205" t="s">
        <v>1</v>
      </c>
      <c r="F198" s="206" t="s">
        <v>1719</v>
      </c>
      <c r="G198" s="204"/>
      <c r="H198" s="207">
        <v>36.270000000000003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178</v>
      </c>
      <c r="AU198" s="213" t="s">
        <v>84</v>
      </c>
      <c r="AV198" s="13" t="s">
        <v>84</v>
      </c>
      <c r="AW198" s="13" t="s">
        <v>36</v>
      </c>
      <c r="AX198" s="13" t="s">
        <v>82</v>
      </c>
      <c r="AY198" s="213" t="s">
        <v>172</v>
      </c>
    </row>
    <row r="199" spans="2:65" s="1" customFormat="1" ht="16.5" customHeight="1">
      <c r="B199" s="33"/>
      <c r="C199" s="227" t="s">
        <v>269</v>
      </c>
      <c r="D199" s="227" t="s">
        <v>288</v>
      </c>
      <c r="E199" s="228" t="s">
        <v>1720</v>
      </c>
      <c r="F199" s="229" t="s">
        <v>1721</v>
      </c>
      <c r="G199" s="230" t="s">
        <v>211</v>
      </c>
      <c r="H199" s="231">
        <v>36.270000000000003</v>
      </c>
      <c r="I199" s="232"/>
      <c r="J199" s="231">
        <f>ROUND(I199*H199,2)</f>
        <v>0</v>
      </c>
      <c r="K199" s="229" t="s">
        <v>176</v>
      </c>
      <c r="L199" s="233"/>
      <c r="M199" s="234" t="s">
        <v>1</v>
      </c>
      <c r="N199" s="235" t="s">
        <v>46</v>
      </c>
      <c r="O199" s="59"/>
      <c r="P199" s="189">
        <f>O199*H199</f>
        <v>0</v>
      </c>
      <c r="Q199" s="189">
        <v>2.14E-3</v>
      </c>
      <c r="R199" s="189">
        <f>Q199*H199</f>
        <v>7.7617800000000001E-2</v>
      </c>
      <c r="S199" s="189">
        <v>0</v>
      </c>
      <c r="T199" s="190">
        <f>S199*H199</f>
        <v>0</v>
      </c>
      <c r="AR199" s="16" t="s">
        <v>200</v>
      </c>
      <c r="AT199" s="16" t="s">
        <v>288</v>
      </c>
      <c r="AU199" s="16" t="s">
        <v>84</v>
      </c>
      <c r="AY199" s="16" t="s">
        <v>172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6" t="s">
        <v>82</v>
      </c>
      <c r="BK199" s="191">
        <f>ROUND(I199*H199,2)</f>
        <v>0</v>
      </c>
      <c r="BL199" s="16" t="s">
        <v>177</v>
      </c>
      <c r="BM199" s="16" t="s">
        <v>1722</v>
      </c>
    </row>
    <row r="200" spans="2:65" s="12" customFormat="1">
      <c r="B200" s="192"/>
      <c r="C200" s="193"/>
      <c r="D200" s="194" t="s">
        <v>178</v>
      </c>
      <c r="E200" s="195" t="s">
        <v>1</v>
      </c>
      <c r="F200" s="196" t="s">
        <v>1712</v>
      </c>
      <c r="G200" s="193"/>
      <c r="H200" s="195" t="s">
        <v>1</v>
      </c>
      <c r="I200" s="197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178</v>
      </c>
      <c r="AU200" s="202" t="s">
        <v>84</v>
      </c>
      <c r="AV200" s="12" t="s">
        <v>82</v>
      </c>
      <c r="AW200" s="12" t="s">
        <v>36</v>
      </c>
      <c r="AX200" s="12" t="s">
        <v>75</v>
      </c>
      <c r="AY200" s="202" t="s">
        <v>172</v>
      </c>
    </row>
    <row r="201" spans="2:65" s="12" customFormat="1">
      <c r="B201" s="192"/>
      <c r="C201" s="193"/>
      <c r="D201" s="194" t="s">
        <v>178</v>
      </c>
      <c r="E201" s="195" t="s">
        <v>1</v>
      </c>
      <c r="F201" s="196" t="s">
        <v>500</v>
      </c>
      <c r="G201" s="193"/>
      <c r="H201" s="195" t="s">
        <v>1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178</v>
      </c>
      <c r="AU201" s="202" t="s">
        <v>84</v>
      </c>
      <c r="AV201" s="12" t="s">
        <v>82</v>
      </c>
      <c r="AW201" s="12" t="s">
        <v>36</v>
      </c>
      <c r="AX201" s="12" t="s">
        <v>75</v>
      </c>
      <c r="AY201" s="202" t="s">
        <v>172</v>
      </c>
    </row>
    <row r="202" spans="2:65" s="13" customFormat="1">
      <c r="B202" s="203"/>
      <c r="C202" s="204"/>
      <c r="D202" s="194" t="s">
        <v>178</v>
      </c>
      <c r="E202" s="205" t="s">
        <v>1</v>
      </c>
      <c r="F202" s="206" t="s">
        <v>1719</v>
      </c>
      <c r="G202" s="204"/>
      <c r="H202" s="207">
        <v>36.270000000000003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178</v>
      </c>
      <c r="AU202" s="213" t="s">
        <v>84</v>
      </c>
      <c r="AV202" s="13" t="s">
        <v>84</v>
      </c>
      <c r="AW202" s="13" t="s">
        <v>36</v>
      </c>
      <c r="AX202" s="13" t="s">
        <v>82</v>
      </c>
      <c r="AY202" s="213" t="s">
        <v>172</v>
      </c>
    </row>
    <row r="203" spans="2:65" s="1" customFormat="1" ht="22.5" customHeight="1">
      <c r="B203" s="33"/>
      <c r="C203" s="181" t="s">
        <v>273</v>
      </c>
      <c r="D203" s="181" t="s">
        <v>174</v>
      </c>
      <c r="E203" s="182" t="s">
        <v>1723</v>
      </c>
      <c r="F203" s="183" t="s">
        <v>1724</v>
      </c>
      <c r="G203" s="184" t="s">
        <v>386</v>
      </c>
      <c r="H203" s="185">
        <v>4</v>
      </c>
      <c r="I203" s="186"/>
      <c r="J203" s="185">
        <f>ROUND(I203*H203,2)</f>
        <v>0</v>
      </c>
      <c r="K203" s="183" t="s">
        <v>176</v>
      </c>
      <c r="L203" s="37"/>
      <c r="M203" s="187" t="s">
        <v>1</v>
      </c>
      <c r="N203" s="188" t="s">
        <v>46</v>
      </c>
      <c r="O203" s="59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AR203" s="16" t="s">
        <v>177</v>
      </c>
      <c r="AT203" s="16" t="s">
        <v>174</v>
      </c>
      <c r="AU203" s="16" t="s">
        <v>84</v>
      </c>
      <c r="AY203" s="16" t="s">
        <v>172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6" t="s">
        <v>82</v>
      </c>
      <c r="BK203" s="191">
        <f>ROUND(I203*H203,2)</f>
        <v>0</v>
      </c>
      <c r="BL203" s="16" t="s">
        <v>177</v>
      </c>
      <c r="BM203" s="16" t="s">
        <v>1725</v>
      </c>
    </row>
    <row r="204" spans="2:65" s="12" customFormat="1">
      <c r="B204" s="192"/>
      <c r="C204" s="193"/>
      <c r="D204" s="194" t="s">
        <v>178</v>
      </c>
      <c r="E204" s="195" t="s">
        <v>1</v>
      </c>
      <c r="F204" s="196" t="s">
        <v>1712</v>
      </c>
      <c r="G204" s="193"/>
      <c r="H204" s="195" t="s">
        <v>1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178</v>
      </c>
      <c r="AU204" s="202" t="s">
        <v>84</v>
      </c>
      <c r="AV204" s="12" t="s">
        <v>82</v>
      </c>
      <c r="AW204" s="12" t="s">
        <v>36</v>
      </c>
      <c r="AX204" s="12" t="s">
        <v>75</v>
      </c>
      <c r="AY204" s="202" t="s">
        <v>172</v>
      </c>
    </row>
    <row r="205" spans="2:65" s="13" customFormat="1">
      <c r="B205" s="203"/>
      <c r="C205" s="204"/>
      <c r="D205" s="194" t="s">
        <v>178</v>
      </c>
      <c r="E205" s="205" t="s">
        <v>1</v>
      </c>
      <c r="F205" s="206" t="s">
        <v>1726</v>
      </c>
      <c r="G205" s="204"/>
      <c r="H205" s="207">
        <v>4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178</v>
      </c>
      <c r="AU205" s="213" t="s">
        <v>84</v>
      </c>
      <c r="AV205" s="13" t="s">
        <v>84</v>
      </c>
      <c r="AW205" s="13" t="s">
        <v>36</v>
      </c>
      <c r="AX205" s="13" t="s">
        <v>82</v>
      </c>
      <c r="AY205" s="213" t="s">
        <v>172</v>
      </c>
    </row>
    <row r="206" spans="2:65" s="1" customFormat="1" ht="16.5" customHeight="1">
      <c r="B206" s="33"/>
      <c r="C206" s="227" t="s">
        <v>279</v>
      </c>
      <c r="D206" s="227" t="s">
        <v>288</v>
      </c>
      <c r="E206" s="228" t="s">
        <v>1727</v>
      </c>
      <c r="F206" s="229" t="s">
        <v>1728</v>
      </c>
      <c r="G206" s="230" t="s">
        <v>386</v>
      </c>
      <c r="H206" s="231">
        <v>1</v>
      </c>
      <c r="I206" s="232"/>
      <c r="J206" s="231">
        <f t="shared" ref="J206:J212" si="0">ROUND(I206*H206,2)</f>
        <v>0</v>
      </c>
      <c r="K206" s="229" t="s">
        <v>1</v>
      </c>
      <c r="L206" s="233"/>
      <c r="M206" s="234" t="s">
        <v>1</v>
      </c>
      <c r="N206" s="235" t="s">
        <v>46</v>
      </c>
      <c r="O206" s="59"/>
      <c r="P206" s="189">
        <f t="shared" ref="P206:P212" si="1">O206*H206</f>
        <v>0</v>
      </c>
      <c r="Q206" s="189">
        <v>5.5999999999999995E-4</v>
      </c>
      <c r="R206" s="189">
        <f t="shared" ref="R206:R212" si="2">Q206*H206</f>
        <v>5.5999999999999995E-4</v>
      </c>
      <c r="S206" s="189">
        <v>0</v>
      </c>
      <c r="T206" s="190">
        <f t="shared" ref="T206:T212" si="3">S206*H206</f>
        <v>0</v>
      </c>
      <c r="AR206" s="16" t="s">
        <v>200</v>
      </c>
      <c r="AT206" s="16" t="s">
        <v>288</v>
      </c>
      <c r="AU206" s="16" t="s">
        <v>84</v>
      </c>
      <c r="AY206" s="16" t="s">
        <v>172</v>
      </c>
      <c r="BE206" s="191">
        <f t="shared" ref="BE206:BE212" si="4">IF(N206="základní",J206,0)</f>
        <v>0</v>
      </c>
      <c r="BF206" s="191">
        <f t="shared" ref="BF206:BF212" si="5">IF(N206="snížená",J206,0)</f>
        <v>0</v>
      </c>
      <c r="BG206" s="191">
        <f t="shared" ref="BG206:BG212" si="6">IF(N206="zákl. přenesená",J206,0)</f>
        <v>0</v>
      </c>
      <c r="BH206" s="191">
        <f t="shared" ref="BH206:BH212" si="7">IF(N206="sníž. přenesená",J206,0)</f>
        <v>0</v>
      </c>
      <c r="BI206" s="191">
        <f t="shared" ref="BI206:BI212" si="8">IF(N206="nulová",J206,0)</f>
        <v>0</v>
      </c>
      <c r="BJ206" s="16" t="s">
        <v>82</v>
      </c>
      <c r="BK206" s="191">
        <f t="shared" ref="BK206:BK212" si="9">ROUND(I206*H206,2)</f>
        <v>0</v>
      </c>
      <c r="BL206" s="16" t="s">
        <v>177</v>
      </c>
      <c r="BM206" s="16" t="s">
        <v>1729</v>
      </c>
    </row>
    <row r="207" spans="2:65" s="1" customFormat="1" ht="16.5" customHeight="1">
      <c r="B207" s="33"/>
      <c r="C207" s="227" t="s">
        <v>284</v>
      </c>
      <c r="D207" s="227" t="s">
        <v>288</v>
      </c>
      <c r="E207" s="228" t="s">
        <v>1730</v>
      </c>
      <c r="F207" s="229" t="s">
        <v>1731</v>
      </c>
      <c r="G207" s="230" t="s">
        <v>386</v>
      </c>
      <c r="H207" s="231">
        <v>3</v>
      </c>
      <c r="I207" s="232"/>
      <c r="J207" s="231">
        <f t="shared" si="0"/>
        <v>0</v>
      </c>
      <c r="K207" s="229" t="s">
        <v>1</v>
      </c>
      <c r="L207" s="233"/>
      <c r="M207" s="234" t="s">
        <v>1</v>
      </c>
      <c r="N207" s="235" t="s">
        <v>46</v>
      </c>
      <c r="O207" s="59"/>
      <c r="P207" s="189">
        <f t="shared" si="1"/>
        <v>0</v>
      </c>
      <c r="Q207" s="189">
        <v>5.5999999999999995E-4</v>
      </c>
      <c r="R207" s="189">
        <f t="shared" si="2"/>
        <v>1.6799999999999999E-3</v>
      </c>
      <c r="S207" s="189">
        <v>0</v>
      </c>
      <c r="T207" s="190">
        <f t="shared" si="3"/>
        <v>0</v>
      </c>
      <c r="AR207" s="16" t="s">
        <v>200</v>
      </c>
      <c r="AT207" s="16" t="s">
        <v>288</v>
      </c>
      <c r="AU207" s="16" t="s">
        <v>84</v>
      </c>
      <c r="AY207" s="16" t="s">
        <v>172</v>
      </c>
      <c r="BE207" s="191">
        <f t="shared" si="4"/>
        <v>0</v>
      </c>
      <c r="BF207" s="191">
        <f t="shared" si="5"/>
        <v>0</v>
      </c>
      <c r="BG207" s="191">
        <f t="shared" si="6"/>
        <v>0</v>
      </c>
      <c r="BH207" s="191">
        <f t="shared" si="7"/>
        <v>0</v>
      </c>
      <c r="BI207" s="191">
        <f t="shared" si="8"/>
        <v>0</v>
      </c>
      <c r="BJ207" s="16" t="s">
        <v>82</v>
      </c>
      <c r="BK207" s="191">
        <f t="shared" si="9"/>
        <v>0</v>
      </c>
      <c r="BL207" s="16" t="s">
        <v>177</v>
      </c>
      <c r="BM207" s="16" t="s">
        <v>1732</v>
      </c>
    </row>
    <row r="208" spans="2:65" s="1" customFormat="1" ht="16.5" customHeight="1">
      <c r="B208" s="33"/>
      <c r="C208" s="181" t="s">
        <v>287</v>
      </c>
      <c r="D208" s="181" t="s">
        <v>174</v>
      </c>
      <c r="E208" s="182" t="s">
        <v>728</v>
      </c>
      <c r="F208" s="183" t="s">
        <v>729</v>
      </c>
      <c r="G208" s="184" t="s">
        <v>211</v>
      </c>
      <c r="H208" s="185">
        <v>36.270000000000003</v>
      </c>
      <c r="I208" s="186"/>
      <c r="J208" s="185">
        <f t="shared" si="0"/>
        <v>0</v>
      </c>
      <c r="K208" s="183" t="s">
        <v>176</v>
      </c>
      <c r="L208" s="37"/>
      <c r="M208" s="187" t="s">
        <v>1</v>
      </c>
      <c r="N208" s="188" t="s">
        <v>46</v>
      </c>
      <c r="O208" s="59"/>
      <c r="P208" s="189">
        <f t="shared" si="1"/>
        <v>0</v>
      </c>
      <c r="Q208" s="189">
        <v>0</v>
      </c>
      <c r="R208" s="189">
        <f t="shared" si="2"/>
        <v>0</v>
      </c>
      <c r="S208" s="189">
        <v>0</v>
      </c>
      <c r="T208" s="190">
        <f t="shared" si="3"/>
        <v>0</v>
      </c>
      <c r="AR208" s="16" t="s">
        <v>177</v>
      </c>
      <c r="AT208" s="16" t="s">
        <v>174</v>
      </c>
      <c r="AU208" s="16" t="s">
        <v>84</v>
      </c>
      <c r="AY208" s="16" t="s">
        <v>172</v>
      </c>
      <c r="BE208" s="191">
        <f t="shared" si="4"/>
        <v>0</v>
      </c>
      <c r="BF208" s="191">
        <f t="shared" si="5"/>
        <v>0</v>
      </c>
      <c r="BG208" s="191">
        <f t="shared" si="6"/>
        <v>0</v>
      </c>
      <c r="BH208" s="191">
        <f t="shared" si="7"/>
        <v>0</v>
      </c>
      <c r="BI208" s="191">
        <f t="shared" si="8"/>
        <v>0</v>
      </c>
      <c r="BJ208" s="16" t="s">
        <v>82</v>
      </c>
      <c r="BK208" s="191">
        <f t="shared" si="9"/>
        <v>0</v>
      </c>
      <c r="BL208" s="16" t="s">
        <v>177</v>
      </c>
      <c r="BM208" s="16" t="s">
        <v>1733</v>
      </c>
    </row>
    <row r="209" spans="2:65" s="1" customFormat="1" ht="16.5" customHeight="1">
      <c r="B209" s="33"/>
      <c r="C209" s="181" t="s">
        <v>293</v>
      </c>
      <c r="D209" s="181" t="s">
        <v>174</v>
      </c>
      <c r="E209" s="182" t="s">
        <v>540</v>
      </c>
      <c r="F209" s="183" t="s">
        <v>541</v>
      </c>
      <c r="G209" s="184" t="s">
        <v>211</v>
      </c>
      <c r="H209" s="185">
        <v>36.270000000000003</v>
      </c>
      <c r="I209" s="186"/>
      <c r="J209" s="185">
        <f t="shared" si="0"/>
        <v>0</v>
      </c>
      <c r="K209" s="183" t="s">
        <v>176</v>
      </c>
      <c r="L209" s="37"/>
      <c r="M209" s="187" t="s">
        <v>1</v>
      </c>
      <c r="N209" s="188" t="s">
        <v>46</v>
      </c>
      <c r="O209" s="59"/>
      <c r="P209" s="189">
        <f t="shared" si="1"/>
        <v>0</v>
      </c>
      <c r="Q209" s="189">
        <v>0</v>
      </c>
      <c r="R209" s="189">
        <f t="shared" si="2"/>
        <v>0</v>
      </c>
      <c r="S209" s="189">
        <v>0</v>
      </c>
      <c r="T209" s="190">
        <f t="shared" si="3"/>
        <v>0</v>
      </c>
      <c r="AR209" s="16" t="s">
        <v>177</v>
      </c>
      <c r="AT209" s="16" t="s">
        <v>174</v>
      </c>
      <c r="AU209" s="16" t="s">
        <v>84</v>
      </c>
      <c r="AY209" s="16" t="s">
        <v>172</v>
      </c>
      <c r="BE209" s="191">
        <f t="shared" si="4"/>
        <v>0</v>
      </c>
      <c r="BF209" s="191">
        <f t="shared" si="5"/>
        <v>0</v>
      </c>
      <c r="BG209" s="191">
        <f t="shared" si="6"/>
        <v>0</v>
      </c>
      <c r="BH209" s="191">
        <f t="shared" si="7"/>
        <v>0</v>
      </c>
      <c r="BI209" s="191">
        <f t="shared" si="8"/>
        <v>0</v>
      </c>
      <c r="BJ209" s="16" t="s">
        <v>82</v>
      </c>
      <c r="BK209" s="191">
        <f t="shared" si="9"/>
        <v>0</v>
      </c>
      <c r="BL209" s="16" t="s">
        <v>177</v>
      </c>
      <c r="BM209" s="16" t="s">
        <v>1734</v>
      </c>
    </row>
    <row r="210" spans="2:65" s="1" customFormat="1" ht="16.5" customHeight="1">
      <c r="B210" s="33"/>
      <c r="C210" s="181" t="s">
        <v>296</v>
      </c>
      <c r="D210" s="181" t="s">
        <v>174</v>
      </c>
      <c r="E210" s="182" t="s">
        <v>543</v>
      </c>
      <c r="F210" s="183" t="s">
        <v>544</v>
      </c>
      <c r="G210" s="184" t="s">
        <v>386</v>
      </c>
      <c r="H210" s="185">
        <v>2</v>
      </c>
      <c r="I210" s="186"/>
      <c r="J210" s="185">
        <f t="shared" si="0"/>
        <v>0</v>
      </c>
      <c r="K210" s="183" t="s">
        <v>176</v>
      </c>
      <c r="L210" s="37"/>
      <c r="M210" s="187" t="s">
        <v>1</v>
      </c>
      <c r="N210" s="188" t="s">
        <v>46</v>
      </c>
      <c r="O210" s="59"/>
      <c r="P210" s="189">
        <f t="shared" si="1"/>
        <v>0</v>
      </c>
      <c r="Q210" s="189">
        <v>0.46009</v>
      </c>
      <c r="R210" s="189">
        <f t="shared" si="2"/>
        <v>0.92018</v>
      </c>
      <c r="S210" s="189">
        <v>0</v>
      </c>
      <c r="T210" s="190">
        <f t="shared" si="3"/>
        <v>0</v>
      </c>
      <c r="AR210" s="16" t="s">
        <v>177</v>
      </c>
      <c r="AT210" s="16" t="s">
        <v>174</v>
      </c>
      <c r="AU210" s="16" t="s">
        <v>84</v>
      </c>
      <c r="AY210" s="16" t="s">
        <v>172</v>
      </c>
      <c r="BE210" s="191">
        <f t="shared" si="4"/>
        <v>0</v>
      </c>
      <c r="BF210" s="191">
        <f t="shared" si="5"/>
        <v>0</v>
      </c>
      <c r="BG210" s="191">
        <f t="shared" si="6"/>
        <v>0</v>
      </c>
      <c r="BH210" s="191">
        <f t="shared" si="7"/>
        <v>0</v>
      </c>
      <c r="BI210" s="191">
        <f t="shared" si="8"/>
        <v>0</v>
      </c>
      <c r="BJ210" s="16" t="s">
        <v>82</v>
      </c>
      <c r="BK210" s="191">
        <f t="shared" si="9"/>
        <v>0</v>
      </c>
      <c r="BL210" s="16" t="s">
        <v>177</v>
      </c>
      <c r="BM210" s="16" t="s">
        <v>1735</v>
      </c>
    </row>
    <row r="211" spans="2:65" s="1" customFormat="1" ht="16.5" customHeight="1">
      <c r="B211" s="33"/>
      <c r="C211" s="181" t="s">
        <v>300</v>
      </c>
      <c r="D211" s="181" t="s">
        <v>174</v>
      </c>
      <c r="E211" s="182" t="s">
        <v>555</v>
      </c>
      <c r="F211" s="183" t="s">
        <v>556</v>
      </c>
      <c r="G211" s="184" t="s">
        <v>211</v>
      </c>
      <c r="H211" s="185">
        <v>37.270000000000003</v>
      </c>
      <c r="I211" s="186"/>
      <c r="J211" s="185">
        <f t="shared" si="0"/>
        <v>0</v>
      </c>
      <c r="K211" s="183" t="s">
        <v>176</v>
      </c>
      <c r="L211" s="37"/>
      <c r="M211" s="187" t="s">
        <v>1</v>
      </c>
      <c r="N211" s="188" t="s">
        <v>46</v>
      </c>
      <c r="O211" s="59"/>
      <c r="P211" s="189">
        <f t="shared" si="1"/>
        <v>0</v>
      </c>
      <c r="Q211" s="189">
        <v>1.9000000000000001E-4</v>
      </c>
      <c r="R211" s="189">
        <f t="shared" si="2"/>
        <v>7.0813000000000013E-3</v>
      </c>
      <c r="S211" s="189">
        <v>0</v>
      </c>
      <c r="T211" s="190">
        <f t="shared" si="3"/>
        <v>0</v>
      </c>
      <c r="AR211" s="16" t="s">
        <v>177</v>
      </c>
      <c r="AT211" s="16" t="s">
        <v>174</v>
      </c>
      <c r="AU211" s="16" t="s">
        <v>84</v>
      </c>
      <c r="AY211" s="16" t="s">
        <v>172</v>
      </c>
      <c r="BE211" s="191">
        <f t="shared" si="4"/>
        <v>0</v>
      </c>
      <c r="BF211" s="191">
        <f t="shared" si="5"/>
        <v>0</v>
      </c>
      <c r="BG211" s="191">
        <f t="shared" si="6"/>
        <v>0</v>
      </c>
      <c r="BH211" s="191">
        <f t="shared" si="7"/>
        <v>0</v>
      </c>
      <c r="BI211" s="191">
        <f t="shared" si="8"/>
        <v>0</v>
      </c>
      <c r="BJ211" s="16" t="s">
        <v>82</v>
      </c>
      <c r="BK211" s="191">
        <f t="shared" si="9"/>
        <v>0</v>
      </c>
      <c r="BL211" s="16" t="s">
        <v>177</v>
      </c>
      <c r="BM211" s="16" t="s">
        <v>1736</v>
      </c>
    </row>
    <row r="212" spans="2:65" s="1" customFormat="1" ht="16.5" customHeight="1">
      <c r="B212" s="33"/>
      <c r="C212" s="181" t="s">
        <v>303</v>
      </c>
      <c r="D212" s="181" t="s">
        <v>174</v>
      </c>
      <c r="E212" s="182" t="s">
        <v>558</v>
      </c>
      <c r="F212" s="183" t="s">
        <v>559</v>
      </c>
      <c r="G212" s="184" t="s">
        <v>211</v>
      </c>
      <c r="H212" s="185">
        <v>36.270000000000003</v>
      </c>
      <c r="I212" s="186"/>
      <c r="J212" s="185">
        <f t="shared" si="0"/>
        <v>0</v>
      </c>
      <c r="K212" s="183" t="s">
        <v>176</v>
      </c>
      <c r="L212" s="37"/>
      <c r="M212" s="187" t="s">
        <v>1</v>
      </c>
      <c r="N212" s="188" t="s">
        <v>46</v>
      </c>
      <c r="O212" s="59"/>
      <c r="P212" s="189">
        <f t="shared" si="1"/>
        <v>0</v>
      </c>
      <c r="Q212" s="189">
        <v>9.0000000000000006E-5</v>
      </c>
      <c r="R212" s="189">
        <f t="shared" si="2"/>
        <v>3.2643000000000004E-3</v>
      </c>
      <c r="S212" s="189">
        <v>0</v>
      </c>
      <c r="T212" s="190">
        <f t="shared" si="3"/>
        <v>0</v>
      </c>
      <c r="AR212" s="16" t="s">
        <v>177</v>
      </c>
      <c r="AT212" s="16" t="s">
        <v>174</v>
      </c>
      <c r="AU212" s="16" t="s">
        <v>84</v>
      </c>
      <c r="AY212" s="16" t="s">
        <v>172</v>
      </c>
      <c r="BE212" s="191">
        <f t="shared" si="4"/>
        <v>0</v>
      </c>
      <c r="BF212" s="191">
        <f t="shared" si="5"/>
        <v>0</v>
      </c>
      <c r="BG212" s="191">
        <f t="shared" si="6"/>
        <v>0</v>
      </c>
      <c r="BH212" s="191">
        <f t="shared" si="7"/>
        <v>0</v>
      </c>
      <c r="BI212" s="191">
        <f t="shared" si="8"/>
        <v>0</v>
      </c>
      <c r="BJ212" s="16" t="s">
        <v>82</v>
      </c>
      <c r="BK212" s="191">
        <f t="shared" si="9"/>
        <v>0</v>
      </c>
      <c r="BL212" s="16" t="s">
        <v>177</v>
      </c>
      <c r="BM212" s="16" t="s">
        <v>1737</v>
      </c>
    </row>
    <row r="213" spans="2:65" s="11" customFormat="1" ht="22.9" customHeight="1">
      <c r="B213" s="165"/>
      <c r="C213" s="166"/>
      <c r="D213" s="167" t="s">
        <v>74</v>
      </c>
      <c r="E213" s="179" t="s">
        <v>427</v>
      </c>
      <c r="F213" s="179" t="s">
        <v>428</v>
      </c>
      <c r="G213" s="166"/>
      <c r="H213" s="166"/>
      <c r="I213" s="169"/>
      <c r="J213" s="180">
        <f>BK213</f>
        <v>0</v>
      </c>
      <c r="K213" s="166"/>
      <c r="L213" s="171"/>
      <c r="M213" s="172"/>
      <c r="N213" s="173"/>
      <c r="O213" s="173"/>
      <c r="P213" s="174">
        <f>SUM(P214:P219)</f>
        <v>0</v>
      </c>
      <c r="Q213" s="173"/>
      <c r="R213" s="174">
        <f>SUM(R214:R219)</f>
        <v>0</v>
      </c>
      <c r="S213" s="173"/>
      <c r="T213" s="175">
        <f>SUM(T214:T219)</f>
        <v>0</v>
      </c>
      <c r="AR213" s="176" t="s">
        <v>82</v>
      </c>
      <c r="AT213" s="177" t="s">
        <v>74</v>
      </c>
      <c r="AU213" s="177" t="s">
        <v>82</v>
      </c>
      <c r="AY213" s="176" t="s">
        <v>172</v>
      </c>
      <c r="BK213" s="178">
        <f>SUM(BK214:BK219)</f>
        <v>0</v>
      </c>
    </row>
    <row r="214" spans="2:65" s="1" customFormat="1" ht="16.5" customHeight="1">
      <c r="B214" s="33"/>
      <c r="C214" s="181" t="s">
        <v>306</v>
      </c>
      <c r="D214" s="181" t="s">
        <v>174</v>
      </c>
      <c r="E214" s="182" t="s">
        <v>430</v>
      </c>
      <c r="F214" s="183" t="s">
        <v>431</v>
      </c>
      <c r="G214" s="184" t="s">
        <v>291</v>
      </c>
      <c r="H214" s="185">
        <v>20.47</v>
      </c>
      <c r="I214" s="186"/>
      <c r="J214" s="185">
        <f>ROUND(I214*H214,2)</f>
        <v>0</v>
      </c>
      <c r="K214" s="183" t="s">
        <v>1</v>
      </c>
      <c r="L214" s="37"/>
      <c r="M214" s="187" t="s">
        <v>1</v>
      </c>
      <c r="N214" s="188" t="s">
        <v>46</v>
      </c>
      <c r="O214" s="59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AR214" s="16" t="s">
        <v>177</v>
      </c>
      <c r="AT214" s="16" t="s">
        <v>174</v>
      </c>
      <c r="AU214" s="16" t="s">
        <v>84</v>
      </c>
      <c r="AY214" s="16" t="s">
        <v>172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6" t="s">
        <v>82</v>
      </c>
      <c r="BK214" s="191">
        <f>ROUND(I214*H214,2)</f>
        <v>0</v>
      </c>
      <c r="BL214" s="16" t="s">
        <v>177</v>
      </c>
      <c r="BM214" s="16" t="s">
        <v>1738</v>
      </c>
    </row>
    <row r="215" spans="2:65" s="12" customFormat="1">
      <c r="B215" s="192"/>
      <c r="C215" s="193"/>
      <c r="D215" s="194" t="s">
        <v>178</v>
      </c>
      <c r="E215" s="195" t="s">
        <v>1</v>
      </c>
      <c r="F215" s="196" t="s">
        <v>432</v>
      </c>
      <c r="G215" s="193"/>
      <c r="H215" s="195" t="s">
        <v>1</v>
      </c>
      <c r="I215" s="197"/>
      <c r="J215" s="193"/>
      <c r="K215" s="193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178</v>
      </c>
      <c r="AU215" s="202" t="s">
        <v>84</v>
      </c>
      <c r="AV215" s="12" t="s">
        <v>82</v>
      </c>
      <c r="AW215" s="12" t="s">
        <v>36</v>
      </c>
      <c r="AX215" s="12" t="s">
        <v>75</v>
      </c>
      <c r="AY215" s="202" t="s">
        <v>172</v>
      </c>
    </row>
    <row r="216" spans="2:65" s="12" customFormat="1">
      <c r="B216" s="192"/>
      <c r="C216" s="193"/>
      <c r="D216" s="194" t="s">
        <v>178</v>
      </c>
      <c r="E216" s="195" t="s">
        <v>1</v>
      </c>
      <c r="F216" s="196" t="s">
        <v>283</v>
      </c>
      <c r="G216" s="193"/>
      <c r="H216" s="195" t="s">
        <v>1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178</v>
      </c>
      <c r="AU216" s="202" t="s">
        <v>84</v>
      </c>
      <c r="AV216" s="12" t="s">
        <v>82</v>
      </c>
      <c r="AW216" s="12" t="s">
        <v>36</v>
      </c>
      <c r="AX216" s="12" t="s">
        <v>75</v>
      </c>
      <c r="AY216" s="202" t="s">
        <v>172</v>
      </c>
    </row>
    <row r="217" spans="2:65" s="13" customFormat="1">
      <c r="B217" s="203"/>
      <c r="C217" s="204"/>
      <c r="D217" s="194" t="s">
        <v>178</v>
      </c>
      <c r="E217" s="205" t="s">
        <v>1</v>
      </c>
      <c r="F217" s="206" t="s">
        <v>1739</v>
      </c>
      <c r="G217" s="204"/>
      <c r="H217" s="207">
        <v>4.6399999999999997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178</v>
      </c>
      <c r="AU217" s="213" t="s">
        <v>84</v>
      </c>
      <c r="AV217" s="13" t="s">
        <v>84</v>
      </c>
      <c r="AW217" s="13" t="s">
        <v>36</v>
      </c>
      <c r="AX217" s="13" t="s">
        <v>75</v>
      </c>
      <c r="AY217" s="213" t="s">
        <v>172</v>
      </c>
    </row>
    <row r="218" spans="2:65" s="13" customFormat="1">
      <c r="B218" s="203"/>
      <c r="C218" s="204"/>
      <c r="D218" s="194" t="s">
        <v>178</v>
      </c>
      <c r="E218" s="205" t="s">
        <v>1</v>
      </c>
      <c r="F218" s="206" t="s">
        <v>1740</v>
      </c>
      <c r="G218" s="204"/>
      <c r="H218" s="207">
        <v>15.83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178</v>
      </c>
      <c r="AU218" s="213" t="s">
        <v>84</v>
      </c>
      <c r="AV218" s="13" t="s">
        <v>84</v>
      </c>
      <c r="AW218" s="13" t="s">
        <v>36</v>
      </c>
      <c r="AX218" s="13" t="s">
        <v>75</v>
      </c>
      <c r="AY218" s="213" t="s">
        <v>172</v>
      </c>
    </row>
    <row r="219" spans="2:65" s="14" customFormat="1">
      <c r="B219" s="216"/>
      <c r="C219" s="217"/>
      <c r="D219" s="194" t="s">
        <v>178</v>
      </c>
      <c r="E219" s="218" t="s">
        <v>1</v>
      </c>
      <c r="F219" s="219" t="s">
        <v>195</v>
      </c>
      <c r="G219" s="217"/>
      <c r="H219" s="220">
        <v>20.47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178</v>
      </c>
      <c r="AU219" s="226" t="s">
        <v>84</v>
      </c>
      <c r="AV219" s="14" t="s">
        <v>177</v>
      </c>
      <c r="AW219" s="14" t="s">
        <v>36</v>
      </c>
      <c r="AX219" s="14" t="s">
        <v>82</v>
      </c>
      <c r="AY219" s="226" t="s">
        <v>172</v>
      </c>
    </row>
    <row r="220" spans="2:65" s="11" customFormat="1" ht="22.9" customHeight="1">
      <c r="B220" s="165"/>
      <c r="C220" s="166"/>
      <c r="D220" s="167" t="s">
        <v>74</v>
      </c>
      <c r="E220" s="179" t="s">
        <v>433</v>
      </c>
      <c r="F220" s="179" t="s">
        <v>434</v>
      </c>
      <c r="G220" s="166"/>
      <c r="H220" s="166"/>
      <c r="I220" s="169"/>
      <c r="J220" s="180">
        <f>BK220</f>
        <v>0</v>
      </c>
      <c r="K220" s="166"/>
      <c r="L220" s="171"/>
      <c r="M220" s="172"/>
      <c r="N220" s="173"/>
      <c r="O220" s="173"/>
      <c r="P220" s="174">
        <f>P221</f>
        <v>0</v>
      </c>
      <c r="Q220" s="173"/>
      <c r="R220" s="174">
        <f>R221</f>
        <v>0</v>
      </c>
      <c r="S220" s="173"/>
      <c r="T220" s="175">
        <f>T221</f>
        <v>0</v>
      </c>
      <c r="AR220" s="176" t="s">
        <v>82</v>
      </c>
      <c r="AT220" s="177" t="s">
        <v>74</v>
      </c>
      <c r="AU220" s="177" t="s">
        <v>82</v>
      </c>
      <c r="AY220" s="176" t="s">
        <v>172</v>
      </c>
      <c r="BK220" s="178">
        <f>BK221</f>
        <v>0</v>
      </c>
    </row>
    <row r="221" spans="2:65" s="1" customFormat="1" ht="22.5" customHeight="1">
      <c r="B221" s="33"/>
      <c r="C221" s="181" t="s">
        <v>310</v>
      </c>
      <c r="D221" s="181" t="s">
        <v>174</v>
      </c>
      <c r="E221" s="182" t="s">
        <v>1660</v>
      </c>
      <c r="F221" s="183" t="s">
        <v>1661</v>
      </c>
      <c r="G221" s="184" t="s">
        <v>291</v>
      </c>
      <c r="H221" s="185">
        <v>18.62</v>
      </c>
      <c r="I221" s="186"/>
      <c r="J221" s="185">
        <f>ROUND(I221*H221,2)</f>
        <v>0</v>
      </c>
      <c r="K221" s="183" t="s">
        <v>176</v>
      </c>
      <c r="L221" s="37"/>
      <c r="M221" s="187" t="s">
        <v>1</v>
      </c>
      <c r="N221" s="188" t="s">
        <v>46</v>
      </c>
      <c r="O221" s="59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AR221" s="16" t="s">
        <v>177</v>
      </c>
      <c r="AT221" s="16" t="s">
        <v>174</v>
      </c>
      <c r="AU221" s="16" t="s">
        <v>84</v>
      </c>
      <c r="AY221" s="16" t="s">
        <v>172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6" t="s">
        <v>82</v>
      </c>
      <c r="BK221" s="191">
        <f>ROUND(I221*H221,2)</f>
        <v>0</v>
      </c>
      <c r="BL221" s="16" t="s">
        <v>177</v>
      </c>
      <c r="BM221" s="16" t="s">
        <v>1741</v>
      </c>
    </row>
    <row r="222" spans="2:65" s="11" customFormat="1" ht="25.9" customHeight="1">
      <c r="B222" s="165"/>
      <c r="C222" s="166"/>
      <c r="D222" s="167" t="s">
        <v>74</v>
      </c>
      <c r="E222" s="168" t="s">
        <v>574</v>
      </c>
      <c r="F222" s="168" t="s">
        <v>575</v>
      </c>
      <c r="G222" s="166"/>
      <c r="H222" s="166"/>
      <c r="I222" s="169"/>
      <c r="J222" s="170">
        <f>BK222</f>
        <v>0</v>
      </c>
      <c r="K222" s="166"/>
      <c r="L222" s="171"/>
      <c r="M222" s="172"/>
      <c r="N222" s="173"/>
      <c r="O222" s="173"/>
      <c r="P222" s="174">
        <f>SUM(P223:P229)</f>
        <v>0</v>
      </c>
      <c r="Q222" s="173"/>
      <c r="R222" s="174">
        <f>SUM(R223:R229)</f>
        <v>0.5</v>
      </c>
      <c r="S222" s="173"/>
      <c r="T222" s="175">
        <f>SUM(T223:T229)</f>
        <v>0</v>
      </c>
      <c r="AR222" s="176" t="s">
        <v>177</v>
      </c>
      <c r="AT222" s="177" t="s">
        <v>74</v>
      </c>
      <c r="AU222" s="177" t="s">
        <v>75</v>
      </c>
      <c r="AY222" s="176" t="s">
        <v>172</v>
      </c>
      <c r="BK222" s="178">
        <f>SUM(BK223:BK229)</f>
        <v>0</v>
      </c>
    </row>
    <row r="223" spans="2:65" s="1" customFormat="1" ht="16.5" customHeight="1">
      <c r="B223" s="33"/>
      <c r="C223" s="181" t="s">
        <v>313</v>
      </c>
      <c r="D223" s="181" t="s">
        <v>174</v>
      </c>
      <c r="E223" s="182" t="s">
        <v>780</v>
      </c>
      <c r="F223" s="183" t="s">
        <v>781</v>
      </c>
      <c r="G223" s="184" t="s">
        <v>211</v>
      </c>
      <c r="H223" s="185">
        <v>36.270000000000003</v>
      </c>
      <c r="I223" s="186"/>
      <c r="J223" s="185">
        <f>ROUND(I223*H223,2)</f>
        <v>0</v>
      </c>
      <c r="K223" s="183" t="s">
        <v>1</v>
      </c>
      <c r="L223" s="37"/>
      <c r="M223" s="187" t="s">
        <v>1</v>
      </c>
      <c r="N223" s="188" t="s">
        <v>46</v>
      </c>
      <c r="O223" s="59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AR223" s="16" t="s">
        <v>578</v>
      </c>
      <c r="AT223" s="16" t="s">
        <v>174</v>
      </c>
      <c r="AU223" s="16" t="s">
        <v>82</v>
      </c>
      <c r="AY223" s="16" t="s">
        <v>172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6" t="s">
        <v>82</v>
      </c>
      <c r="BK223" s="191">
        <f>ROUND(I223*H223,2)</f>
        <v>0</v>
      </c>
      <c r="BL223" s="16" t="s">
        <v>578</v>
      </c>
      <c r="BM223" s="16" t="s">
        <v>1742</v>
      </c>
    </row>
    <row r="224" spans="2:65" s="1" customFormat="1" ht="16.5" customHeight="1">
      <c r="B224" s="33"/>
      <c r="C224" s="181" t="s">
        <v>318</v>
      </c>
      <c r="D224" s="181" t="s">
        <v>174</v>
      </c>
      <c r="E224" s="182" t="s">
        <v>580</v>
      </c>
      <c r="F224" s="183" t="s">
        <v>581</v>
      </c>
      <c r="G224" s="184" t="s">
        <v>582</v>
      </c>
      <c r="H224" s="185">
        <v>1</v>
      </c>
      <c r="I224" s="186"/>
      <c r="J224" s="185">
        <f>ROUND(I224*H224,2)</f>
        <v>0</v>
      </c>
      <c r="K224" s="183" t="s">
        <v>1</v>
      </c>
      <c r="L224" s="37"/>
      <c r="M224" s="187" t="s">
        <v>1</v>
      </c>
      <c r="N224" s="188" t="s">
        <v>46</v>
      </c>
      <c r="O224" s="59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AR224" s="16" t="s">
        <v>578</v>
      </c>
      <c r="AT224" s="16" t="s">
        <v>174</v>
      </c>
      <c r="AU224" s="16" t="s">
        <v>82</v>
      </c>
      <c r="AY224" s="16" t="s">
        <v>172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6" t="s">
        <v>82</v>
      </c>
      <c r="BK224" s="191">
        <f>ROUND(I224*H224,2)</f>
        <v>0</v>
      </c>
      <c r="BL224" s="16" t="s">
        <v>578</v>
      </c>
      <c r="BM224" s="16" t="s">
        <v>1743</v>
      </c>
    </row>
    <row r="225" spans="2:65" s="1" customFormat="1" ht="16.5" customHeight="1">
      <c r="B225" s="33"/>
      <c r="C225" s="181" t="s">
        <v>321</v>
      </c>
      <c r="D225" s="181" t="s">
        <v>174</v>
      </c>
      <c r="E225" s="182" t="s">
        <v>772</v>
      </c>
      <c r="F225" s="183" t="s">
        <v>773</v>
      </c>
      <c r="G225" s="184" t="s">
        <v>582</v>
      </c>
      <c r="H225" s="185">
        <v>1</v>
      </c>
      <c r="I225" s="186"/>
      <c r="J225" s="185">
        <f>ROUND(I225*H225,2)</f>
        <v>0</v>
      </c>
      <c r="K225" s="183" t="s">
        <v>1</v>
      </c>
      <c r="L225" s="37"/>
      <c r="M225" s="187" t="s">
        <v>1</v>
      </c>
      <c r="N225" s="188" t="s">
        <v>46</v>
      </c>
      <c r="O225" s="59"/>
      <c r="P225" s="189">
        <f>O225*H225</f>
        <v>0</v>
      </c>
      <c r="Q225" s="189">
        <v>0.5</v>
      </c>
      <c r="R225" s="189">
        <f>Q225*H225</f>
        <v>0.5</v>
      </c>
      <c r="S225" s="189">
        <v>0</v>
      </c>
      <c r="T225" s="190">
        <f>S225*H225</f>
        <v>0</v>
      </c>
      <c r="AR225" s="16" t="s">
        <v>177</v>
      </c>
      <c r="AT225" s="16" t="s">
        <v>174</v>
      </c>
      <c r="AU225" s="16" t="s">
        <v>82</v>
      </c>
      <c r="AY225" s="16" t="s">
        <v>172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6" t="s">
        <v>82</v>
      </c>
      <c r="BK225" s="191">
        <f>ROUND(I225*H225,2)</f>
        <v>0</v>
      </c>
      <c r="BL225" s="16" t="s">
        <v>177</v>
      </c>
      <c r="BM225" s="16" t="s">
        <v>1744</v>
      </c>
    </row>
    <row r="226" spans="2:65" s="12" customFormat="1">
      <c r="B226" s="192"/>
      <c r="C226" s="193"/>
      <c r="D226" s="194" t="s">
        <v>178</v>
      </c>
      <c r="E226" s="195" t="s">
        <v>1</v>
      </c>
      <c r="F226" s="196" t="s">
        <v>775</v>
      </c>
      <c r="G226" s="193"/>
      <c r="H226" s="195" t="s">
        <v>1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178</v>
      </c>
      <c r="AU226" s="202" t="s">
        <v>82</v>
      </c>
      <c r="AV226" s="12" t="s">
        <v>82</v>
      </c>
      <c r="AW226" s="12" t="s">
        <v>36</v>
      </c>
      <c r="AX226" s="12" t="s">
        <v>75</v>
      </c>
      <c r="AY226" s="202" t="s">
        <v>172</v>
      </c>
    </row>
    <row r="227" spans="2:65" s="12" customFormat="1">
      <c r="B227" s="192"/>
      <c r="C227" s="193"/>
      <c r="D227" s="194" t="s">
        <v>178</v>
      </c>
      <c r="E227" s="195" t="s">
        <v>1</v>
      </c>
      <c r="F227" s="196" t="s">
        <v>1745</v>
      </c>
      <c r="G227" s="193"/>
      <c r="H227" s="195" t="s">
        <v>1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178</v>
      </c>
      <c r="AU227" s="202" t="s">
        <v>82</v>
      </c>
      <c r="AV227" s="12" t="s">
        <v>82</v>
      </c>
      <c r="AW227" s="12" t="s">
        <v>36</v>
      </c>
      <c r="AX227" s="12" t="s">
        <v>75</v>
      </c>
      <c r="AY227" s="202" t="s">
        <v>172</v>
      </c>
    </row>
    <row r="228" spans="2:65" s="12" customFormat="1">
      <c r="B228" s="192"/>
      <c r="C228" s="193"/>
      <c r="D228" s="194" t="s">
        <v>178</v>
      </c>
      <c r="E228" s="195" t="s">
        <v>1</v>
      </c>
      <c r="F228" s="196" t="s">
        <v>777</v>
      </c>
      <c r="G228" s="193"/>
      <c r="H228" s="195" t="s">
        <v>1</v>
      </c>
      <c r="I228" s="197"/>
      <c r="J228" s="193"/>
      <c r="K228" s="193"/>
      <c r="L228" s="198"/>
      <c r="M228" s="199"/>
      <c r="N228" s="200"/>
      <c r="O228" s="200"/>
      <c r="P228" s="200"/>
      <c r="Q228" s="200"/>
      <c r="R228" s="200"/>
      <c r="S228" s="200"/>
      <c r="T228" s="201"/>
      <c r="AT228" s="202" t="s">
        <v>178</v>
      </c>
      <c r="AU228" s="202" t="s">
        <v>82</v>
      </c>
      <c r="AV228" s="12" t="s">
        <v>82</v>
      </c>
      <c r="AW228" s="12" t="s">
        <v>36</v>
      </c>
      <c r="AX228" s="12" t="s">
        <v>75</v>
      </c>
      <c r="AY228" s="202" t="s">
        <v>172</v>
      </c>
    </row>
    <row r="229" spans="2:65" s="13" customFormat="1">
      <c r="B229" s="203"/>
      <c r="C229" s="204"/>
      <c r="D229" s="194" t="s">
        <v>178</v>
      </c>
      <c r="E229" s="205" t="s">
        <v>1</v>
      </c>
      <c r="F229" s="206" t="s">
        <v>82</v>
      </c>
      <c r="G229" s="204"/>
      <c r="H229" s="207">
        <v>1</v>
      </c>
      <c r="I229" s="208"/>
      <c r="J229" s="204"/>
      <c r="K229" s="204"/>
      <c r="L229" s="209"/>
      <c r="M229" s="241"/>
      <c r="N229" s="242"/>
      <c r="O229" s="242"/>
      <c r="P229" s="242"/>
      <c r="Q229" s="242"/>
      <c r="R229" s="242"/>
      <c r="S229" s="242"/>
      <c r="T229" s="243"/>
      <c r="AT229" s="213" t="s">
        <v>178</v>
      </c>
      <c r="AU229" s="213" t="s">
        <v>82</v>
      </c>
      <c r="AV229" s="13" t="s">
        <v>84</v>
      </c>
      <c r="AW229" s="13" t="s">
        <v>36</v>
      </c>
      <c r="AX229" s="13" t="s">
        <v>82</v>
      </c>
      <c r="AY229" s="213" t="s">
        <v>172</v>
      </c>
    </row>
    <row r="230" spans="2:65" s="1" customFormat="1" ht="6.95" customHeight="1">
      <c r="B230" s="45"/>
      <c r="C230" s="46"/>
      <c r="D230" s="46"/>
      <c r="E230" s="46"/>
      <c r="F230" s="46"/>
      <c r="G230" s="46"/>
      <c r="H230" s="46"/>
      <c r="I230" s="133"/>
      <c r="J230" s="46"/>
      <c r="K230" s="46"/>
      <c r="L230" s="37"/>
    </row>
  </sheetData>
  <sheetProtection algorithmName="SHA-512" hashValue="cnKLm/oFjTcmmt5llRFZAnzAGXYRVCwXfUoGqiGSkAoN2qtScVAsXbS7raIh6kIKSauDAUAYi83Gk0CW0jl7Qg==" saltValue="yc2I5+D2QOxm59wQHetrYWc5gOjmTBowxJ/sYU3TR3vf4OM41QErxk/ozLPjYZ6evKsDZAZlxvker4hYSe/sbQ==" spinCount="100000" sheet="1" objects="1" scenarios="1" formatColumns="0" formatRows="0" autoFilter="0"/>
  <autoFilter ref="C98:K229" xr:uid="{00000000-0009-0000-0000-00000B000000}"/>
  <mergeCells count="15">
    <mergeCell ref="E85:H85"/>
    <mergeCell ref="E89:H89"/>
    <mergeCell ref="E87:H87"/>
    <mergeCell ref="E91:H91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25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6" t="s">
        <v>123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139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367" t="str">
        <f>'Rekapitulace stavby'!K6</f>
        <v>Výstavba kanalizace Hrdlořezy - DPS - neuznatelné náklady</v>
      </c>
      <c r="F7" s="368"/>
      <c r="G7" s="368"/>
      <c r="H7" s="368"/>
      <c r="L7" s="19"/>
    </row>
    <row r="8" spans="2:46">
      <c r="B8" s="19"/>
      <c r="D8" s="110" t="s">
        <v>140</v>
      </c>
      <c r="L8" s="19"/>
    </row>
    <row r="9" spans="2:46" ht="16.5" customHeight="1">
      <c r="B9" s="19"/>
      <c r="E9" s="367" t="s">
        <v>141</v>
      </c>
      <c r="F9" s="339"/>
      <c r="G9" s="339"/>
      <c r="H9" s="339"/>
      <c r="L9" s="19"/>
    </row>
    <row r="10" spans="2:46" ht="12" customHeight="1">
      <c r="B10" s="19"/>
      <c r="D10" s="110" t="s">
        <v>142</v>
      </c>
      <c r="L10" s="19"/>
    </row>
    <row r="11" spans="2:46" s="1" customFormat="1" ht="16.5" customHeight="1">
      <c r="B11" s="37"/>
      <c r="E11" s="368" t="s">
        <v>438</v>
      </c>
      <c r="F11" s="369"/>
      <c r="G11" s="369"/>
      <c r="H11" s="369"/>
      <c r="I11" s="111"/>
      <c r="L11" s="37"/>
    </row>
    <row r="12" spans="2:46" s="1" customFormat="1" ht="12" customHeight="1">
      <c r="B12" s="37"/>
      <c r="D12" s="110" t="s">
        <v>439</v>
      </c>
      <c r="I12" s="111"/>
      <c r="L12" s="37"/>
    </row>
    <row r="13" spans="2:46" s="1" customFormat="1" ht="36.950000000000003" customHeight="1">
      <c r="B13" s="37"/>
      <c r="E13" s="370" t="s">
        <v>1746</v>
      </c>
      <c r="F13" s="369"/>
      <c r="G13" s="369"/>
      <c r="H13" s="369"/>
      <c r="I13" s="111"/>
      <c r="L13" s="37"/>
    </row>
    <row r="14" spans="2:46" s="1" customFormat="1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1</v>
      </c>
      <c r="I15" s="112" t="s">
        <v>19</v>
      </c>
      <c r="J15" s="16" t="s">
        <v>1</v>
      </c>
      <c r="L15" s="37"/>
    </row>
    <row r="16" spans="2:46" s="1" customFormat="1" ht="12" customHeight="1">
      <c r="B16" s="37"/>
      <c r="D16" s="110" t="s">
        <v>20</v>
      </c>
      <c r="F16" s="16" t="s">
        <v>21</v>
      </c>
      <c r="I16" s="112" t="s">
        <v>22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24</v>
      </c>
      <c r="I18" s="112" t="s">
        <v>25</v>
      </c>
      <c r="J18" s="16" t="s">
        <v>26</v>
      </c>
      <c r="L18" s="37"/>
    </row>
    <row r="19" spans="2:12" s="1" customFormat="1" ht="18" customHeight="1">
      <c r="B19" s="37"/>
      <c r="E19" s="16" t="s">
        <v>27</v>
      </c>
      <c r="I19" s="112" t="s">
        <v>28</v>
      </c>
      <c r="J19" s="16" t="s">
        <v>29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30</v>
      </c>
      <c r="I21" s="112" t="s">
        <v>25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371" t="str">
        <f>'Rekapitulace stavby'!E14</f>
        <v>Vyplň údaj</v>
      </c>
      <c r="F22" s="372"/>
      <c r="G22" s="372"/>
      <c r="H22" s="372"/>
      <c r="I22" s="112" t="s">
        <v>28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32</v>
      </c>
      <c r="I24" s="112" t="s">
        <v>25</v>
      </c>
      <c r="J24" s="16" t="s">
        <v>33</v>
      </c>
      <c r="L24" s="37"/>
    </row>
    <row r="25" spans="2:12" s="1" customFormat="1" ht="18" customHeight="1">
      <c r="B25" s="37"/>
      <c r="E25" s="16" t="s">
        <v>34</v>
      </c>
      <c r="I25" s="112" t="s">
        <v>28</v>
      </c>
      <c r="J25" s="16" t="s">
        <v>35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37</v>
      </c>
      <c r="I27" s="112" t="s">
        <v>25</v>
      </c>
      <c r="J27" s="16" t="s">
        <v>1</v>
      </c>
      <c r="L27" s="37"/>
    </row>
    <row r="28" spans="2:12" s="1" customFormat="1" ht="18" customHeight="1">
      <c r="B28" s="37"/>
      <c r="E28" s="16" t="s">
        <v>38</v>
      </c>
      <c r="I28" s="112" t="s">
        <v>28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39</v>
      </c>
      <c r="I30" s="111"/>
      <c r="L30" s="37"/>
    </row>
    <row r="31" spans="2:12" s="7" customFormat="1" ht="45" customHeight="1">
      <c r="B31" s="114"/>
      <c r="E31" s="373" t="s">
        <v>40</v>
      </c>
      <c r="F31" s="373"/>
      <c r="G31" s="373"/>
      <c r="H31" s="373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41</v>
      </c>
      <c r="I34" s="111"/>
      <c r="J34" s="118">
        <f>ROUND(J99,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43</v>
      </c>
      <c r="I36" s="120" t="s">
        <v>42</v>
      </c>
      <c r="J36" s="119" t="s">
        <v>44</v>
      </c>
      <c r="L36" s="37"/>
    </row>
    <row r="37" spans="2:12" s="1" customFormat="1" ht="14.45" customHeight="1">
      <c r="B37" s="37"/>
      <c r="D37" s="110" t="s">
        <v>45</v>
      </c>
      <c r="E37" s="110" t="s">
        <v>46</v>
      </c>
      <c r="F37" s="121">
        <f>ROUND((SUM(BE99:BE257)),  2)</f>
        <v>0</v>
      </c>
      <c r="I37" s="122">
        <v>0.21</v>
      </c>
      <c r="J37" s="121">
        <f>ROUND(((SUM(BE99:BE257))*I37),  2)</f>
        <v>0</v>
      </c>
      <c r="L37" s="37"/>
    </row>
    <row r="38" spans="2:12" s="1" customFormat="1" ht="14.45" customHeight="1">
      <c r="B38" s="37"/>
      <c r="E38" s="110" t="s">
        <v>47</v>
      </c>
      <c r="F38" s="121">
        <f>ROUND((SUM(BF99:BF257)),  2)</f>
        <v>0</v>
      </c>
      <c r="I38" s="122">
        <v>0.15</v>
      </c>
      <c r="J38" s="121">
        <f>ROUND(((SUM(BF99:BF257))*I38),  2)</f>
        <v>0</v>
      </c>
      <c r="L38" s="37"/>
    </row>
    <row r="39" spans="2:12" s="1" customFormat="1" ht="14.45" hidden="1" customHeight="1">
      <c r="B39" s="37"/>
      <c r="E39" s="110" t="s">
        <v>48</v>
      </c>
      <c r="F39" s="121">
        <f>ROUND((SUM(BG99:BG257)),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49</v>
      </c>
      <c r="F40" s="121">
        <f>ROUND((SUM(BH99:BH257)),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50</v>
      </c>
      <c r="F41" s="121">
        <f>ROUND((SUM(BI99:BI257)),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51</v>
      </c>
      <c r="E43" s="125"/>
      <c r="F43" s="125"/>
      <c r="G43" s="126" t="s">
        <v>52</v>
      </c>
      <c r="H43" s="127" t="s">
        <v>53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143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365" t="str">
        <f>E7</f>
        <v>Výstavba kanalizace Hrdlořezy - DPS - neuznatelné náklady</v>
      </c>
      <c r="F52" s="366"/>
      <c r="G52" s="366"/>
      <c r="H52" s="366"/>
      <c r="I52" s="111"/>
      <c r="J52" s="34"/>
      <c r="K52" s="34"/>
      <c r="L52" s="37"/>
    </row>
    <row r="53" spans="2:12" ht="12" customHeight="1">
      <c r="B53" s="20"/>
      <c r="C53" s="28" t="s">
        <v>140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365" t="s">
        <v>141</v>
      </c>
      <c r="F54" s="352"/>
      <c r="G54" s="352"/>
      <c r="H54" s="352"/>
      <c r="J54" s="21"/>
      <c r="K54" s="21"/>
      <c r="L54" s="19"/>
    </row>
    <row r="55" spans="2:12" ht="12" customHeight="1">
      <c r="B55" s="20"/>
      <c r="C55" s="28" t="s">
        <v>142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366" t="s">
        <v>438</v>
      </c>
      <c r="F56" s="347"/>
      <c r="G56" s="347"/>
      <c r="H56" s="347"/>
      <c r="I56" s="111"/>
      <c r="J56" s="34"/>
      <c r="K56" s="34"/>
      <c r="L56" s="37"/>
    </row>
    <row r="57" spans="2:12" s="1" customFormat="1" ht="12" customHeight="1">
      <c r="B57" s="33"/>
      <c r="C57" s="28" t="s">
        <v>439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348" t="str">
        <f>E13</f>
        <v>SO 08.11. - Přeložka vodovodu F-b</v>
      </c>
      <c r="F58" s="347"/>
      <c r="G58" s="347"/>
      <c r="H58" s="347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20</v>
      </c>
      <c r="D60" s="34"/>
      <c r="E60" s="34"/>
      <c r="F60" s="26" t="str">
        <f>F16</f>
        <v>Hrdlořezy</v>
      </c>
      <c r="G60" s="34"/>
      <c r="H60" s="34"/>
      <c r="I60" s="112" t="s">
        <v>22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24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32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30</v>
      </c>
      <c r="D63" s="34"/>
      <c r="E63" s="34"/>
      <c r="F63" s="26" t="str">
        <f>IF(E22="","",E22)</f>
        <v>Vyplň údaj</v>
      </c>
      <c r="G63" s="34"/>
      <c r="H63" s="34"/>
      <c r="I63" s="112" t="s">
        <v>37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144</v>
      </c>
      <c r="D65" s="138"/>
      <c r="E65" s="138"/>
      <c r="F65" s="138"/>
      <c r="G65" s="138"/>
      <c r="H65" s="138"/>
      <c r="I65" s="139"/>
      <c r="J65" s="140" t="s">
        <v>145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146</v>
      </c>
      <c r="D67" s="34"/>
      <c r="E67" s="34"/>
      <c r="F67" s="34"/>
      <c r="G67" s="34"/>
      <c r="H67" s="34"/>
      <c r="I67" s="111"/>
      <c r="J67" s="72">
        <f>J99</f>
        <v>0</v>
      </c>
      <c r="K67" s="34"/>
      <c r="L67" s="37"/>
      <c r="AU67" s="16" t="s">
        <v>147</v>
      </c>
    </row>
    <row r="68" spans="2:47" s="8" customFormat="1" ht="24.95" customHeight="1">
      <c r="B68" s="142"/>
      <c r="C68" s="143"/>
      <c r="D68" s="144" t="s">
        <v>148</v>
      </c>
      <c r="E68" s="145"/>
      <c r="F68" s="145"/>
      <c r="G68" s="145"/>
      <c r="H68" s="145"/>
      <c r="I68" s="146"/>
      <c r="J68" s="147">
        <f>J100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149</v>
      </c>
      <c r="E69" s="151"/>
      <c r="F69" s="151"/>
      <c r="G69" s="151"/>
      <c r="H69" s="151"/>
      <c r="I69" s="152"/>
      <c r="J69" s="153">
        <f>J101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151</v>
      </c>
      <c r="E70" s="151"/>
      <c r="F70" s="151"/>
      <c r="G70" s="151"/>
      <c r="H70" s="151"/>
      <c r="I70" s="152"/>
      <c r="J70" s="153">
        <f>J161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152</v>
      </c>
      <c r="E71" s="151"/>
      <c r="F71" s="151"/>
      <c r="G71" s="151"/>
      <c r="H71" s="151"/>
      <c r="I71" s="152"/>
      <c r="J71" s="153">
        <f>J169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153</v>
      </c>
      <c r="E72" s="151"/>
      <c r="F72" s="151"/>
      <c r="G72" s="151"/>
      <c r="H72" s="151"/>
      <c r="I72" s="152"/>
      <c r="J72" s="153">
        <f>J183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155</v>
      </c>
      <c r="E73" s="151"/>
      <c r="F73" s="151"/>
      <c r="G73" s="151"/>
      <c r="H73" s="151"/>
      <c r="I73" s="152"/>
      <c r="J73" s="153">
        <f>J246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156</v>
      </c>
      <c r="E74" s="151"/>
      <c r="F74" s="151"/>
      <c r="G74" s="151"/>
      <c r="H74" s="151"/>
      <c r="I74" s="152"/>
      <c r="J74" s="153">
        <f>J253</f>
        <v>0</v>
      </c>
      <c r="K74" s="93"/>
      <c r="L74" s="154"/>
    </row>
    <row r="75" spans="2:47" s="8" customFormat="1" ht="24.95" customHeight="1">
      <c r="B75" s="142"/>
      <c r="C75" s="143"/>
      <c r="D75" s="144" t="s">
        <v>441</v>
      </c>
      <c r="E75" s="145"/>
      <c r="F75" s="145"/>
      <c r="G75" s="145"/>
      <c r="H75" s="145"/>
      <c r="I75" s="146"/>
      <c r="J75" s="147">
        <f>J255</f>
        <v>0</v>
      </c>
      <c r="K75" s="143"/>
      <c r="L75" s="148"/>
    </row>
    <row r="76" spans="2:47" s="1" customFormat="1" ht="21.75" customHeight="1">
      <c r="B76" s="33"/>
      <c r="C76" s="34"/>
      <c r="D76" s="34"/>
      <c r="E76" s="34"/>
      <c r="F76" s="34"/>
      <c r="G76" s="34"/>
      <c r="H76" s="34"/>
      <c r="I76" s="111"/>
      <c r="J76" s="34"/>
      <c r="K76" s="34"/>
      <c r="L76" s="37"/>
    </row>
    <row r="77" spans="2:47" s="1" customFormat="1" ht="6.95" customHeight="1">
      <c r="B77" s="45"/>
      <c r="C77" s="46"/>
      <c r="D77" s="46"/>
      <c r="E77" s="46"/>
      <c r="F77" s="46"/>
      <c r="G77" s="46"/>
      <c r="H77" s="46"/>
      <c r="I77" s="133"/>
      <c r="J77" s="46"/>
      <c r="K77" s="46"/>
      <c r="L77" s="37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136"/>
      <c r="J81" s="48"/>
      <c r="K81" s="48"/>
      <c r="L81" s="37"/>
    </row>
    <row r="82" spans="2:12" s="1" customFormat="1" ht="24.95" customHeight="1">
      <c r="B82" s="33"/>
      <c r="C82" s="22" t="s">
        <v>157</v>
      </c>
      <c r="D82" s="34"/>
      <c r="E82" s="34"/>
      <c r="F82" s="34"/>
      <c r="G82" s="34"/>
      <c r="H82" s="34"/>
      <c r="I82" s="111"/>
      <c r="J82" s="34"/>
      <c r="K82" s="34"/>
      <c r="L82" s="37"/>
    </row>
    <row r="83" spans="2:12" s="1" customFormat="1" ht="6.95" customHeight="1">
      <c r="B83" s="33"/>
      <c r="C83" s="34"/>
      <c r="D83" s="34"/>
      <c r="E83" s="34"/>
      <c r="F83" s="34"/>
      <c r="G83" s="34"/>
      <c r="H83" s="34"/>
      <c r="I83" s="111"/>
      <c r="J83" s="34"/>
      <c r="K83" s="34"/>
      <c r="L83" s="37"/>
    </row>
    <row r="84" spans="2:12" s="1" customFormat="1" ht="12" customHeight="1">
      <c r="B84" s="33"/>
      <c r="C84" s="28" t="s">
        <v>15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16.5" customHeight="1">
      <c r="B85" s="33"/>
      <c r="C85" s="34"/>
      <c r="D85" s="34"/>
      <c r="E85" s="365" t="str">
        <f>E7</f>
        <v>Výstavba kanalizace Hrdlořezy - DPS - neuznatelné náklady</v>
      </c>
      <c r="F85" s="366"/>
      <c r="G85" s="366"/>
      <c r="H85" s="366"/>
      <c r="I85" s="111"/>
      <c r="J85" s="34"/>
      <c r="K85" s="34"/>
      <c r="L85" s="37"/>
    </row>
    <row r="86" spans="2:12" ht="12" customHeight="1">
      <c r="B86" s="20"/>
      <c r="C86" s="28" t="s">
        <v>140</v>
      </c>
      <c r="D86" s="21"/>
      <c r="E86" s="21"/>
      <c r="F86" s="21"/>
      <c r="G86" s="21"/>
      <c r="H86" s="21"/>
      <c r="J86" s="21"/>
      <c r="K86" s="21"/>
      <c r="L86" s="19"/>
    </row>
    <row r="87" spans="2:12" ht="16.5" customHeight="1">
      <c r="B87" s="20"/>
      <c r="C87" s="21"/>
      <c r="D87" s="21"/>
      <c r="E87" s="365" t="s">
        <v>141</v>
      </c>
      <c r="F87" s="352"/>
      <c r="G87" s="352"/>
      <c r="H87" s="352"/>
      <c r="J87" s="21"/>
      <c r="K87" s="21"/>
      <c r="L87" s="19"/>
    </row>
    <row r="88" spans="2:12" ht="12" customHeight="1">
      <c r="B88" s="20"/>
      <c r="C88" s="28" t="s">
        <v>142</v>
      </c>
      <c r="D88" s="21"/>
      <c r="E88" s="21"/>
      <c r="F88" s="21"/>
      <c r="G88" s="21"/>
      <c r="H88" s="21"/>
      <c r="J88" s="21"/>
      <c r="K88" s="21"/>
      <c r="L88" s="19"/>
    </row>
    <row r="89" spans="2:12" s="1" customFormat="1" ht="16.5" customHeight="1">
      <c r="B89" s="33"/>
      <c r="C89" s="34"/>
      <c r="D89" s="34"/>
      <c r="E89" s="366" t="s">
        <v>438</v>
      </c>
      <c r="F89" s="347"/>
      <c r="G89" s="347"/>
      <c r="H89" s="347"/>
      <c r="I89" s="111"/>
      <c r="J89" s="34"/>
      <c r="K89" s="34"/>
      <c r="L89" s="37"/>
    </row>
    <row r="90" spans="2:12" s="1" customFormat="1" ht="12" customHeight="1">
      <c r="B90" s="33"/>
      <c r="C90" s="28" t="s">
        <v>439</v>
      </c>
      <c r="D90" s="34"/>
      <c r="E90" s="34"/>
      <c r="F90" s="34"/>
      <c r="G90" s="34"/>
      <c r="H90" s="34"/>
      <c r="I90" s="111"/>
      <c r="J90" s="34"/>
      <c r="K90" s="34"/>
      <c r="L90" s="37"/>
    </row>
    <row r="91" spans="2:12" s="1" customFormat="1" ht="16.5" customHeight="1">
      <c r="B91" s="33"/>
      <c r="C91" s="34"/>
      <c r="D91" s="34"/>
      <c r="E91" s="348" t="str">
        <f>E13</f>
        <v>SO 08.11. - Přeložka vodovodu F-b</v>
      </c>
      <c r="F91" s="347"/>
      <c r="G91" s="347"/>
      <c r="H91" s="347"/>
      <c r="I91" s="111"/>
      <c r="J91" s="34"/>
      <c r="K91" s="34"/>
      <c r="L91" s="37"/>
    </row>
    <row r="92" spans="2:12" s="1" customFormat="1" ht="6.95" customHeight="1">
      <c r="B92" s="33"/>
      <c r="C92" s="34"/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2" customHeight="1">
      <c r="B93" s="33"/>
      <c r="C93" s="28" t="s">
        <v>20</v>
      </c>
      <c r="D93" s="34"/>
      <c r="E93" s="34"/>
      <c r="F93" s="26" t="str">
        <f>F16</f>
        <v>Hrdlořezy</v>
      </c>
      <c r="G93" s="34"/>
      <c r="H93" s="34"/>
      <c r="I93" s="112" t="s">
        <v>22</v>
      </c>
      <c r="J93" s="54" t="str">
        <f>IF(J16="","",J16)</f>
        <v>21. 3. 2018</v>
      </c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3.7" customHeight="1">
      <c r="B95" s="33"/>
      <c r="C95" s="28" t="s">
        <v>24</v>
      </c>
      <c r="D95" s="34"/>
      <c r="E95" s="34"/>
      <c r="F95" s="26" t="str">
        <f>E19</f>
        <v>Vodovody a kanalizace Mladá Boleslav, a.s.</v>
      </c>
      <c r="G95" s="34"/>
      <c r="H95" s="34"/>
      <c r="I95" s="112" t="s">
        <v>32</v>
      </c>
      <c r="J95" s="31" t="str">
        <f>E25</f>
        <v>ŠINDLAR s.r.o.</v>
      </c>
      <c r="K95" s="34"/>
      <c r="L95" s="37"/>
    </row>
    <row r="96" spans="2:12" s="1" customFormat="1" ht="13.7" customHeight="1">
      <c r="B96" s="33"/>
      <c r="C96" s="28" t="s">
        <v>30</v>
      </c>
      <c r="D96" s="34"/>
      <c r="E96" s="34"/>
      <c r="F96" s="26" t="str">
        <f>IF(E22="","",E22)</f>
        <v>Vyplň údaj</v>
      </c>
      <c r="G96" s="34"/>
      <c r="H96" s="34"/>
      <c r="I96" s="112" t="s">
        <v>37</v>
      </c>
      <c r="J96" s="31" t="str">
        <f>E28</f>
        <v>Roman Bárta</v>
      </c>
      <c r="K96" s="34"/>
      <c r="L96" s="37"/>
    </row>
    <row r="97" spans="2:65" s="1" customFormat="1" ht="10.35" customHeight="1">
      <c r="B97" s="33"/>
      <c r="C97" s="34"/>
      <c r="D97" s="34"/>
      <c r="E97" s="34"/>
      <c r="F97" s="34"/>
      <c r="G97" s="34"/>
      <c r="H97" s="34"/>
      <c r="I97" s="111"/>
      <c r="J97" s="34"/>
      <c r="K97" s="34"/>
      <c r="L97" s="37"/>
    </row>
    <row r="98" spans="2:65" s="10" customFormat="1" ht="29.25" customHeight="1">
      <c r="B98" s="155"/>
      <c r="C98" s="156" t="s">
        <v>158</v>
      </c>
      <c r="D98" s="157" t="s">
        <v>60</v>
      </c>
      <c r="E98" s="157" t="s">
        <v>56</v>
      </c>
      <c r="F98" s="157" t="s">
        <v>57</v>
      </c>
      <c r="G98" s="157" t="s">
        <v>159</v>
      </c>
      <c r="H98" s="157" t="s">
        <v>160</v>
      </c>
      <c r="I98" s="158" t="s">
        <v>161</v>
      </c>
      <c r="J98" s="157" t="s">
        <v>145</v>
      </c>
      <c r="K98" s="159" t="s">
        <v>162</v>
      </c>
      <c r="L98" s="160"/>
      <c r="M98" s="63" t="s">
        <v>1</v>
      </c>
      <c r="N98" s="64" t="s">
        <v>45</v>
      </c>
      <c r="O98" s="64" t="s">
        <v>163</v>
      </c>
      <c r="P98" s="64" t="s">
        <v>164</v>
      </c>
      <c r="Q98" s="64" t="s">
        <v>165</v>
      </c>
      <c r="R98" s="64" t="s">
        <v>166</v>
      </c>
      <c r="S98" s="64" t="s">
        <v>167</v>
      </c>
      <c r="T98" s="65" t="s">
        <v>168</v>
      </c>
    </row>
    <row r="99" spans="2:65" s="1" customFormat="1" ht="22.9" customHeight="1">
      <c r="B99" s="33"/>
      <c r="C99" s="70" t="s">
        <v>169</v>
      </c>
      <c r="D99" s="34"/>
      <c r="E99" s="34"/>
      <c r="F99" s="34"/>
      <c r="G99" s="34"/>
      <c r="H99" s="34"/>
      <c r="I99" s="111"/>
      <c r="J99" s="161">
        <f>BK99</f>
        <v>0</v>
      </c>
      <c r="K99" s="34"/>
      <c r="L99" s="37"/>
      <c r="M99" s="66"/>
      <c r="N99" s="67"/>
      <c r="O99" s="67"/>
      <c r="P99" s="162">
        <f>P100+P255</f>
        <v>0</v>
      </c>
      <c r="Q99" s="67"/>
      <c r="R99" s="162">
        <f>R100+R255</f>
        <v>24.788276399999997</v>
      </c>
      <c r="S99" s="67"/>
      <c r="T99" s="163">
        <f>T100+T255</f>
        <v>36.480359999999997</v>
      </c>
      <c r="AT99" s="16" t="s">
        <v>74</v>
      </c>
      <c r="AU99" s="16" t="s">
        <v>147</v>
      </c>
      <c r="BK99" s="164">
        <f>BK100+BK255</f>
        <v>0</v>
      </c>
    </row>
    <row r="100" spans="2:65" s="11" customFormat="1" ht="25.9" customHeight="1">
      <c r="B100" s="165"/>
      <c r="C100" s="166"/>
      <c r="D100" s="167" t="s">
        <v>74</v>
      </c>
      <c r="E100" s="168" t="s">
        <v>170</v>
      </c>
      <c r="F100" s="168" t="s">
        <v>171</v>
      </c>
      <c r="G100" s="166"/>
      <c r="H100" s="166"/>
      <c r="I100" s="169"/>
      <c r="J100" s="170">
        <f>BK100</f>
        <v>0</v>
      </c>
      <c r="K100" s="166"/>
      <c r="L100" s="171"/>
      <c r="M100" s="172"/>
      <c r="N100" s="173"/>
      <c r="O100" s="173"/>
      <c r="P100" s="174">
        <f>P101+P161+P169+P183+P246+P253</f>
        <v>0</v>
      </c>
      <c r="Q100" s="173"/>
      <c r="R100" s="174">
        <f>R101+R161+R169+R183+R246+R253</f>
        <v>24.788276399999997</v>
      </c>
      <c r="S100" s="173"/>
      <c r="T100" s="175">
        <f>T101+T161+T169+T183+T246+T253</f>
        <v>36.480359999999997</v>
      </c>
      <c r="AR100" s="176" t="s">
        <v>82</v>
      </c>
      <c r="AT100" s="177" t="s">
        <v>74</v>
      </c>
      <c r="AU100" s="177" t="s">
        <v>75</v>
      </c>
      <c r="AY100" s="176" t="s">
        <v>172</v>
      </c>
      <c r="BK100" s="178">
        <f>BK101+BK161+BK169+BK183+BK246+BK253</f>
        <v>0</v>
      </c>
    </row>
    <row r="101" spans="2:65" s="11" customFormat="1" ht="22.9" customHeight="1">
      <c r="B101" s="165"/>
      <c r="C101" s="166"/>
      <c r="D101" s="167" t="s">
        <v>74</v>
      </c>
      <c r="E101" s="179" t="s">
        <v>82</v>
      </c>
      <c r="F101" s="179" t="s">
        <v>173</v>
      </c>
      <c r="G101" s="166"/>
      <c r="H101" s="166"/>
      <c r="I101" s="169"/>
      <c r="J101" s="180">
        <f>BK101</f>
        <v>0</v>
      </c>
      <c r="K101" s="166"/>
      <c r="L101" s="171"/>
      <c r="M101" s="172"/>
      <c r="N101" s="173"/>
      <c r="O101" s="173"/>
      <c r="P101" s="174">
        <f>SUM(P102:P160)</f>
        <v>0</v>
      </c>
      <c r="Q101" s="173"/>
      <c r="R101" s="174">
        <f>SUM(R102:R160)</f>
        <v>22.899875999999999</v>
      </c>
      <c r="S101" s="173"/>
      <c r="T101" s="175">
        <f>SUM(T102:T160)</f>
        <v>36.464999999999996</v>
      </c>
      <c r="AR101" s="176" t="s">
        <v>82</v>
      </c>
      <c r="AT101" s="177" t="s">
        <v>74</v>
      </c>
      <c r="AU101" s="177" t="s">
        <v>82</v>
      </c>
      <c r="AY101" s="176" t="s">
        <v>172</v>
      </c>
      <c r="BK101" s="178">
        <f>SUM(BK102:BK160)</f>
        <v>0</v>
      </c>
    </row>
    <row r="102" spans="2:65" s="1" customFormat="1" ht="22.5" customHeight="1">
      <c r="B102" s="33"/>
      <c r="C102" s="181" t="s">
        <v>82</v>
      </c>
      <c r="D102" s="181" t="s">
        <v>174</v>
      </c>
      <c r="E102" s="182" t="s">
        <v>184</v>
      </c>
      <c r="F102" s="183" t="s">
        <v>185</v>
      </c>
      <c r="G102" s="184" t="s">
        <v>175</v>
      </c>
      <c r="H102" s="185">
        <v>48.62</v>
      </c>
      <c r="I102" s="186"/>
      <c r="J102" s="185">
        <f>ROUND(I102*H102,2)</f>
        <v>0</v>
      </c>
      <c r="K102" s="183" t="s">
        <v>176</v>
      </c>
      <c r="L102" s="37"/>
      <c r="M102" s="187" t="s">
        <v>1</v>
      </c>
      <c r="N102" s="188" t="s">
        <v>46</v>
      </c>
      <c r="O102" s="59"/>
      <c r="P102" s="189">
        <f>O102*H102</f>
        <v>0</v>
      </c>
      <c r="Q102" s="189">
        <v>0</v>
      </c>
      <c r="R102" s="189">
        <f>Q102*H102</f>
        <v>0</v>
      </c>
      <c r="S102" s="189">
        <v>0.17</v>
      </c>
      <c r="T102" s="190">
        <f>S102*H102</f>
        <v>8.2653999999999996</v>
      </c>
      <c r="AR102" s="16" t="s">
        <v>177</v>
      </c>
      <c r="AT102" s="16" t="s">
        <v>174</v>
      </c>
      <c r="AU102" s="16" t="s">
        <v>84</v>
      </c>
      <c r="AY102" s="16" t="s">
        <v>172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6" t="s">
        <v>82</v>
      </c>
      <c r="BK102" s="191">
        <f>ROUND(I102*H102,2)</f>
        <v>0</v>
      </c>
      <c r="BL102" s="16" t="s">
        <v>177</v>
      </c>
      <c r="BM102" s="16" t="s">
        <v>1747</v>
      </c>
    </row>
    <row r="103" spans="2:65" s="1" customFormat="1" ht="19.5">
      <c r="B103" s="33"/>
      <c r="C103" s="34"/>
      <c r="D103" s="194" t="s">
        <v>186</v>
      </c>
      <c r="E103" s="34"/>
      <c r="F103" s="214" t="s">
        <v>187</v>
      </c>
      <c r="G103" s="34"/>
      <c r="H103" s="34"/>
      <c r="I103" s="111"/>
      <c r="J103" s="34"/>
      <c r="K103" s="34"/>
      <c r="L103" s="37"/>
      <c r="M103" s="215"/>
      <c r="N103" s="59"/>
      <c r="O103" s="59"/>
      <c r="P103" s="59"/>
      <c r="Q103" s="59"/>
      <c r="R103" s="59"/>
      <c r="S103" s="59"/>
      <c r="T103" s="60"/>
      <c r="AT103" s="16" t="s">
        <v>186</v>
      </c>
      <c r="AU103" s="16" t="s">
        <v>84</v>
      </c>
    </row>
    <row r="104" spans="2:65" s="12" customFormat="1">
      <c r="B104" s="192"/>
      <c r="C104" s="193"/>
      <c r="D104" s="194" t="s">
        <v>178</v>
      </c>
      <c r="E104" s="195" t="s">
        <v>1</v>
      </c>
      <c r="F104" s="196" t="s">
        <v>1115</v>
      </c>
      <c r="G104" s="193"/>
      <c r="H104" s="195" t="s">
        <v>1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178</v>
      </c>
      <c r="AU104" s="202" t="s">
        <v>84</v>
      </c>
      <c r="AV104" s="12" t="s">
        <v>82</v>
      </c>
      <c r="AW104" s="12" t="s">
        <v>36</v>
      </c>
      <c r="AX104" s="12" t="s">
        <v>75</v>
      </c>
      <c r="AY104" s="202" t="s">
        <v>172</v>
      </c>
    </row>
    <row r="105" spans="2:65" s="12" customFormat="1">
      <c r="B105" s="192"/>
      <c r="C105" s="193"/>
      <c r="D105" s="194" t="s">
        <v>178</v>
      </c>
      <c r="E105" s="195" t="s">
        <v>1</v>
      </c>
      <c r="F105" s="196" t="s">
        <v>180</v>
      </c>
      <c r="G105" s="193"/>
      <c r="H105" s="195" t="s">
        <v>1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178</v>
      </c>
      <c r="AU105" s="202" t="s">
        <v>84</v>
      </c>
      <c r="AV105" s="12" t="s">
        <v>82</v>
      </c>
      <c r="AW105" s="12" t="s">
        <v>36</v>
      </c>
      <c r="AX105" s="12" t="s">
        <v>75</v>
      </c>
      <c r="AY105" s="202" t="s">
        <v>172</v>
      </c>
    </row>
    <row r="106" spans="2:65" s="12" customFormat="1">
      <c r="B106" s="192"/>
      <c r="C106" s="193"/>
      <c r="D106" s="194" t="s">
        <v>178</v>
      </c>
      <c r="E106" s="195" t="s">
        <v>1</v>
      </c>
      <c r="F106" s="196" t="s">
        <v>189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178</v>
      </c>
      <c r="AU106" s="202" t="s">
        <v>84</v>
      </c>
      <c r="AV106" s="12" t="s">
        <v>82</v>
      </c>
      <c r="AW106" s="12" t="s">
        <v>36</v>
      </c>
      <c r="AX106" s="12" t="s">
        <v>75</v>
      </c>
      <c r="AY106" s="202" t="s">
        <v>172</v>
      </c>
    </row>
    <row r="107" spans="2:65" s="13" customFormat="1">
      <c r="B107" s="203"/>
      <c r="C107" s="204"/>
      <c r="D107" s="194" t="s">
        <v>178</v>
      </c>
      <c r="E107" s="205" t="s">
        <v>1</v>
      </c>
      <c r="F107" s="206" t="s">
        <v>1748</v>
      </c>
      <c r="G107" s="204"/>
      <c r="H107" s="207">
        <v>48.62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178</v>
      </c>
      <c r="AU107" s="213" t="s">
        <v>84</v>
      </c>
      <c r="AV107" s="13" t="s">
        <v>84</v>
      </c>
      <c r="AW107" s="13" t="s">
        <v>36</v>
      </c>
      <c r="AX107" s="13" t="s">
        <v>82</v>
      </c>
      <c r="AY107" s="213" t="s">
        <v>172</v>
      </c>
    </row>
    <row r="108" spans="2:65" s="1" customFormat="1" ht="22.5" customHeight="1">
      <c r="B108" s="33"/>
      <c r="C108" s="181" t="s">
        <v>84</v>
      </c>
      <c r="D108" s="181" t="s">
        <v>174</v>
      </c>
      <c r="E108" s="182" t="s">
        <v>197</v>
      </c>
      <c r="F108" s="183" t="s">
        <v>198</v>
      </c>
      <c r="G108" s="184" t="s">
        <v>175</v>
      </c>
      <c r="H108" s="185">
        <v>48.62</v>
      </c>
      <c r="I108" s="186"/>
      <c r="J108" s="185">
        <f>ROUND(I108*H108,2)</f>
        <v>0</v>
      </c>
      <c r="K108" s="183" t="s">
        <v>176</v>
      </c>
      <c r="L108" s="37"/>
      <c r="M108" s="187" t="s">
        <v>1</v>
      </c>
      <c r="N108" s="188" t="s">
        <v>46</v>
      </c>
      <c r="O108" s="59"/>
      <c r="P108" s="189">
        <f>O108*H108</f>
        <v>0</v>
      </c>
      <c r="Q108" s="189">
        <v>0</v>
      </c>
      <c r="R108" s="189">
        <f>Q108*H108</f>
        <v>0</v>
      </c>
      <c r="S108" s="189">
        <v>0.57999999999999996</v>
      </c>
      <c r="T108" s="190">
        <f>S108*H108</f>
        <v>28.199599999999997</v>
      </c>
      <c r="AR108" s="16" t="s">
        <v>177</v>
      </c>
      <c r="AT108" s="16" t="s">
        <v>174</v>
      </c>
      <c r="AU108" s="16" t="s">
        <v>84</v>
      </c>
      <c r="AY108" s="16" t="s">
        <v>172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6" t="s">
        <v>82</v>
      </c>
      <c r="BK108" s="191">
        <f>ROUND(I108*H108,2)</f>
        <v>0</v>
      </c>
      <c r="BL108" s="16" t="s">
        <v>177</v>
      </c>
      <c r="BM108" s="16" t="s">
        <v>1749</v>
      </c>
    </row>
    <row r="109" spans="2:65" s="1" customFormat="1" ht="19.5">
      <c r="B109" s="33"/>
      <c r="C109" s="34"/>
      <c r="D109" s="194" t="s">
        <v>186</v>
      </c>
      <c r="E109" s="34"/>
      <c r="F109" s="214" t="s">
        <v>199</v>
      </c>
      <c r="G109" s="34"/>
      <c r="H109" s="34"/>
      <c r="I109" s="111"/>
      <c r="J109" s="34"/>
      <c r="K109" s="34"/>
      <c r="L109" s="37"/>
      <c r="M109" s="215"/>
      <c r="N109" s="59"/>
      <c r="O109" s="59"/>
      <c r="P109" s="59"/>
      <c r="Q109" s="59"/>
      <c r="R109" s="59"/>
      <c r="S109" s="59"/>
      <c r="T109" s="60"/>
      <c r="AT109" s="16" t="s">
        <v>186</v>
      </c>
      <c r="AU109" s="16" t="s">
        <v>84</v>
      </c>
    </row>
    <row r="110" spans="2:65" s="12" customFormat="1">
      <c r="B110" s="192"/>
      <c r="C110" s="193"/>
      <c r="D110" s="194" t="s">
        <v>178</v>
      </c>
      <c r="E110" s="195" t="s">
        <v>1</v>
      </c>
      <c r="F110" s="196" t="s">
        <v>1115</v>
      </c>
      <c r="G110" s="193"/>
      <c r="H110" s="195" t="s">
        <v>1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178</v>
      </c>
      <c r="AU110" s="202" t="s">
        <v>84</v>
      </c>
      <c r="AV110" s="12" t="s">
        <v>82</v>
      </c>
      <c r="AW110" s="12" t="s">
        <v>36</v>
      </c>
      <c r="AX110" s="12" t="s">
        <v>75</v>
      </c>
      <c r="AY110" s="202" t="s">
        <v>172</v>
      </c>
    </row>
    <row r="111" spans="2:65" s="12" customFormat="1">
      <c r="B111" s="192"/>
      <c r="C111" s="193"/>
      <c r="D111" s="194" t="s">
        <v>178</v>
      </c>
      <c r="E111" s="195" t="s">
        <v>1</v>
      </c>
      <c r="F111" s="196" t="s">
        <v>180</v>
      </c>
      <c r="G111" s="193"/>
      <c r="H111" s="195" t="s">
        <v>1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178</v>
      </c>
      <c r="AU111" s="202" t="s">
        <v>84</v>
      </c>
      <c r="AV111" s="12" t="s">
        <v>82</v>
      </c>
      <c r="AW111" s="12" t="s">
        <v>36</v>
      </c>
      <c r="AX111" s="12" t="s">
        <v>75</v>
      </c>
      <c r="AY111" s="202" t="s">
        <v>172</v>
      </c>
    </row>
    <row r="112" spans="2:65" s="13" customFormat="1">
      <c r="B112" s="203"/>
      <c r="C112" s="204"/>
      <c r="D112" s="194" t="s">
        <v>178</v>
      </c>
      <c r="E112" s="205" t="s">
        <v>1</v>
      </c>
      <c r="F112" s="206" t="s">
        <v>1748</v>
      </c>
      <c r="G112" s="204"/>
      <c r="H112" s="207">
        <v>48.62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178</v>
      </c>
      <c r="AU112" s="213" t="s">
        <v>84</v>
      </c>
      <c r="AV112" s="13" t="s">
        <v>84</v>
      </c>
      <c r="AW112" s="13" t="s">
        <v>36</v>
      </c>
      <c r="AX112" s="13" t="s">
        <v>82</v>
      </c>
      <c r="AY112" s="213" t="s">
        <v>172</v>
      </c>
    </row>
    <row r="113" spans="2:65" s="1" customFormat="1" ht="22.5" customHeight="1">
      <c r="B113" s="33"/>
      <c r="C113" s="181" t="s">
        <v>92</v>
      </c>
      <c r="D113" s="181" t="s">
        <v>174</v>
      </c>
      <c r="E113" s="182" t="s">
        <v>237</v>
      </c>
      <c r="F113" s="183" t="s">
        <v>238</v>
      </c>
      <c r="G113" s="184" t="s">
        <v>231</v>
      </c>
      <c r="H113" s="185">
        <v>34.549999999999997</v>
      </c>
      <c r="I113" s="186"/>
      <c r="J113" s="185">
        <f>ROUND(I113*H113,2)</f>
        <v>0</v>
      </c>
      <c r="K113" s="183" t="s">
        <v>176</v>
      </c>
      <c r="L113" s="37"/>
      <c r="M113" s="187" t="s">
        <v>1</v>
      </c>
      <c r="N113" s="188" t="s">
        <v>46</v>
      </c>
      <c r="O113" s="59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AR113" s="16" t="s">
        <v>177</v>
      </c>
      <c r="AT113" s="16" t="s">
        <v>174</v>
      </c>
      <c r="AU113" s="16" t="s">
        <v>84</v>
      </c>
      <c r="AY113" s="16" t="s">
        <v>172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6" t="s">
        <v>82</v>
      </c>
      <c r="BK113" s="191">
        <f>ROUND(I113*H113,2)</f>
        <v>0</v>
      </c>
      <c r="BL113" s="16" t="s">
        <v>177</v>
      </c>
      <c r="BM113" s="16" t="s">
        <v>1750</v>
      </c>
    </row>
    <row r="114" spans="2:65" s="12" customFormat="1">
      <c r="B114" s="192"/>
      <c r="C114" s="193"/>
      <c r="D114" s="194" t="s">
        <v>178</v>
      </c>
      <c r="E114" s="195" t="s">
        <v>1</v>
      </c>
      <c r="F114" s="196" t="s">
        <v>1115</v>
      </c>
      <c r="G114" s="193"/>
      <c r="H114" s="195" t="s">
        <v>1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178</v>
      </c>
      <c r="AU114" s="202" t="s">
        <v>84</v>
      </c>
      <c r="AV114" s="12" t="s">
        <v>82</v>
      </c>
      <c r="AW114" s="12" t="s">
        <v>36</v>
      </c>
      <c r="AX114" s="12" t="s">
        <v>75</v>
      </c>
      <c r="AY114" s="202" t="s">
        <v>172</v>
      </c>
    </row>
    <row r="115" spans="2:65" s="12" customFormat="1">
      <c r="B115" s="192"/>
      <c r="C115" s="193"/>
      <c r="D115" s="194" t="s">
        <v>178</v>
      </c>
      <c r="E115" s="195" t="s">
        <v>1</v>
      </c>
      <c r="F115" s="196" t="s">
        <v>239</v>
      </c>
      <c r="G115" s="193"/>
      <c r="H115" s="195" t="s">
        <v>1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178</v>
      </c>
      <c r="AU115" s="202" t="s">
        <v>84</v>
      </c>
      <c r="AV115" s="12" t="s">
        <v>82</v>
      </c>
      <c r="AW115" s="12" t="s">
        <v>36</v>
      </c>
      <c r="AX115" s="12" t="s">
        <v>75</v>
      </c>
      <c r="AY115" s="202" t="s">
        <v>172</v>
      </c>
    </row>
    <row r="116" spans="2:65" s="12" customFormat="1">
      <c r="B116" s="192"/>
      <c r="C116" s="193"/>
      <c r="D116" s="194" t="s">
        <v>178</v>
      </c>
      <c r="E116" s="195" t="s">
        <v>1</v>
      </c>
      <c r="F116" s="196" t="s">
        <v>1751</v>
      </c>
      <c r="G116" s="193"/>
      <c r="H116" s="195" t="s">
        <v>1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178</v>
      </c>
      <c r="AU116" s="202" t="s">
        <v>84</v>
      </c>
      <c r="AV116" s="12" t="s">
        <v>82</v>
      </c>
      <c r="AW116" s="12" t="s">
        <v>36</v>
      </c>
      <c r="AX116" s="12" t="s">
        <v>75</v>
      </c>
      <c r="AY116" s="202" t="s">
        <v>172</v>
      </c>
    </row>
    <row r="117" spans="2:65" s="13" customFormat="1">
      <c r="B117" s="203"/>
      <c r="C117" s="204"/>
      <c r="D117" s="194" t="s">
        <v>178</v>
      </c>
      <c r="E117" s="205" t="s">
        <v>1</v>
      </c>
      <c r="F117" s="206" t="s">
        <v>1752</v>
      </c>
      <c r="G117" s="204"/>
      <c r="H117" s="207">
        <v>34.549999999999997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178</v>
      </c>
      <c r="AU117" s="213" t="s">
        <v>84</v>
      </c>
      <c r="AV117" s="13" t="s">
        <v>84</v>
      </c>
      <c r="AW117" s="13" t="s">
        <v>36</v>
      </c>
      <c r="AX117" s="13" t="s">
        <v>82</v>
      </c>
      <c r="AY117" s="213" t="s">
        <v>172</v>
      </c>
    </row>
    <row r="118" spans="2:65" s="1" customFormat="1" ht="22.5" customHeight="1">
      <c r="B118" s="33"/>
      <c r="C118" s="181" t="s">
        <v>177</v>
      </c>
      <c r="D118" s="181" t="s">
        <v>174</v>
      </c>
      <c r="E118" s="182" t="s">
        <v>242</v>
      </c>
      <c r="F118" s="183" t="s">
        <v>243</v>
      </c>
      <c r="G118" s="184" t="s">
        <v>231</v>
      </c>
      <c r="H118" s="185">
        <v>10.37</v>
      </c>
      <c r="I118" s="186"/>
      <c r="J118" s="185">
        <f>ROUND(I118*H118,2)</f>
        <v>0</v>
      </c>
      <c r="K118" s="183" t="s">
        <v>176</v>
      </c>
      <c r="L118" s="37"/>
      <c r="M118" s="187" t="s">
        <v>1</v>
      </c>
      <c r="N118" s="188" t="s">
        <v>46</v>
      </c>
      <c r="O118" s="59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AR118" s="16" t="s">
        <v>177</v>
      </c>
      <c r="AT118" s="16" t="s">
        <v>174</v>
      </c>
      <c r="AU118" s="16" t="s">
        <v>84</v>
      </c>
      <c r="AY118" s="16" t="s">
        <v>172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6" t="s">
        <v>82</v>
      </c>
      <c r="BK118" s="191">
        <f>ROUND(I118*H118,2)</f>
        <v>0</v>
      </c>
      <c r="BL118" s="16" t="s">
        <v>177</v>
      </c>
      <c r="BM118" s="16" t="s">
        <v>1753</v>
      </c>
    </row>
    <row r="119" spans="2:65" s="1" customFormat="1" ht="19.5">
      <c r="B119" s="33"/>
      <c r="C119" s="34"/>
      <c r="D119" s="194" t="s">
        <v>186</v>
      </c>
      <c r="E119" s="34"/>
      <c r="F119" s="214" t="s">
        <v>244</v>
      </c>
      <c r="G119" s="34"/>
      <c r="H119" s="34"/>
      <c r="I119" s="111"/>
      <c r="J119" s="34"/>
      <c r="K119" s="34"/>
      <c r="L119" s="37"/>
      <c r="M119" s="215"/>
      <c r="N119" s="59"/>
      <c r="O119" s="59"/>
      <c r="P119" s="59"/>
      <c r="Q119" s="59"/>
      <c r="R119" s="59"/>
      <c r="S119" s="59"/>
      <c r="T119" s="60"/>
      <c r="AT119" s="16" t="s">
        <v>186</v>
      </c>
      <c r="AU119" s="16" t="s">
        <v>84</v>
      </c>
    </row>
    <row r="120" spans="2:65" s="13" customFormat="1">
      <c r="B120" s="203"/>
      <c r="C120" s="204"/>
      <c r="D120" s="194" t="s">
        <v>178</v>
      </c>
      <c r="E120" s="204"/>
      <c r="F120" s="206" t="s">
        <v>1754</v>
      </c>
      <c r="G120" s="204"/>
      <c r="H120" s="207">
        <v>10.37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178</v>
      </c>
      <c r="AU120" s="213" t="s">
        <v>84</v>
      </c>
      <c r="AV120" s="13" t="s">
        <v>84</v>
      </c>
      <c r="AW120" s="13" t="s">
        <v>4</v>
      </c>
      <c r="AX120" s="13" t="s">
        <v>82</v>
      </c>
      <c r="AY120" s="213" t="s">
        <v>172</v>
      </c>
    </row>
    <row r="121" spans="2:65" s="1" customFormat="1" ht="22.5" customHeight="1">
      <c r="B121" s="33"/>
      <c r="C121" s="181" t="s">
        <v>183</v>
      </c>
      <c r="D121" s="181" t="s">
        <v>174</v>
      </c>
      <c r="E121" s="182" t="s">
        <v>246</v>
      </c>
      <c r="F121" s="183" t="s">
        <v>247</v>
      </c>
      <c r="G121" s="184" t="s">
        <v>231</v>
      </c>
      <c r="H121" s="185">
        <v>34.549999999999997</v>
      </c>
      <c r="I121" s="186"/>
      <c r="J121" s="185">
        <f>ROUND(I121*H121,2)</f>
        <v>0</v>
      </c>
      <c r="K121" s="183" t="s">
        <v>176</v>
      </c>
      <c r="L121" s="37"/>
      <c r="M121" s="187" t="s">
        <v>1</v>
      </c>
      <c r="N121" s="188" t="s">
        <v>46</v>
      </c>
      <c r="O121" s="59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AR121" s="16" t="s">
        <v>177</v>
      </c>
      <c r="AT121" s="16" t="s">
        <v>174</v>
      </c>
      <c r="AU121" s="16" t="s">
        <v>84</v>
      </c>
      <c r="AY121" s="16" t="s">
        <v>172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6" t="s">
        <v>82</v>
      </c>
      <c r="BK121" s="191">
        <f>ROUND(I121*H121,2)</f>
        <v>0</v>
      </c>
      <c r="BL121" s="16" t="s">
        <v>177</v>
      </c>
      <c r="BM121" s="16" t="s">
        <v>1755</v>
      </c>
    </row>
    <row r="122" spans="2:65" s="12" customFormat="1">
      <c r="B122" s="192"/>
      <c r="C122" s="193"/>
      <c r="D122" s="194" t="s">
        <v>178</v>
      </c>
      <c r="E122" s="195" t="s">
        <v>1</v>
      </c>
      <c r="F122" s="196" t="s">
        <v>1115</v>
      </c>
      <c r="G122" s="193"/>
      <c r="H122" s="195" t="s">
        <v>1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178</v>
      </c>
      <c r="AU122" s="202" t="s">
        <v>84</v>
      </c>
      <c r="AV122" s="12" t="s">
        <v>82</v>
      </c>
      <c r="AW122" s="12" t="s">
        <v>36</v>
      </c>
      <c r="AX122" s="12" t="s">
        <v>75</v>
      </c>
      <c r="AY122" s="202" t="s">
        <v>172</v>
      </c>
    </row>
    <row r="123" spans="2:65" s="12" customFormat="1">
      <c r="B123" s="192"/>
      <c r="C123" s="193"/>
      <c r="D123" s="194" t="s">
        <v>178</v>
      </c>
      <c r="E123" s="195" t="s">
        <v>1</v>
      </c>
      <c r="F123" s="196" t="s">
        <v>239</v>
      </c>
      <c r="G123" s="193"/>
      <c r="H123" s="195" t="s">
        <v>1</v>
      </c>
      <c r="I123" s="197"/>
      <c r="J123" s="193"/>
      <c r="K123" s="193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178</v>
      </c>
      <c r="AU123" s="202" t="s">
        <v>84</v>
      </c>
      <c r="AV123" s="12" t="s">
        <v>82</v>
      </c>
      <c r="AW123" s="12" t="s">
        <v>36</v>
      </c>
      <c r="AX123" s="12" t="s">
        <v>75</v>
      </c>
      <c r="AY123" s="202" t="s">
        <v>172</v>
      </c>
    </row>
    <row r="124" spans="2:65" s="12" customFormat="1">
      <c r="B124" s="192"/>
      <c r="C124" s="193"/>
      <c r="D124" s="194" t="s">
        <v>178</v>
      </c>
      <c r="E124" s="195" t="s">
        <v>1</v>
      </c>
      <c r="F124" s="196" t="s">
        <v>1751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178</v>
      </c>
      <c r="AU124" s="202" t="s">
        <v>84</v>
      </c>
      <c r="AV124" s="12" t="s">
        <v>82</v>
      </c>
      <c r="AW124" s="12" t="s">
        <v>36</v>
      </c>
      <c r="AX124" s="12" t="s">
        <v>75</v>
      </c>
      <c r="AY124" s="202" t="s">
        <v>172</v>
      </c>
    </row>
    <row r="125" spans="2:65" s="13" customFormat="1">
      <c r="B125" s="203"/>
      <c r="C125" s="204"/>
      <c r="D125" s="194" t="s">
        <v>178</v>
      </c>
      <c r="E125" s="205" t="s">
        <v>1</v>
      </c>
      <c r="F125" s="206" t="s">
        <v>1752</v>
      </c>
      <c r="G125" s="204"/>
      <c r="H125" s="207">
        <v>34.549999999999997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178</v>
      </c>
      <c r="AU125" s="213" t="s">
        <v>84</v>
      </c>
      <c r="AV125" s="13" t="s">
        <v>84</v>
      </c>
      <c r="AW125" s="13" t="s">
        <v>36</v>
      </c>
      <c r="AX125" s="13" t="s">
        <v>82</v>
      </c>
      <c r="AY125" s="213" t="s">
        <v>172</v>
      </c>
    </row>
    <row r="126" spans="2:65" s="1" customFormat="1" ht="22.5" customHeight="1">
      <c r="B126" s="33"/>
      <c r="C126" s="181" t="s">
        <v>190</v>
      </c>
      <c r="D126" s="181" t="s">
        <v>174</v>
      </c>
      <c r="E126" s="182" t="s">
        <v>248</v>
      </c>
      <c r="F126" s="183" t="s">
        <v>249</v>
      </c>
      <c r="G126" s="184" t="s">
        <v>231</v>
      </c>
      <c r="H126" s="185">
        <v>10.37</v>
      </c>
      <c r="I126" s="186"/>
      <c r="J126" s="185">
        <f>ROUND(I126*H126,2)</f>
        <v>0</v>
      </c>
      <c r="K126" s="183" t="s">
        <v>176</v>
      </c>
      <c r="L126" s="37"/>
      <c r="M126" s="187" t="s">
        <v>1</v>
      </c>
      <c r="N126" s="188" t="s">
        <v>46</v>
      </c>
      <c r="O126" s="59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AR126" s="16" t="s">
        <v>177</v>
      </c>
      <c r="AT126" s="16" t="s">
        <v>174</v>
      </c>
      <c r="AU126" s="16" t="s">
        <v>84</v>
      </c>
      <c r="AY126" s="16" t="s">
        <v>172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6" t="s">
        <v>82</v>
      </c>
      <c r="BK126" s="191">
        <f>ROUND(I126*H126,2)</f>
        <v>0</v>
      </c>
      <c r="BL126" s="16" t="s">
        <v>177</v>
      </c>
      <c r="BM126" s="16" t="s">
        <v>1756</v>
      </c>
    </row>
    <row r="127" spans="2:65" s="1" customFormat="1" ht="19.5">
      <c r="B127" s="33"/>
      <c r="C127" s="34"/>
      <c r="D127" s="194" t="s">
        <v>186</v>
      </c>
      <c r="E127" s="34"/>
      <c r="F127" s="214" t="s">
        <v>244</v>
      </c>
      <c r="G127" s="34"/>
      <c r="H127" s="34"/>
      <c r="I127" s="111"/>
      <c r="J127" s="34"/>
      <c r="K127" s="34"/>
      <c r="L127" s="37"/>
      <c r="M127" s="215"/>
      <c r="N127" s="59"/>
      <c r="O127" s="59"/>
      <c r="P127" s="59"/>
      <c r="Q127" s="59"/>
      <c r="R127" s="59"/>
      <c r="S127" s="59"/>
      <c r="T127" s="60"/>
      <c r="AT127" s="16" t="s">
        <v>186</v>
      </c>
      <c r="AU127" s="16" t="s">
        <v>84</v>
      </c>
    </row>
    <row r="128" spans="2:65" s="13" customFormat="1">
      <c r="B128" s="203"/>
      <c r="C128" s="204"/>
      <c r="D128" s="194" t="s">
        <v>178</v>
      </c>
      <c r="E128" s="204"/>
      <c r="F128" s="206" t="s">
        <v>1754</v>
      </c>
      <c r="G128" s="204"/>
      <c r="H128" s="207">
        <v>10.37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178</v>
      </c>
      <c r="AU128" s="213" t="s">
        <v>84</v>
      </c>
      <c r="AV128" s="13" t="s">
        <v>84</v>
      </c>
      <c r="AW128" s="13" t="s">
        <v>4</v>
      </c>
      <c r="AX128" s="13" t="s">
        <v>82</v>
      </c>
      <c r="AY128" s="213" t="s">
        <v>172</v>
      </c>
    </row>
    <row r="129" spans="2:65" s="1" customFormat="1" ht="16.5" customHeight="1">
      <c r="B129" s="33"/>
      <c r="C129" s="181" t="s">
        <v>196</v>
      </c>
      <c r="D129" s="181" t="s">
        <v>174</v>
      </c>
      <c r="E129" s="182" t="s">
        <v>258</v>
      </c>
      <c r="F129" s="183" t="s">
        <v>259</v>
      </c>
      <c r="G129" s="184" t="s">
        <v>175</v>
      </c>
      <c r="H129" s="185">
        <v>172.2</v>
      </c>
      <c r="I129" s="186"/>
      <c r="J129" s="185">
        <f>ROUND(I129*H129,2)</f>
        <v>0</v>
      </c>
      <c r="K129" s="183" t="s">
        <v>176</v>
      </c>
      <c r="L129" s="37"/>
      <c r="M129" s="187" t="s">
        <v>1</v>
      </c>
      <c r="N129" s="188" t="s">
        <v>46</v>
      </c>
      <c r="O129" s="59"/>
      <c r="P129" s="189">
        <f>O129*H129</f>
        <v>0</v>
      </c>
      <c r="Q129" s="189">
        <v>5.8E-4</v>
      </c>
      <c r="R129" s="189">
        <f>Q129*H129</f>
        <v>9.9875999999999993E-2</v>
      </c>
      <c r="S129" s="189">
        <v>0</v>
      </c>
      <c r="T129" s="190">
        <f>S129*H129</f>
        <v>0</v>
      </c>
      <c r="AR129" s="16" t="s">
        <v>177</v>
      </c>
      <c r="AT129" s="16" t="s">
        <v>174</v>
      </c>
      <c r="AU129" s="16" t="s">
        <v>84</v>
      </c>
      <c r="AY129" s="16" t="s">
        <v>172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6" t="s">
        <v>82</v>
      </c>
      <c r="BK129" s="191">
        <f>ROUND(I129*H129,2)</f>
        <v>0</v>
      </c>
      <c r="BL129" s="16" t="s">
        <v>177</v>
      </c>
      <c r="BM129" s="16" t="s">
        <v>1757</v>
      </c>
    </row>
    <row r="130" spans="2:65" s="12" customFormat="1">
      <c r="B130" s="192"/>
      <c r="C130" s="193"/>
      <c r="D130" s="194" t="s">
        <v>178</v>
      </c>
      <c r="E130" s="195" t="s">
        <v>1</v>
      </c>
      <c r="F130" s="196" t="s">
        <v>449</v>
      </c>
      <c r="G130" s="193"/>
      <c r="H130" s="195" t="s">
        <v>1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178</v>
      </c>
      <c r="AU130" s="202" t="s">
        <v>84</v>
      </c>
      <c r="AV130" s="12" t="s">
        <v>82</v>
      </c>
      <c r="AW130" s="12" t="s">
        <v>36</v>
      </c>
      <c r="AX130" s="12" t="s">
        <v>75</v>
      </c>
      <c r="AY130" s="202" t="s">
        <v>172</v>
      </c>
    </row>
    <row r="131" spans="2:65" s="12" customFormat="1">
      <c r="B131" s="192"/>
      <c r="C131" s="193"/>
      <c r="D131" s="194" t="s">
        <v>178</v>
      </c>
      <c r="E131" s="195" t="s">
        <v>1</v>
      </c>
      <c r="F131" s="196" t="s">
        <v>239</v>
      </c>
      <c r="G131" s="193"/>
      <c r="H131" s="195" t="s">
        <v>1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178</v>
      </c>
      <c r="AU131" s="202" t="s">
        <v>84</v>
      </c>
      <c r="AV131" s="12" t="s">
        <v>82</v>
      </c>
      <c r="AW131" s="12" t="s">
        <v>36</v>
      </c>
      <c r="AX131" s="12" t="s">
        <v>75</v>
      </c>
      <c r="AY131" s="202" t="s">
        <v>172</v>
      </c>
    </row>
    <row r="132" spans="2:65" s="13" customFormat="1">
      <c r="B132" s="203"/>
      <c r="C132" s="204"/>
      <c r="D132" s="194" t="s">
        <v>178</v>
      </c>
      <c r="E132" s="205" t="s">
        <v>1</v>
      </c>
      <c r="F132" s="206" t="s">
        <v>1758</v>
      </c>
      <c r="G132" s="204"/>
      <c r="H132" s="207">
        <v>172.2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178</v>
      </c>
      <c r="AU132" s="213" t="s">
        <v>84</v>
      </c>
      <c r="AV132" s="13" t="s">
        <v>84</v>
      </c>
      <c r="AW132" s="13" t="s">
        <v>36</v>
      </c>
      <c r="AX132" s="13" t="s">
        <v>82</v>
      </c>
      <c r="AY132" s="213" t="s">
        <v>172</v>
      </c>
    </row>
    <row r="133" spans="2:65" s="1" customFormat="1" ht="16.5" customHeight="1">
      <c r="B133" s="33"/>
      <c r="C133" s="181" t="s">
        <v>200</v>
      </c>
      <c r="D133" s="181" t="s">
        <v>174</v>
      </c>
      <c r="E133" s="182" t="s">
        <v>261</v>
      </c>
      <c r="F133" s="183" t="s">
        <v>262</v>
      </c>
      <c r="G133" s="184" t="s">
        <v>175</v>
      </c>
      <c r="H133" s="185">
        <v>172.2</v>
      </c>
      <c r="I133" s="186"/>
      <c r="J133" s="185">
        <f>ROUND(I133*H133,2)</f>
        <v>0</v>
      </c>
      <c r="K133" s="183" t="s">
        <v>176</v>
      </c>
      <c r="L133" s="37"/>
      <c r="M133" s="187" t="s">
        <v>1</v>
      </c>
      <c r="N133" s="188" t="s">
        <v>46</v>
      </c>
      <c r="O133" s="59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AR133" s="16" t="s">
        <v>177</v>
      </c>
      <c r="AT133" s="16" t="s">
        <v>174</v>
      </c>
      <c r="AU133" s="16" t="s">
        <v>84</v>
      </c>
      <c r="AY133" s="16" t="s">
        <v>172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6" t="s">
        <v>82</v>
      </c>
      <c r="BK133" s="191">
        <f>ROUND(I133*H133,2)</f>
        <v>0</v>
      </c>
      <c r="BL133" s="16" t="s">
        <v>177</v>
      </c>
      <c r="BM133" s="16" t="s">
        <v>1759</v>
      </c>
    </row>
    <row r="134" spans="2:65" s="12" customFormat="1">
      <c r="B134" s="192"/>
      <c r="C134" s="193"/>
      <c r="D134" s="194" t="s">
        <v>178</v>
      </c>
      <c r="E134" s="195" t="s">
        <v>1</v>
      </c>
      <c r="F134" s="196" t="s">
        <v>263</v>
      </c>
      <c r="G134" s="193"/>
      <c r="H134" s="195" t="s">
        <v>1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178</v>
      </c>
      <c r="AU134" s="202" t="s">
        <v>84</v>
      </c>
      <c r="AV134" s="12" t="s">
        <v>82</v>
      </c>
      <c r="AW134" s="12" t="s">
        <v>36</v>
      </c>
      <c r="AX134" s="12" t="s">
        <v>75</v>
      </c>
      <c r="AY134" s="202" t="s">
        <v>172</v>
      </c>
    </row>
    <row r="135" spans="2:65" s="13" customFormat="1">
      <c r="B135" s="203"/>
      <c r="C135" s="204"/>
      <c r="D135" s="194" t="s">
        <v>178</v>
      </c>
      <c r="E135" s="205" t="s">
        <v>1</v>
      </c>
      <c r="F135" s="206" t="s">
        <v>1758</v>
      </c>
      <c r="G135" s="204"/>
      <c r="H135" s="207">
        <v>172.2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178</v>
      </c>
      <c r="AU135" s="213" t="s">
        <v>84</v>
      </c>
      <c r="AV135" s="13" t="s">
        <v>84</v>
      </c>
      <c r="AW135" s="13" t="s">
        <v>36</v>
      </c>
      <c r="AX135" s="13" t="s">
        <v>82</v>
      </c>
      <c r="AY135" s="213" t="s">
        <v>172</v>
      </c>
    </row>
    <row r="136" spans="2:65" s="1" customFormat="1" ht="22.5" customHeight="1">
      <c r="B136" s="33"/>
      <c r="C136" s="181" t="s">
        <v>204</v>
      </c>
      <c r="D136" s="181" t="s">
        <v>174</v>
      </c>
      <c r="E136" s="182" t="s">
        <v>265</v>
      </c>
      <c r="F136" s="183" t="s">
        <v>266</v>
      </c>
      <c r="G136" s="184" t="s">
        <v>231</v>
      </c>
      <c r="H136" s="185">
        <v>34.549999999999997</v>
      </c>
      <c r="I136" s="186"/>
      <c r="J136" s="185">
        <f>ROUND(I136*H136,2)</f>
        <v>0</v>
      </c>
      <c r="K136" s="183" t="s">
        <v>176</v>
      </c>
      <c r="L136" s="37"/>
      <c r="M136" s="187" t="s">
        <v>1</v>
      </c>
      <c r="N136" s="188" t="s">
        <v>46</v>
      </c>
      <c r="O136" s="59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AR136" s="16" t="s">
        <v>177</v>
      </c>
      <c r="AT136" s="16" t="s">
        <v>174</v>
      </c>
      <c r="AU136" s="16" t="s">
        <v>84</v>
      </c>
      <c r="AY136" s="16" t="s">
        <v>172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6" t="s">
        <v>82</v>
      </c>
      <c r="BK136" s="191">
        <f>ROUND(I136*H136,2)</f>
        <v>0</v>
      </c>
      <c r="BL136" s="16" t="s">
        <v>177</v>
      </c>
      <c r="BM136" s="16" t="s">
        <v>1760</v>
      </c>
    </row>
    <row r="137" spans="2:65" s="1" customFormat="1" ht="29.25">
      <c r="B137" s="33"/>
      <c r="C137" s="34"/>
      <c r="D137" s="194" t="s">
        <v>186</v>
      </c>
      <c r="E137" s="34"/>
      <c r="F137" s="214" t="s">
        <v>267</v>
      </c>
      <c r="G137" s="34"/>
      <c r="H137" s="34"/>
      <c r="I137" s="111"/>
      <c r="J137" s="34"/>
      <c r="K137" s="34"/>
      <c r="L137" s="37"/>
      <c r="M137" s="215"/>
      <c r="N137" s="59"/>
      <c r="O137" s="59"/>
      <c r="P137" s="59"/>
      <c r="Q137" s="59"/>
      <c r="R137" s="59"/>
      <c r="S137" s="59"/>
      <c r="T137" s="60"/>
      <c r="AT137" s="16" t="s">
        <v>186</v>
      </c>
      <c r="AU137" s="16" t="s">
        <v>84</v>
      </c>
    </row>
    <row r="138" spans="2:65" s="12" customFormat="1">
      <c r="B138" s="192"/>
      <c r="C138" s="193"/>
      <c r="D138" s="194" t="s">
        <v>178</v>
      </c>
      <c r="E138" s="195" t="s">
        <v>1</v>
      </c>
      <c r="F138" s="196" t="s">
        <v>268</v>
      </c>
      <c r="G138" s="193"/>
      <c r="H138" s="195" t="s">
        <v>1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178</v>
      </c>
      <c r="AU138" s="202" t="s">
        <v>84</v>
      </c>
      <c r="AV138" s="12" t="s">
        <v>82</v>
      </c>
      <c r="AW138" s="12" t="s">
        <v>36</v>
      </c>
      <c r="AX138" s="12" t="s">
        <v>75</v>
      </c>
      <c r="AY138" s="202" t="s">
        <v>172</v>
      </c>
    </row>
    <row r="139" spans="2:65" s="13" customFormat="1">
      <c r="B139" s="203"/>
      <c r="C139" s="204"/>
      <c r="D139" s="194" t="s">
        <v>178</v>
      </c>
      <c r="E139" s="205" t="s">
        <v>1</v>
      </c>
      <c r="F139" s="206" t="s">
        <v>1761</v>
      </c>
      <c r="G139" s="204"/>
      <c r="H139" s="207">
        <v>34.549999999999997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178</v>
      </c>
      <c r="AU139" s="213" t="s">
        <v>84</v>
      </c>
      <c r="AV139" s="13" t="s">
        <v>84</v>
      </c>
      <c r="AW139" s="13" t="s">
        <v>36</v>
      </c>
      <c r="AX139" s="13" t="s">
        <v>82</v>
      </c>
      <c r="AY139" s="213" t="s">
        <v>172</v>
      </c>
    </row>
    <row r="140" spans="2:65" s="1" customFormat="1" ht="16.5" customHeight="1">
      <c r="B140" s="33"/>
      <c r="C140" s="181" t="s">
        <v>208</v>
      </c>
      <c r="D140" s="181" t="s">
        <v>174</v>
      </c>
      <c r="E140" s="182" t="s">
        <v>274</v>
      </c>
      <c r="F140" s="183" t="s">
        <v>275</v>
      </c>
      <c r="G140" s="184" t="s">
        <v>231</v>
      </c>
      <c r="H140" s="185">
        <v>50.1</v>
      </c>
      <c r="I140" s="186"/>
      <c r="J140" s="185">
        <f>ROUND(I140*H140,2)</f>
        <v>0</v>
      </c>
      <c r="K140" s="183" t="s">
        <v>1</v>
      </c>
      <c r="L140" s="37"/>
      <c r="M140" s="187" t="s">
        <v>1</v>
      </c>
      <c r="N140" s="188" t="s">
        <v>46</v>
      </c>
      <c r="O140" s="59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AR140" s="16" t="s">
        <v>177</v>
      </c>
      <c r="AT140" s="16" t="s">
        <v>174</v>
      </c>
      <c r="AU140" s="16" t="s">
        <v>84</v>
      </c>
      <c r="AY140" s="16" t="s">
        <v>172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6" t="s">
        <v>82</v>
      </c>
      <c r="BK140" s="191">
        <f>ROUND(I140*H140,2)</f>
        <v>0</v>
      </c>
      <c r="BL140" s="16" t="s">
        <v>177</v>
      </c>
      <c r="BM140" s="16" t="s">
        <v>1762</v>
      </c>
    </row>
    <row r="141" spans="2:65" s="12" customFormat="1">
      <c r="B141" s="192"/>
      <c r="C141" s="193"/>
      <c r="D141" s="194" t="s">
        <v>178</v>
      </c>
      <c r="E141" s="195" t="s">
        <v>1</v>
      </c>
      <c r="F141" s="196" t="s">
        <v>276</v>
      </c>
      <c r="G141" s="193"/>
      <c r="H141" s="195" t="s">
        <v>1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178</v>
      </c>
      <c r="AU141" s="202" t="s">
        <v>84</v>
      </c>
      <c r="AV141" s="12" t="s">
        <v>82</v>
      </c>
      <c r="AW141" s="12" t="s">
        <v>36</v>
      </c>
      <c r="AX141" s="12" t="s">
        <v>75</v>
      </c>
      <c r="AY141" s="202" t="s">
        <v>172</v>
      </c>
    </row>
    <row r="142" spans="2:65" s="12" customFormat="1">
      <c r="B142" s="192"/>
      <c r="C142" s="193"/>
      <c r="D142" s="194" t="s">
        <v>178</v>
      </c>
      <c r="E142" s="195" t="s">
        <v>1</v>
      </c>
      <c r="F142" s="196" t="s">
        <v>277</v>
      </c>
      <c r="G142" s="193"/>
      <c r="H142" s="195" t="s">
        <v>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178</v>
      </c>
      <c r="AU142" s="202" t="s">
        <v>84</v>
      </c>
      <c r="AV142" s="12" t="s">
        <v>82</v>
      </c>
      <c r="AW142" s="12" t="s">
        <v>36</v>
      </c>
      <c r="AX142" s="12" t="s">
        <v>75</v>
      </c>
      <c r="AY142" s="202" t="s">
        <v>172</v>
      </c>
    </row>
    <row r="143" spans="2:65" s="12" customFormat="1">
      <c r="B143" s="192"/>
      <c r="C143" s="193"/>
      <c r="D143" s="194" t="s">
        <v>178</v>
      </c>
      <c r="E143" s="195" t="s">
        <v>1</v>
      </c>
      <c r="F143" s="196" t="s">
        <v>278</v>
      </c>
      <c r="G143" s="193"/>
      <c r="H143" s="195" t="s">
        <v>1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178</v>
      </c>
      <c r="AU143" s="202" t="s">
        <v>84</v>
      </c>
      <c r="AV143" s="12" t="s">
        <v>82</v>
      </c>
      <c r="AW143" s="12" t="s">
        <v>36</v>
      </c>
      <c r="AX143" s="12" t="s">
        <v>75</v>
      </c>
      <c r="AY143" s="202" t="s">
        <v>172</v>
      </c>
    </row>
    <row r="144" spans="2:65" s="13" customFormat="1">
      <c r="B144" s="203"/>
      <c r="C144" s="204"/>
      <c r="D144" s="194" t="s">
        <v>178</v>
      </c>
      <c r="E144" s="205" t="s">
        <v>1</v>
      </c>
      <c r="F144" s="206" t="s">
        <v>1763</v>
      </c>
      <c r="G144" s="204"/>
      <c r="H144" s="207">
        <v>50.1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178</v>
      </c>
      <c r="AU144" s="213" t="s">
        <v>84</v>
      </c>
      <c r="AV144" s="13" t="s">
        <v>84</v>
      </c>
      <c r="AW144" s="13" t="s">
        <v>36</v>
      </c>
      <c r="AX144" s="13" t="s">
        <v>82</v>
      </c>
      <c r="AY144" s="213" t="s">
        <v>172</v>
      </c>
    </row>
    <row r="145" spans="2:65" s="1" customFormat="1" ht="16.5" customHeight="1">
      <c r="B145" s="33"/>
      <c r="C145" s="181" t="s">
        <v>213</v>
      </c>
      <c r="D145" s="181" t="s">
        <v>174</v>
      </c>
      <c r="E145" s="182" t="s">
        <v>280</v>
      </c>
      <c r="F145" s="183" t="s">
        <v>281</v>
      </c>
      <c r="G145" s="184" t="s">
        <v>231</v>
      </c>
      <c r="H145" s="185">
        <v>19</v>
      </c>
      <c r="I145" s="186"/>
      <c r="J145" s="185">
        <f>ROUND(I145*H145,2)</f>
        <v>0</v>
      </c>
      <c r="K145" s="183" t="s">
        <v>1</v>
      </c>
      <c r="L145" s="37"/>
      <c r="M145" s="187" t="s">
        <v>1</v>
      </c>
      <c r="N145" s="188" t="s">
        <v>46</v>
      </c>
      <c r="O145" s="59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AR145" s="16" t="s">
        <v>177</v>
      </c>
      <c r="AT145" s="16" t="s">
        <v>174</v>
      </c>
      <c r="AU145" s="16" t="s">
        <v>84</v>
      </c>
      <c r="AY145" s="16" t="s">
        <v>172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6" t="s">
        <v>82</v>
      </c>
      <c r="BK145" s="191">
        <f>ROUND(I145*H145,2)</f>
        <v>0</v>
      </c>
      <c r="BL145" s="16" t="s">
        <v>177</v>
      </c>
      <c r="BM145" s="16" t="s">
        <v>1764</v>
      </c>
    </row>
    <row r="146" spans="2:65" s="12" customFormat="1">
      <c r="B146" s="192"/>
      <c r="C146" s="193"/>
      <c r="D146" s="194" t="s">
        <v>178</v>
      </c>
      <c r="E146" s="195" t="s">
        <v>1</v>
      </c>
      <c r="F146" s="196" t="s">
        <v>282</v>
      </c>
      <c r="G146" s="193"/>
      <c r="H146" s="195" t="s">
        <v>1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178</v>
      </c>
      <c r="AU146" s="202" t="s">
        <v>84</v>
      </c>
      <c r="AV146" s="12" t="s">
        <v>82</v>
      </c>
      <c r="AW146" s="12" t="s">
        <v>36</v>
      </c>
      <c r="AX146" s="12" t="s">
        <v>75</v>
      </c>
      <c r="AY146" s="202" t="s">
        <v>172</v>
      </c>
    </row>
    <row r="147" spans="2:65" s="12" customFormat="1">
      <c r="B147" s="192"/>
      <c r="C147" s="193"/>
      <c r="D147" s="194" t="s">
        <v>178</v>
      </c>
      <c r="E147" s="195" t="s">
        <v>1</v>
      </c>
      <c r="F147" s="196" t="s">
        <v>283</v>
      </c>
      <c r="G147" s="193"/>
      <c r="H147" s="195" t="s">
        <v>1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178</v>
      </c>
      <c r="AU147" s="202" t="s">
        <v>84</v>
      </c>
      <c r="AV147" s="12" t="s">
        <v>82</v>
      </c>
      <c r="AW147" s="12" t="s">
        <v>36</v>
      </c>
      <c r="AX147" s="12" t="s">
        <v>75</v>
      </c>
      <c r="AY147" s="202" t="s">
        <v>172</v>
      </c>
    </row>
    <row r="148" spans="2:65" s="13" customFormat="1">
      <c r="B148" s="203"/>
      <c r="C148" s="204"/>
      <c r="D148" s="194" t="s">
        <v>178</v>
      </c>
      <c r="E148" s="205" t="s">
        <v>1</v>
      </c>
      <c r="F148" s="206" t="s">
        <v>1765</v>
      </c>
      <c r="G148" s="204"/>
      <c r="H148" s="207">
        <v>19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178</v>
      </c>
      <c r="AU148" s="213" t="s">
        <v>84</v>
      </c>
      <c r="AV148" s="13" t="s">
        <v>84</v>
      </c>
      <c r="AW148" s="13" t="s">
        <v>36</v>
      </c>
      <c r="AX148" s="13" t="s">
        <v>82</v>
      </c>
      <c r="AY148" s="213" t="s">
        <v>172</v>
      </c>
    </row>
    <row r="149" spans="2:65" s="1" customFormat="1" ht="22.5" customHeight="1">
      <c r="B149" s="33"/>
      <c r="C149" s="181" t="s">
        <v>216</v>
      </c>
      <c r="D149" s="181" t="s">
        <v>174</v>
      </c>
      <c r="E149" s="182" t="s">
        <v>285</v>
      </c>
      <c r="F149" s="183" t="s">
        <v>286</v>
      </c>
      <c r="G149" s="184" t="s">
        <v>231</v>
      </c>
      <c r="H149" s="185">
        <v>50.1</v>
      </c>
      <c r="I149" s="186"/>
      <c r="J149" s="185">
        <f>ROUND(I149*H149,2)</f>
        <v>0</v>
      </c>
      <c r="K149" s="183" t="s">
        <v>176</v>
      </c>
      <c r="L149" s="37"/>
      <c r="M149" s="187" t="s">
        <v>1</v>
      </c>
      <c r="N149" s="188" t="s">
        <v>46</v>
      </c>
      <c r="O149" s="59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AR149" s="16" t="s">
        <v>177</v>
      </c>
      <c r="AT149" s="16" t="s">
        <v>174</v>
      </c>
      <c r="AU149" s="16" t="s">
        <v>84</v>
      </c>
      <c r="AY149" s="16" t="s">
        <v>172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6" t="s">
        <v>82</v>
      </c>
      <c r="BK149" s="191">
        <f>ROUND(I149*H149,2)</f>
        <v>0</v>
      </c>
      <c r="BL149" s="16" t="s">
        <v>177</v>
      </c>
      <c r="BM149" s="16" t="s">
        <v>1766</v>
      </c>
    </row>
    <row r="150" spans="2:65" s="12" customFormat="1">
      <c r="B150" s="192"/>
      <c r="C150" s="193"/>
      <c r="D150" s="194" t="s">
        <v>178</v>
      </c>
      <c r="E150" s="195" t="s">
        <v>1</v>
      </c>
      <c r="F150" s="196" t="s">
        <v>449</v>
      </c>
      <c r="G150" s="193"/>
      <c r="H150" s="195" t="s">
        <v>1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178</v>
      </c>
      <c r="AU150" s="202" t="s">
        <v>84</v>
      </c>
      <c r="AV150" s="12" t="s">
        <v>82</v>
      </c>
      <c r="AW150" s="12" t="s">
        <v>36</v>
      </c>
      <c r="AX150" s="12" t="s">
        <v>75</v>
      </c>
      <c r="AY150" s="202" t="s">
        <v>172</v>
      </c>
    </row>
    <row r="151" spans="2:65" s="12" customFormat="1">
      <c r="B151" s="192"/>
      <c r="C151" s="193"/>
      <c r="D151" s="194" t="s">
        <v>178</v>
      </c>
      <c r="E151" s="195" t="s">
        <v>1</v>
      </c>
      <c r="F151" s="196" t="s">
        <v>239</v>
      </c>
      <c r="G151" s="193"/>
      <c r="H151" s="195" t="s">
        <v>1</v>
      </c>
      <c r="I151" s="197"/>
      <c r="J151" s="193"/>
      <c r="K151" s="193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178</v>
      </c>
      <c r="AU151" s="202" t="s">
        <v>84</v>
      </c>
      <c r="AV151" s="12" t="s">
        <v>82</v>
      </c>
      <c r="AW151" s="12" t="s">
        <v>36</v>
      </c>
      <c r="AX151" s="12" t="s">
        <v>75</v>
      </c>
      <c r="AY151" s="202" t="s">
        <v>172</v>
      </c>
    </row>
    <row r="152" spans="2:65" s="13" customFormat="1">
      <c r="B152" s="203"/>
      <c r="C152" s="204"/>
      <c r="D152" s="194" t="s">
        <v>178</v>
      </c>
      <c r="E152" s="205" t="s">
        <v>1</v>
      </c>
      <c r="F152" s="206" t="s">
        <v>1767</v>
      </c>
      <c r="G152" s="204"/>
      <c r="H152" s="207">
        <v>50.1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178</v>
      </c>
      <c r="AU152" s="213" t="s">
        <v>84</v>
      </c>
      <c r="AV152" s="13" t="s">
        <v>84</v>
      </c>
      <c r="AW152" s="13" t="s">
        <v>36</v>
      </c>
      <c r="AX152" s="13" t="s">
        <v>82</v>
      </c>
      <c r="AY152" s="213" t="s">
        <v>172</v>
      </c>
    </row>
    <row r="153" spans="2:65" s="1" customFormat="1" ht="22.5" customHeight="1">
      <c r="B153" s="33"/>
      <c r="C153" s="181" t="s">
        <v>220</v>
      </c>
      <c r="D153" s="181" t="s">
        <v>174</v>
      </c>
      <c r="E153" s="182" t="s">
        <v>294</v>
      </c>
      <c r="F153" s="183" t="s">
        <v>295</v>
      </c>
      <c r="G153" s="184" t="s">
        <v>231</v>
      </c>
      <c r="H153" s="185">
        <v>50.1</v>
      </c>
      <c r="I153" s="186"/>
      <c r="J153" s="185">
        <f>ROUND(I153*H153,2)</f>
        <v>0</v>
      </c>
      <c r="K153" s="183" t="s">
        <v>1</v>
      </c>
      <c r="L153" s="37"/>
      <c r="M153" s="187" t="s">
        <v>1</v>
      </c>
      <c r="N153" s="188" t="s">
        <v>46</v>
      </c>
      <c r="O153" s="59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AR153" s="16" t="s">
        <v>177</v>
      </c>
      <c r="AT153" s="16" t="s">
        <v>174</v>
      </c>
      <c r="AU153" s="16" t="s">
        <v>84</v>
      </c>
      <c r="AY153" s="16" t="s">
        <v>172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6" t="s">
        <v>82</v>
      </c>
      <c r="BK153" s="191">
        <f>ROUND(I153*H153,2)</f>
        <v>0</v>
      </c>
      <c r="BL153" s="16" t="s">
        <v>177</v>
      </c>
      <c r="BM153" s="16" t="s">
        <v>1768</v>
      </c>
    </row>
    <row r="154" spans="2:65" s="1" customFormat="1" ht="22.5" customHeight="1">
      <c r="B154" s="33"/>
      <c r="C154" s="181" t="s">
        <v>223</v>
      </c>
      <c r="D154" s="181" t="s">
        <v>174</v>
      </c>
      <c r="E154" s="182" t="s">
        <v>297</v>
      </c>
      <c r="F154" s="183" t="s">
        <v>298</v>
      </c>
      <c r="G154" s="184" t="s">
        <v>231</v>
      </c>
      <c r="H154" s="185">
        <v>11.4</v>
      </c>
      <c r="I154" s="186"/>
      <c r="J154" s="185">
        <f>ROUND(I154*H154,2)</f>
        <v>0</v>
      </c>
      <c r="K154" s="183" t="s">
        <v>176</v>
      </c>
      <c r="L154" s="37"/>
      <c r="M154" s="187" t="s">
        <v>1</v>
      </c>
      <c r="N154" s="188" t="s">
        <v>46</v>
      </c>
      <c r="O154" s="59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AR154" s="16" t="s">
        <v>177</v>
      </c>
      <c r="AT154" s="16" t="s">
        <v>174</v>
      </c>
      <c r="AU154" s="16" t="s">
        <v>84</v>
      </c>
      <c r="AY154" s="16" t="s">
        <v>172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6" t="s">
        <v>82</v>
      </c>
      <c r="BK154" s="191">
        <f>ROUND(I154*H154,2)</f>
        <v>0</v>
      </c>
      <c r="BL154" s="16" t="s">
        <v>177</v>
      </c>
      <c r="BM154" s="16" t="s">
        <v>1769</v>
      </c>
    </row>
    <row r="155" spans="2:65" s="12" customFormat="1">
      <c r="B155" s="192"/>
      <c r="C155" s="193"/>
      <c r="D155" s="194" t="s">
        <v>178</v>
      </c>
      <c r="E155" s="195" t="s">
        <v>1</v>
      </c>
      <c r="F155" s="196" t="s">
        <v>1243</v>
      </c>
      <c r="G155" s="193"/>
      <c r="H155" s="195" t="s">
        <v>1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178</v>
      </c>
      <c r="AU155" s="202" t="s">
        <v>84</v>
      </c>
      <c r="AV155" s="12" t="s">
        <v>82</v>
      </c>
      <c r="AW155" s="12" t="s">
        <v>36</v>
      </c>
      <c r="AX155" s="12" t="s">
        <v>75</v>
      </c>
      <c r="AY155" s="202" t="s">
        <v>172</v>
      </c>
    </row>
    <row r="156" spans="2:65" s="12" customFormat="1">
      <c r="B156" s="192"/>
      <c r="C156" s="193"/>
      <c r="D156" s="194" t="s">
        <v>178</v>
      </c>
      <c r="E156" s="195" t="s">
        <v>1</v>
      </c>
      <c r="F156" s="196" t="s">
        <v>239</v>
      </c>
      <c r="G156" s="193"/>
      <c r="H156" s="195" t="s">
        <v>1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178</v>
      </c>
      <c r="AU156" s="202" t="s">
        <v>84</v>
      </c>
      <c r="AV156" s="12" t="s">
        <v>82</v>
      </c>
      <c r="AW156" s="12" t="s">
        <v>36</v>
      </c>
      <c r="AX156" s="12" t="s">
        <v>75</v>
      </c>
      <c r="AY156" s="202" t="s">
        <v>172</v>
      </c>
    </row>
    <row r="157" spans="2:65" s="13" customFormat="1">
      <c r="B157" s="203"/>
      <c r="C157" s="204"/>
      <c r="D157" s="194" t="s">
        <v>178</v>
      </c>
      <c r="E157" s="205" t="s">
        <v>1</v>
      </c>
      <c r="F157" s="206" t="s">
        <v>1770</v>
      </c>
      <c r="G157" s="204"/>
      <c r="H157" s="207">
        <v>11.4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178</v>
      </c>
      <c r="AU157" s="213" t="s">
        <v>84</v>
      </c>
      <c r="AV157" s="13" t="s">
        <v>84</v>
      </c>
      <c r="AW157" s="13" t="s">
        <v>36</v>
      </c>
      <c r="AX157" s="13" t="s">
        <v>82</v>
      </c>
      <c r="AY157" s="213" t="s">
        <v>172</v>
      </c>
    </row>
    <row r="158" spans="2:65" s="1" customFormat="1" ht="16.5" customHeight="1">
      <c r="B158" s="33"/>
      <c r="C158" s="227" t="s">
        <v>8</v>
      </c>
      <c r="D158" s="227" t="s">
        <v>288</v>
      </c>
      <c r="E158" s="228" t="s">
        <v>301</v>
      </c>
      <c r="F158" s="229" t="s">
        <v>302</v>
      </c>
      <c r="G158" s="230" t="s">
        <v>291</v>
      </c>
      <c r="H158" s="231">
        <v>22.8</v>
      </c>
      <c r="I158" s="232"/>
      <c r="J158" s="231">
        <f>ROUND(I158*H158,2)</f>
        <v>0</v>
      </c>
      <c r="K158" s="229" t="s">
        <v>176</v>
      </c>
      <c r="L158" s="233"/>
      <c r="M158" s="234" t="s">
        <v>1</v>
      </c>
      <c r="N158" s="235" t="s">
        <v>46</v>
      </c>
      <c r="O158" s="59"/>
      <c r="P158" s="189">
        <f>O158*H158</f>
        <v>0</v>
      </c>
      <c r="Q158" s="189">
        <v>1</v>
      </c>
      <c r="R158" s="189">
        <f>Q158*H158</f>
        <v>22.8</v>
      </c>
      <c r="S158" s="189">
        <v>0</v>
      </c>
      <c r="T158" s="190">
        <f>S158*H158</f>
        <v>0</v>
      </c>
      <c r="AR158" s="16" t="s">
        <v>200</v>
      </c>
      <c r="AT158" s="16" t="s">
        <v>288</v>
      </c>
      <c r="AU158" s="16" t="s">
        <v>84</v>
      </c>
      <c r="AY158" s="16" t="s">
        <v>172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6" t="s">
        <v>82</v>
      </c>
      <c r="BK158" s="191">
        <f>ROUND(I158*H158,2)</f>
        <v>0</v>
      </c>
      <c r="BL158" s="16" t="s">
        <v>177</v>
      </c>
      <c r="BM158" s="16" t="s">
        <v>1771</v>
      </c>
    </row>
    <row r="159" spans="2:65" s="1" customFormat="1" ht="19.5">
      <c r="B159" s="33"/>
      <c r="C159" s="34"/>
      <c r="D159" s="194" t="s">
        <v>186</v>
      </c>
      <c r="E159" s="34"/>
      <c r="F159" s="214" t="s">
        <v>292</v>
      </c>
      <c r="G159" s="34"/>
      <c r="H159" s="34"/>
      <c r="I159" s="111"/>
      <c r="J159" s="34"/>
      <c r="K159" s="34"/>
      <c r="L159" s="37"/>
      <c r="M159" s="215"/>
      <c r="N159" s="59"/>
      <c r="O159" s="59"/>
      <c r="P159" s="59"/>
      <c r="Q159" s="59"/>
      <c r="R159" s="59"/>
      <c r="S159" s="59"/>
      <c r="T159" s="60"/>
      <c r="AT159" s="16" t="s">
        <v>186</v>
      </c>
      <c r="AU159" s="16" t="s">
        <v>84</v>
      </c>
    </row>
    <row r="160" spans="2:65" s="13" customFormat="1">
      <c r="B160" s="203"/>
      <c r="C160" s="204"/>
      <c r="D160" s="194" t="s">
        <v>178</v>
      </c>
      <c r="E160" s="204"/>
      <c r="F160" s="206" t="s">
        <v>1772</v>
      </c>
      <c r="G160" s="204"/>
      <c r="H160" s="207">
        <v>22.8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178</v>
      </c>
      <c r="AU160" s="213" t="s">
        <v>84</v>
      </c>
      <c r="AV160" s="13" t="s">
        <v>84</v>
      </c>
      <c r="AW160" s="13" t="s">
        <v>4</v>
      </c>
      <c r="AX160" s="13" t="s">
        <v>82</v>
      </c>
      <c r="AY160" s="213" t="s">
        <v>172</v>
      </c>
    </row>
    <row r="161" spans="2:65" s="11" customFormat="1" ht="22.9" customHeight="1">
      <c r="B161" s="165"/>
      <c r="C161" s="166"/>
      <c r="D161" s="167" t="s">
        <v>74</v>
      </c>
      <c r="E161" s="179" t="s">
        <v>177</v>
      </c>
      <c r="F161" s="179" t="s">
        <v>324</v>
      </c>
      <c r="G161" s="166"/>
      <c r="H161" s="166"/>
      <c r="I161" s="169"/>
      <c r="J161" s="180">
        <f>BK161</f>
        <v>0</v>
      </c>
      <c r="K161" s="166"/>
      <c r="L161" s="171"/>
      <c r="M161" s="172"/>
      <c r="N161" s="173"/>
      <c r="O161" s="173"/>
      <c r="P161" s="174">
        <f>SUM(P162:P168)</f>
        <v>0</v>
      </c>
      <c r="Q161" s="173"/>
      <c r="R161" s="174">
        <f>SUM(R162:R168)</f>
        <v>0</v>
      </c>
      <c r="S161" s="173"/>
      <c r="T161" s="175">
        <f>SUM(T162:T168)</f>
        <v>0</v>
      </c>
      <c r="AR161" s="176" t="s">
        <v>82</v>
      </c>
      <c r="AT161" s="177" t="s">
        <v>74</v>
      </c>
      <c r="AU161" s="177" t="s">
        <v>82</v>
      </c>
      <c r="AY161" s="176" t="s">
        <v>172</v>
      </c>
      <c r="BK161" s="178">
        <f>SUM(BK162:BK168)</f>
        <v>0</v>
      </c>
    </row>
    <row r="162" spans="2:65" s="1" customFormat="1" ht="16.5" customHeight="1">
      <c r="B162" s="33"/>
      <c r="C162" s="181" t="s">
        <v>228</v>
      </c>
      <c r="D162" s="181" t="s">
        <v>174</v>
      </c>
      <c r="E162" s="182" t="s">
        <v>326</v>
      </c>
      <c r="F162" s="183" t="s">
        <v>327</v>
      </c>
      <c r="G162" s="184" t="s">
        <v>231</v>
      </c>
      <c r="H162" s="185">
        <v>7.3</v>
      </c>
      <c r="I162" s="186"/>
      <c r="J162" s="185">
        <f>ROUND(I162*H162,2)</f>
        <v>0</v>
      </c>
      <c r="K162" s="183" t="s">
        <v>176</v>
      </c>
      <c r="L162" s="37"/>
      <c r="M162" s="187" t="s">
        <v>1</v>
      </c>
      <c r="N162" s="188" t="s">
        <v>46</v>
      </c>
      <c r="O162" s="59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AR162" s="16" t="s">
        <v>177</v>
      </c>
      <c r="AT162" s="16" t="s">
        <v>174</v>
      </c>
      <c r="AU162" s="16" t="s">
        <v>84</v>
      </c>
      <c r="AY162" s="16" t="s">
        <v>172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6" t="s">
        <v>82</v>
      </c>
      <c r="BK162" s="191">
        <f>ROUND(I162*H162,2)</f>
        <v>0</v>
      </c>
      <c r="BL162" s="16" t="s">
        <v>177</v>
      </c>
      <c r="BM162" s="16" t="s">
        <v>1773</v>
      </c>
    </row>
    <row r="163" spans="2:65" s="12" customFormat="1">
      <c r="B163" s="192"/>
      <c r="C163" s="193"/>
      <c r="D163" s="194" t="s">
        <v>178</v>
      </c>
      <c r="E163" s="195" t="s">
        <v>1</v>
      </c>
      <c r="F163" s="196" t="s">
        <v>1243</v>
      </c>
      <c r="G163" s="193"/>
      <c r="H163" s="195" t="s">
        <v>1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178</v>
      </c>
      <c r="AU163" s="202" t="s">
        <v>84</v>
      </c>
      <c r="AV163" s="12" t="s">
        <v>82</v>
      </c>
      <c r="AW163" s="12" t="s">
        <v>36</v>
      </c>
      <c r="AX163" s="12" t="s">
        <v>75</v>
      </c>
      <c r="AY163" s="202" t="s">
        <v>172</v>
      </c>
    </row>
    <row r="164" spans="2:65" s="12" customFormat="1">
      <c r="B164" s="192"/>
      <c r="C164" s="193"/>
      <c r="D164" s="194" t="s">
        <v>178</v>
      </c>
      <c r="E164" s="195" t="s">
        <v>1</v>
      </c>
      <c r="F164" s="196" t="s">
        <v>239</v>
      </c>
      <c r="G164" s="193"/>
      <c r="H164" s="195" t="s">
        <v>1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178</v>
      </c>
      <c r="AU164" s="202" t="s">
        <v>84</v>
      </c>
      <c r="AV164" s="12" t="s">
        <v>82</v>
      </c>
      <c r="AW164" s="12" t="s">
        <v>36</v>
      </c>
      <c r="AX164" s="12" t="s">
        <v>75</v>
      </c>
      <c r="AY164" s="202" t="s">
        <v>172</v>
      </c>
    </row>
    <row r="165" spans="2:65" s="13" customFormat="1">
      <c r="B165" s="203"/>
      <c r="C165" s="204"/>
      <c r="D165" s="194" t="s">
        <v>178</v>
      </c>
      <c r="E165" s="205" t="s">
        <v>1</v>
      </c>
      <c r="F165" s="206" t="s">
        <v>1774</v>
      </c>
      <c r="G165" s="204"/>
      <c r="H165" s="207">
        <v>7.3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178</v>
      </c>
      <c r="AU165" s="213" t="s">
        <v>84</v>
      </c>
      <c r="AV165" s="13" t="s">
        <v>84</v>
      </c>
      <c r="AW165" s="13" t="s">
        <v>36</v>
      </c>
      <c r="AX165" s="13" t="s">
        <v>82</v>
      </c>
      <c r="AY165" s="213" t="s">
        <v>172</v>
      </c>
    </row>
    <row r="166" spans="2:65" s="1" customFormat="1" ht="16.5" customHeight="1">
      <c r="B166" s="33"/>
      <c r="C166" s="181" t="s">
        <v>233</v>
      </c>
      <c r="D166" s="181" t="s">
        <v>174</v>
      </c>
      <c r="E166" s="182" t="s">
        <v>478</v>
      </c>
      <c r="F166" s="183" t="s">
        <v>479</v>
      </c>
      <c r="G166" s="184" t="s">
        <v>231</v>
      </c>
      <c r="H166" s="185">
        <v>0.02</v>
      </c>
      <c r="I166" s="186"/>
      <c r="J166" s="185">
        <f>ROUND(I166*H166,2)</f>
        <v>0</v>
      </c>
      <c r="K166" s="183" t="s">
        <v>176</v>
      </c>
      <c r="L166" s="37"/>
      <c r="M166" s="187" t="s">
        <v>1</v>
      </c>
      <c r="N166" s="188" t="s">
        <v>46</v>
      </c>
      <c r="O166" s="59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AR166" s="16" t="s">
        <v>177</v>
      </c>
      <c r="AT166" s="16" t="s">
        <v>174</v>
      </c>
      <c r="AU166" s="16" t="s">
        <v>84</v>
      </c>
      <c r="AY166" s="16" t="s">
        <v>172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6" t="s">
        <v>82</v>
      </c>
      <c r="BK166" s="191">
        <f>ROUND(I166*H166,2)</f>
        <v>0</v>
      </c>
      <c r="BL166" s="16" t="s">
        <v>177</v>
      </c>
      <c r="BM166" s="16" t="s">
        <v>1775</v>
      </c>
    </row>
    <row r="167" spans="2:65" s="12" customFormat="1">
      <c r="B167" s="192"/>
      <c r="C167" s="193"/>
      <c r="D167" s="194" t="s">
        <v>178</v>
      </c>
      <c r="E167" s="195" t="s">
        <v>1</v>
      </c>
      <c r="F167" s="196" t="s">
        <v>1776</v>
      </c>
      <c r="G167" s="193"/>
      <c r="H167" s="195" t="s">
        <v>1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178</v>
      </c>
      <c r="AU167" s="202" t="s">
        <v>84</v>
      </c>
      <c r="AV167" s="12" t="s">
        <v>82</v>
      </c>
      <c r="AW167" s="12" t="s">
        <v>36</v>
      </c>
      <c r="AX167" s="12" t="s">
        <v>75</v>
      </c>
      <c r="AY167" s="202" t="s">
        <v>172</v>
      </c>
    </row>
    <row r="168" spans="2:65" s="13" customFormat="1">
      <c r="B168" s="203"/>
      <c r="C168" s="204"/>
      <c r="D168" s="194" t="s">
        <v>178</v>
      </c>
      <c r="E168" s="205" t="s">
        <v>1</v>
      </c>
      <c r="F168" s="206" t="s">
        <v>1014</v>
      </c>
      <c r="G168" s="204"/>
      <c r="H168" s="207">
        <v>0.02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178</v>
      </c>
      <c r="AU168" s="213" t="s">
        <v>84</v>
      </c>
      <c r="AV168" s="13" t="s">
        <v>84</v>
      </c>
      <c r="AW168" s="13" t="s">
        <v>36</v>
      </c>
      <c r="AX168" s="13" t="s">
        <v>82</v>
      </c>
      <c r="AY168" s="213" t="s">
        <v>172</v>
      </c>
    </row>
    <row r="169" spans="2:65" s="11" customFormat="1" ht="22.9" customHeight="1">
      <c r="B169" s="165"/>
      <c r="C169" s="166"/>
      <c r="D169" s="167" t="s">
        <v>74</v>
      </c>
      <c r="E169" s="179" t="s">
        <v>183</v>
      </c>
      <c r="F169" s="179" t="s">
        <v>331</v>
      </c>
      <c r="G169" s="166"/>
      <c r="H169" s="166"/>
      <c r="I169" s="169"/>
      <c r="J169" s="180">
        <f>BK169</f>
        <v>0</v>
      </c>
      <c r="K169" s="166"/>
      <c r="L169" s="171"/>
      <c r="M169" s="172"/>
      <c r="N169" s="173"/>
      <c r="O169" s="173"/>
      <c r="P169" s="174">
        <f>SUM(P170:P182)</f>
        <v>0</v>
      </c>
      <c r="Q169" s="173"/>
      <c r="R169" s="174">
        <f>SUM(R170:R182)</f>
        <v>0</v>
      </c>
      <c r="S169" s="173"/>
      <c r="T169" s="175">
        <f>SUM(T170:T182)</f>
        <v>0</v>
      </c>
      <c r="AR169" s="176" t="s">
        <v>82</v>
      </c>
      <c r="AT169" s="177" t="s">
        <v>74</v>
      </c>
      <c r="AU169" s="177" t="s">
        <v>82</v>
      </c>
      <c r="AY169" s="176" t="s">
        <v>172</v>
      </c>
      <c r="BK169" s="178">
        <f>SUM(BK170:BK182)</f>
        <v>0</v>
      </c>
    </row>
    <row r="170" spans="2:65" s="1" customFormat="1" ht="16.5" customHeight="1">
      <c r="B170" s="33"/>
      <c r="C170" s="181" t="s">
        <v>236</v>
      </c>
      <c r="D170" s="181" t="s">
        <v>174</v>
      </c>
      <c r="E170" s="182" t="s">
        <v>339</v>
      </c>
      <c r="F170" s="183" t="s">
        <v>340</v>
      </c>
      <c r="G170" s="184" t="s">
        <v>175</v>
      </c>
      <c r="H170" s="185">
        <v>48.62</v>
      </c>
      <c r="I170" s="186"/>
      <c r="J170" s="185">
        <f>ROUND(I170*H170,2)</f>
        <v>0</v>
      </c>
      <c r="K170" s="183" t="s">
        <v>176</v>
      </c>
      <c r="L170" s="37"/>
      <c r="M170" s="187" t="s">
        <v>1</v>
      </c>
      <c r="N170" s="188" t="s">
        <v>46</v>
      </c>
      <c r="O170" s="59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AR170" s="16" t="s">
        <v>177</v>
      </c>
      <c r="AT170" s="16" t="s">
        <v>174</v>
      </c>
      <c r="AU170" s="16" t="s">
        <v>84</v>
      </c>
      <c r="AY170" s="16" t="s">
        <v>172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6" t="s">
        <v>82</v>
      </c>
      <c r="BK170" s="191">
        <f>ROUND(I170*H170,2)</f>
        <v>0</v>
      </c>
      <c r="BL170" s="16" t="s">
        <v>177</v>
      </c>
      <c r="BM170" s="16" t="s">
        <v>1777</v>
      </c>
    </row>
    <row r="171" spans="2:65" s="12" customFormat="1">
      <c r="B171" s="192"/>
      <c r="C171" s="193"/>
      <c r="D171" s="194" t="s">
        <v>178</v>
      </c>
      <c r="E171" s="195" t="s">
        <v>1</v>
      </c>
      <c r="F171" s="196" t="s">
        <v>188</v>
      </c>
      <c r="G171" s="193"/>
      <c r="H171" s="195" t="s">
        <v>1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178</v>
      </c>
      <c r="AU171" s="202" t="s">
        <v>84</v>
      </c>
      <c r="AV171" s="12" t="s">
        <v>82</v>
      </c>
      <c r="AW171" s="12" t="s">
        <v>36</v>
      </c>
      <c r="AX171" s="12" t="s">
        <v>75</v>
      </c>
      <c r="AY171" s="202" t="s">
        <v>172</v>
      </c>
    </row>
    <row r="172" spans="2:65" s="12" customFormat="1">
      <c r="B172" s="192"/>
      <c r="C172" s="193"/>
      <c r="D172" s="194" t="s">
        <v>178</v>
      </c>
      <c r="E172" s="195" t="s">
        <v>1</v>
      </c>
      <c r="F172" s="196" t="s">
        <v>180</v>
      </c>
      <c r="G172" s="193"/>
      <c r="H172" s="195" t="s">
        <v>1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178</v>
      </c>
      <c r="AU172" s="202" t="s">
        <v>84</v>
      </c>
      <c r="AV172" s="12" t="s">
        <v>82</v>
      </c>
      <c r="AW172" s="12" t="s">
        <v>36</v>
      </c>
      <c r="AX172" s="12" t="s">
        <v>75</v>
      </c>
      <c r="AY172" s="202" t="s">
        <v>172</v>
      </c>
    </row>
    <row r="173" spans="2:65" s="12" customFormat="1">
      <c r="B173" s="192"/>
      <c r="C173" s="193"/>
      <c r="D173" s="194" t="s">
        <v>178</v>
      </c>
      <c r="E173" s="195" t="s">
        <v>1</v>
      </c>
      <c r="F173" s="196" t="s">
        <v>341</v>
      </c>
      <c r="G173" s="193"/>
      <c r="H173" s="195" t="s">
        <v>1</v>
      </c>
      <c r="I173" s="197"/>
      <c r="J173" s="193"/>
      <c r="K173" s="193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178</v>
      </c>
      <c r="AU173" s="202" t="s">
        <v>84</v>
      </c>
      <c r="AV173" s="12" t="s">
        <v>82</v>
      </c>
      <c r="AW173" s="12" t="s">
        <v>36</v>
      </c>
      <c r="AX173" s="12" t="s">
        <v>75</v>
      </c>
      <c r="AY173" s="202" t="s">
        <v>172</v>
      </c>
    </row>
    <row r="174" spans="2:65" s="13" customFormat="1">
      <c r="B174" s="203"/>
      <c r="C174" s="204"/>
      <c r="D174" s="194" t="s">
        <v>178</v>
      </c>
      <c r="E174" s="205" t="s">
        <v>1</v>
      </c>
      <c r="F174" s="206" t="s">
        <v>1748</v>
      </c>
      <c r="G174" s="204"/>
      <c r="H174" s="207">
        <v>48.62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178</v>
      </c>
      <c r="AU174" s="213" t="s">
        <v>84</v>
      </c>
      <c r="AV174" s="13" t="s">
        <v>84</v>
      </c>
      <c r="AW174" s="13" t="s">
        <v>36</v>
      </c>
      <c r="AX174" s="13" t="s">
        <v>82</v>
      </c>
      <c r="AY174" s="213" t="s">
        <v>172</v>
      </c>
    </row>
    <row r="175" spans="2:65" s="1" customFormat="1" ht="16.5" customHeight="1">
      <c r="B175" s="33"/>
      <c r="C175" s="181" t="s">
        <v>241</v>
      </c>
      <c r="D175" s="181" t="s">
        <v>174</v>
      </c>
      <c r="E175" s="182" t="s">
        <v>352</v>
      </c>
      <c r="F175" s="183" t="s">
        <v>353</v>
      </c>
      <c r="G175" s="184" t="s">
        <v>175</v>
      </c>
      <c r="H175" s="185">
        <v>48.62</v>
      </c>
      <c r="I175" s="186"/>
      <c r="J175" s="185">
        <f>ROUND(I175*H175,2)</f>
        <v>0</v>
      </c>
      <c r="K175" s="183" t="s">
        <v>176</v>
      </c>
      <c r="L175" s="37"/>
      <c r="M175" s="187" t="s">
        <v>1</v>
      </c>
      <c r="N175" s="188" t="s">
        <v>46</v>
      </c>
      <c r="O175" s="59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AR175" s="16" t="s">
        <v>177</v>
      </c>
      <c r="AT175" s="16" t="s">
        <v>174</v>
      </c>
      <c r="AU175" s="16" t="s">
        <v>84</v>
      </c>
      <c r="AY175" s="16" t="s">
        <v>172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6" t="s">
        <v>82</v>
      </c>
      <c r="BK175" s="191">
        <f>ROUND(I175*H175,2)</f>
        <v>0</v>
      </c>
      <c r="BL175" s="16" t="s">
        <v>177</v>
      </c>
      <c r="BM175" s="16" t="s">
        <v>1778</v>
      </c>
    </row>
    <row r="176" spans="2:65" s="12" customFormat="1">
      <c r="B176" s="192"/>
      <c r="C176" s="193"/>
      <c r="D176" s="194" t="s">
        <v>178</v>
      </c>
      <c r="E176" s="195" t="s">
        <v>1</v>
      </c>
      <c r="F176" s="196" t="s">
        <v>188</v>
      </c>
      <c r="G176" s="193"/>
      <c r="H176" s="195" t="s">
        <v>1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178</v>
      </c>
      <c r="AU176" s="202" t="s">
        <v>84</v>
      </c>
      <c r="AV176" s="12" t="s">
        <v>82</v>
      </c>
      <c r="AW176" s="12" t="s">
        <v>36</v>
      </c>
      <c r="AX176" s="12" t="s">
        <v>75</v>
      </c>
      <c r="AY176" s="202" t="s">
        <v>172</v>
      </c>
    </row>
    <row r="177" spans="2:65" s="12" customFormat="1">
      <c r="B177" s="192"/>
      <c r="C177" s="193"/>
      <c r="D177" s="194" t="s">
        <v>178</v>
      </c>
      <c r="E177" s="195" t="s">
        <v>1</v>
      </c>
      <c r="F177" s="196" t="s">
        <v>180</v>
      </c>
      <c r="G177" s="193"/>
      <c r="H177" s="195" t="s">
        <v>1</v>
      </c>
      <c r="I177" s="197"/>
      <c r="J177" s="193"/>
      <c r="K177" s="193"/>
      <c r="L177" s="198"/>
      <c r="M177" s="199"/>
      <c r="N177" s="200"/>
      <c r="O177" s="200"/>
      <c r="P177" s="200"/>
      <c r="Q177" s="200"/>
      <c r="R177" s="200"/>
      <c r="S177" s="200"/>
      <c r="T177" s="201"/>
      <c r="AT177" s="202" t="s">
        <v>178</v>
      </c>
      <c r="AU177" s="202" t="s">
        <v>84</v>
      </c>
      <c r="AV177" s="12" t="s">
        <v>82</v>
      </c>
      <c r="AW177" s="12" t="s">
        <v>36</v>
      </c>
      <c r="AX177" s="12" t="s">
        <v>75</v>
      </c>
      <c r="AY177" s="202" t="s">
        <v>172</v>
      </c>
    </row>
    <row r="178" spans="2:65" s="13" customFormat="1">
      <c r="B178" s="203"/>
      <c r="C178" s="204"/>
      <c r="D178" s="194" t="s">
        <v>178</v>
      </c>
      <c r="E178" s="205" t="s">
        <v>1</v>
      </c>
      <c r="F178" s="206" t="s">
        <v>1748</v>
      </c>
      <c r="G178" s="204"/>
      <c r="H178" s="207">
        <v>48.62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178</v>
      </c>
      <c r="AU178" s="213" t="s">
        <v>84</v>
      </c>
      <c r="AV178" s="13" t="s">
        <v>84</v>
      </c>
      <c r="AW178" s="13" t="s">
        <v>36</v>
      </c>
      <c r="AX178" s="13" t="s">
        <v>82</v>
      </c>
      <c r="AY178" s="213" t="s">
        <v>172</v>
      </c>
    </row>
    <row r="179" spans="2:65" s="1" customFormat="1" ht="16.5" customHeight="1">
      <c r="B179" s="33"/>
      <c r="C179" s="181" t="s">
        <v>245</v>
      </c>
      <c r="D179" s="181" t="s">
        <v>174</v>
      </c>
      <c r="E179" s="182" t="s">
        <v>355</v>
      </c>
      <c r="F179" s="183" t="s">
        <v>356</v>
      </c>
      <c r="G179" s="184" t="s">
        <v>175</v>
      </c>
      <c r="H179" s="185">
        <v>48.62</v>
      </c>
      <c r="I179" s="186"/>
      <c r="J179" s="185">
        <f>ROUND(I179*H179,2)</f>
        <v>0</v>
      </c>
      <c r="K179" s="183" t="s">
        <v>176</v>
      </c>
      <c r="L179" s="37"/>
      <c r="M179" s="187" t="s">
        <v>1</v>
      </c>
      <c r="N179" s="188" t="s">
        <v>46</v>
      </c>
      <c r="O179" s="59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AR179" s="16" t="s">
        <v>177</v>
      </c>
      <c r="AT179" s="16" t="s">
        <v>174</v>
      </c>
      <c r="AU179" s="16" t="s">
        <v>84</v>
      </c>
      <c r="AY179" s="16" t="s">
        <v>172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6" t="s">
        <v>82</v>
      </c>
      <c r="BK179" s="191">
        <f>ROUND(I179*H179,2)</f>
        <v>0</v>
      </c>
      <c r="BL179" s="16" t="s">
        <v>177</v>
      </c>
      <c r="BM179" s="16" t="s">
        <v>1779</v>
      </c>
    </row>
    <row r="180" spans="2:65" s="12" customFormat="1">
      <c r="B180" s="192"/>
      <c r="C180" s="193"/>
      <c r="D180" s="194" t="s">
        <v>178</v>
      </c>
      <c r="E180" s="195" t="s">
        <v>1</v>
      </c>
      <c r="F180" s="196" t="s">
        <v>188</v>
      </c>
      <c r="G180" s="193"/>
      <c r="H180" s="195" t="s">
        <v>1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178</v>
      </c>
      <c r="AU180" s="202" t="s">
        <v>84</v>
      </c>
      <c r="AV180" s="12" t="s">
        <v>82</v>
      </c>
      <c r="AW180" s="12" t="s">
        <v>36</v>
      </c>
      <c r="AX180" s="12" t="s">
        <v>75</v>
      </c>
      <c r="AY180" s="202" t="s">
        <v>172</v>
      </c>
    </row>
    <row r="181" spans="2:65" s="12" customFormat="1">
      <c r="B181" s="192"/>
      <c r="C181" s="193"/>
      <c r="D181" s="194" t="s">
        <v>178</v>
      </c>
      <c r="E181" s="195" t="s">
        <v>1</v>
      </c>
      <c r="F181" s="196" t="s">
        <v>180</v>
      </c>
      <c r="G181" s="193"/>
      <c r="H181" s="195" t="s">
        <v>1</v>
      </c>
      <c r="I181" s="197"/>
      <c r="J181" s="193"/>
      <c r="K181" s="193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178</v>
      </c>
      <c r="AU181" s="202" t="s">
        <v>84</v>
      </c>
      <c r="AV181" s="12" t="s">
        <v>82</v>
      </c>
      <c r="AW181" s="12" t="s">
        <v>36</v>
      </c>
      <c r="AX181" s="12" t="s">
        <v>75</v>
      </c>
      <c r="AY181" s="202" t="s">
        <v>172</v>
      </c>
    </row>
    <row r="182" spans="2:65" s="13" customFormat="1">
      <c r="B182" s="203"/>
      <c r="C182" s="204"/>
      <c r="D182" s="194" t="s">
        <v>178</v>
      </c>
      <c r="E182" s="205" t="s">
        <v>1</v>
      </c>
      <c r="F182" s="206" t="s">
        <v>1748</v>
      </c>
      <c r="G182" s="204"/>
      <c r="H182" s="207">
        <v>48.62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178</v>
      </c>
      <c r="AU182" s="213" t="s">
        <v>84</v>
      </c>
      <c r="AV182" s="13" t="s">
        <v>84</v>
      </c>
      <c r="AW182" s="13" t="s">
        <v>36</v>
      </c>
      <c r="AX182" s="13" t="s">
        <v>82</v>
      </c>
      <c r="AY182" s="213" t="s">
        <v>172</v>
      </c>
    </row>
    <row r="183" spans="2:65" s="11" customFormat="1" ht="22.9" customHeight="1">
      <c r="B183" s="165"/>
      <c r="C183" s="166"/>
      <c r="D183" s="167" t="s">
        <v>74</v>
      </c>
      <c r="E183" s="179" t="s">
        <v>200</v>
      </c>
      <c r="F183" s="179" t="s">
        <v>380</v>
      </c>
      <c r="G183" s="166"/>
      <c r="H183" s="166"/>
      <c r="I183" s="169"/>
      <c r="J183" s="180">
        <f>BK183</f>
        <v>0</v>
      </c>
      <c r="K183" s="166"/>
      <c r="L183" s="171"/>
      <c r="M183" s="172"/>
      <c r="N183" s="173"/>
      <c r="O183" s="173"/>
      <c r="P183" s="174">
        <f>SUM(P184:P245)</f>
        <v>0</v>
      </c>
      <c r="Q183" s="173"/>
      <c r="R183" s="174">
        <f>SUM(R184:R245)</f>
        <v>1.8884003999999999</v>
      </c>
      <c r="S183" s="173"/>
      <c r="T183" s="175">
        <f>SUM(T184:T245)</f>
        <v>1.536E-2</v>
      </c>
      <c r="AR183" s="176" t="s">
        <v>82</v>
      </c>
      <c r="AT183" s="177" t="s">
        <v>74</v>
      </c>
      <c r="AU183" s="177" t="s">
        <v>82</v>
      </c>
      <c r="AY183" s="176" t="s">
        <v>172</v>
      </c>
      <c r="BK183" s="178">
        <f>SUM(BK184:BK245)</f>
        <v>0</v>
      </c>
    </row>
    <row r="184" spans="2:65" s="1" customFormat="1" ht="22.5" customHeight="1">
      <c r="B184" s="33"/>
      <c r="C184" s="181" t="s">
        <v>7</v>
      </c>
      <c r="D184" s="181" t="s">
        <v>174</v>
      </c>
      <c r="E184" s="182" t="s">
        <v>653</v>
      </c>
      <c r="F184" s="183" t="s">
        <v>654</v>
      </c>
      <c r="G184" s="184" t="s">
        <v>386</v>
      </c>
      <c r="H184" s="185">
        <v>1</v>
      </c>
      <c r="I184" s="186"/>
      <c r="J184" s="185">
        <f>ROUND(I184*H184,2)</f>
        <v>0</v>
      </c>
      <c r="K184" s="183" t="s">
        <v>176</v>
      </c>
      <c r="L184" s="37"/>
      <c r="M184" s="187" t="s">
        <v>1</v>
      </c>
      <c r="N184" s="188" t="s">
        <v>46</v>
      </c>
      <c r="O184" s="59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AR184" s="16" t="s">
        <v>177</v>
      </c>
      <c r="AT184" s="16" t="s">
        <v>174</v>
      </c>
      <c r="AU184" s="16" t="s">
        <v>84</v>
      </c>
      <c r="AY184" s="16" t="s">
        <v>172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6" t="s">
        <v>82</v>
      </c>
      <c r="BK184" s="191">
        <f>ROUND(I184*H184,2)</f>
        <v>0</v>
      </c>
      <c r="BL184" s="16" t="s">
        <v>177</v>
      </c>
      <c r="BM184" s="16" t="s">
        <v>1780</v>
      </c>
    </row>
    <row r="185" spans="2:65" s="12" customFormat="1">
      <c r="B185" s="192"/>
      <c r="C185" s="193"/>
      <c r="D185" s="194" t="s">
        <v>178</v>
      </c>
      <c r="E185" s="195" t="s">
        <v>1</v>
      </c>
      <c r="F185" s="196" t="s">
        <v>1776</v>
      </c>
      <c r="G185" s="193"/>
      <c r="H185" s="195" t="s">
        <v>1</v>
      </c>
      <c r="I185" s="197"/>
      <c r="J185" s="193"/>
      <c r="K185" s="193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178</v>
      </c>
      <c r="AU185" s="202" t="s">
        <v>84</v>
      </c>
      <c r="AV185" s="12" t="s">
        <v>82</v>
      </c>
      <c r="AW185" s="12" t="s">
        <v>36</v>
      </c>
      <c r="AX185" s="12" t="s">
        <v>75</v>
      </c>
      <c r="AY185" s="202" t="s">
        <v>172</v>
      </c>
    </row>
    <row r="186" spans="2:65" s="13" customFormat="1">
      <c r="B186" s="203"/>
      <c r="C186" s="204"/>
      <c r="D186" s="194" t="s">
        <v>178</v>
      </c>
      <c r="E186" s="205" t="s">
        <v>1</v>
      </c>
      <c r="F186" s="206" t="s">
        <v>82</v>
      </c>
      <c r="G186" s="204"/>
      <c r="H186" s="207">
        <v>1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178</v>
      </c>
      <c r="AU186" s="213" t="s">
        <v>84</v>
      </c>
      <c r="AV186" s="13" t="s">
        <v>84</v>
      </c>
      <c r="AW186" s="13" t="s">
        <v>36</v>
      </c>
      <c r="AX186" s="13" t="s">
        <v>82</v>
      </c>
      <c r="AY186" s="213" t="s">
        <v>172</v>
      </c>
    </row>
    <row r="187" spans="2:65" s="1" customFormat="1" ht="16.5" customHeight="1">
      <c r="B187" s="33"/>
      <c r="C187" s="227" t="s">
        <v>250</v>
      </c>
      <c r="D187" s="227" t="s">
        <v>288</v>
      </c>
      <c r="E187" s="228" t="s">
        <v>1781</v>
      </c>
      <c r="F187" s="229" t="s">
        <v>876</v>
      </c>
      <c r="G187" s="230" t="s">
        <v>513</v>
      </c>
      <c r="H187" s="231">
        <v>1</v>
      </c>
      <c r="I187" s="232"/>
      <c r="J187" s="231">
        <f>ROUND(I187*H187,2)</f>
        <v>0</v>
      </c>
      <c r="K187" s="229" t="s">
        <v>1</v>
      </c>
      <c r="L187" s="233"/>
      <c r="M187" s="234" t="s">
        <v>1</v>
      </c>
      <c r="N187" s="235" t="s">
        <v>46</v>
      </c>
      <c r="O187" s="59"/>
      <c r="P187" s="189">
        <f>O187*H187</f>
        <v>0</v>
      </c>
      <c r="Q187" s="189">
        <v>5.4000000000000003E-3</v>
      </c>
      <c r="R187" s="189">
        <f>Q187*H187</f>
        <v>5.4000000000000003E-3</v>
      </c>
      <c r="S187" s="189">
        <v>0</v>
      </c>
      <c r="T187" s="190">
        <f>S187*H187</f>
        <v>0</v>
      </c>
      <c r="AR187" s="16" t="s">
        <v>200</v>
      </c>
      <c r="AT187" s="16" t="s">
        <v>288</v>
      </c>
      <c r="AU187" s="16" t="s">
        <v>84</v>
      </c>
      <c r="AY187" s="16" t="s">
        <v>172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6" t="s">
        <v>82</v>
      </c>
      <c r="BK187" s="191">
        <f>ROUND(I187*H187,2)</f>
        <v>0</v>
      </c>
      <c r="BL187" s="16" t="s">
        <v>177</v>
      </c>
      <c r="BM187" s="16" t="s">
        <v>1782</v>
      </c>
    </row>
    <row r="188" spans="2:65" s="1" customFormat="1" ht="22.5" customHeight="1">
      <c r="B188" s="33"/>
      <c r="C188" s="181" t="s">
        <v>253</v>
      </c>
      <c r="D188" s="181" t="s">
        <v>174</v>
      </c>
      <c r="E188" s="182" t="s">
        <v>659</v>
      </c>
      <c r="F188" s="183" t="s">
        <v>660</v>
      </c>
      <c r="G188" s="184" t="s">
        <v>386</v>
      </c>
      <c r="H188" s="185">
        <v>1</v>
      </c>
      <c r="I188" s="186"/>
      <c r="J188" s="185">
        <f>ROUND(I188*H188,2)</f>
        <v>0</v>
      </c>
      <c r="K188" s="183" t="s">
        <v>176</v>
      </c>
      <c r="L188" s="37"/>
      <c r="M188" s="187" t="s">
        <v>1</v>
      </c>
      <c r="N188" s="188" t="s">
        <v>46</v>
      </c>
      <c r="O188" s="59"/>
      <c r="P188" s="189">
        <f>O188*H188</f>
        <v>0</v>
      </c>
      <c r="Q188" s="189">
        <v>1.67E-3</v>
      </c>
      <c r="R188" s="189">
        <f>Q188*H188</f>
        <v>1.67E-3</v>
      </c>
      <c r="S188" s="189">
        <v>0</v>
      </c>
      <c r="T188" s="190">
        <f>S188*H188</f>
        <v>0</v>
      </c>
      <c r="AR188" s="16" t="s">
        <v>177</v>
      </c>
      <c r="AT188" s="16" t="s">
        <v>174</v>
      </c>
      <c r="AU188" s="16" t="s">
        <v>84</v>
      </c>
      <c r="AY188" s="16" t="s">
        <v>172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6" t="s">
        <v>82</v>
      </c>
      <c r="BK188" s="191">
        <f>ROUND(I188*H188,2)</f>
        <v>0</v>
      </c>
      <c r="BL188" s="16" t="s">
        <v>177</v>
      </c>
      <c r="BM188" s="16" t="s">
        <v>1783</v>
      </c>
    </row>
    <row r="189" spans="2:65" s="12" customFormat="1">
      <c r="B189" s="192"/>
      <c r="C189" s="193"/>
      <c r="D189" s="194" t="s">
        <v>178</v>
      </c>
      <c r="E189" s="195" t="s">
        <v>1</v>
      </c>
      <c r="F189" s="196" t="s">
        <v>1776</v>
      </c>
      <c r="G189" s="193"/>
      <c r="H189" s="195" t="s">
        <v>1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178</v>
      </c>
      <c r="AU189" s="202" t="s">
        <v>84</v>
      </c>
      <c r="AV189" s="12" t="s">
        <v>82</v>
      </c>
      <c r="AW189" s="12" t="s">
        <v>36</v>
      </c>
      <c r="AX189" s="12" t="s">
        <v>75</v>
      </c>
      <c r="AY189" s="202" t="s">
        <v>172</v>
      </c>
    </row>
    <row r="190" spans="2:65" s="13" customFormat="1">
      <c r="B190" s="203"/>
      <c r="C190" s="204"/>
      <c r="D190" s="194" t="s">
        <v>178</v>
      </c>
      <c r="E190" s="205" t="s">
        <v>1</v>
      </c>
      <c r="F190" s="206" t="s">
        <v>82</v>
      </c>
      <c r="G190" s="204"/>
      <c r="H190" s="207">
        <v>1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178</v>
      </c>
      <c r="AU190" s="213" t="s">
        <v>84</v>
      </c>
      <c r="AV190" s="13" t="s">
        <v>84</v>
      </c>
      <c r="AW190" s="13" t="s">
        <v>36</v>
      </c>
      <c r="AX190" s="13" t="s">
        <v>82</v>
      </c>
      <c r="AY190" s="213" t="s">
        <v>172</v>
      </c>
    </row>
    <row r="191" spans="2:65" s="1" customFormat="1" ht="16.5" customHeight="1">
      <c r="B191" s="33"/>
      <c r="C191" s="227" t="s">
        <v>257</v>
      </c>
      <c r="D191" s="227" t="s">
        <v>288</v>
      </c>
      <c r="E191" s="228" t="s">
        <v>1047</v>
      </c>
      <c r="F191" s="229" t="s">
        <v>1048</v>
      </c>
      <c r="G191" s="230" t="s">
        <v>513</v>
      </c>
      <c r="H191" s="231">
        <v>1</v>
      </c>
      <c r="I191" s="232"/>
      <c r="J191" s="231">
        <f>ROUND(I191*H191,2)</f>
        <v>0</v>
      </c>
      <c r="K191" s="229" t="s">
        <v>1</v>
      </c>
      <c r="L191" s="233"/>
      <c r="M191" s="234" t="s">
        <v>1</v>
      </c>
      <c r="N191" s="235" t="s">
        <v>46</v>
      </c>
      <c r="O191" s="59"/>
      <c r="P191" s="189">
        <f>O191*H191</f>
        <v>0</v>
      </c>
      <c r="Q191" s="189">
        <v>1.6299999999999999E-2</v>
      </c>
      <c r="R191" s="189">
        <f>Q191*H191</f>
        <v>1.6299999999999999E-2</v>
      </c>
      <c r="S191" s="189">
        <v>0</v>
      </c>
      <c r="T191" s="190">
        <f>S191*H191</f>
        <v>0</v>
      </c>
      <c r="AR191" s="16" t="s">
        <v>200</v>
      </c>
      <c r="AT191" s="16" t="s">
        <v>288</v>
      </c>
      <c r="AU191" s="16" t="s">
        <v>84</v>
      </c>
      <c r="AY191" s="16" t="s">
        <v>172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6" t="s">
        <v>82</v>
      </c>
      <c r="BK191" s="191">
        <f>ROUND(I191*H191,2)</f>
        <v>0</v>
      </c>
      <c r="BL191" s="16" t="s">
        <v>177</v>
      </c>
      <c r="BM191" s="16" t="s">
        <v>1784</v>
      </c>
    </row>
    <row r="192" spans="2:65" s="1" customFormat="1" ht="22.5" customHeight="1">
      <c r="B192" s="33"/>
      <c r="C192" s="181" t="s">
        <v>260</v>
      </c>
      <c r="D192" s="181" t="s">
        <v>174</v>
      </c>
      <c r="E192" s="182" t="s">
        <v>1716</v>
      </c>
      <c r="F192" s="183" t="s">
        <v>1717</v>
      </c>
      <c r="G192" s="184" t="s">
        <v>211</v>
      </c>
      <c r="H192" s="185">
        <v>48.62</v>
      </c>
      <c r="I192" s="186"/>
      <c r="J192" s="185">
        <f>ROUND(I192*H192,2)</f>
        <v>0</v>
      </c>
      <c r="K192" s="183" t="s">
        <v>176</v>
      </c>
      <c r="L192" s="37"/>
      <c r="M192" s="187" t="s">
        <v>1</v>
      </c>
      <c r="N192" s="188" t="s">
        <v>46</v>
      </c>
      <c r="O192" s="59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AR192" s="16" t="s">
        <v>177</v>
      </c>
      <c r="AT192" s="16" t="s">
        <v>174</v>
      </c>
      <c r="AU192" s="16" t="s">
        <v>84</v>
      </c>
      <c r="AY192" s="16" t="s">
        <v>172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6" t="s">
        <v>82</v>
      </c>
      <c r="BK192" s="191">
        <f>ROUND(I192*H192,2)</f>
        <v>0</v>
      </c>
      <c r="BL192" s="16" t="s">
        <v>177</v>
      </c>
      <c r="BM192" s="16" t="s">
        <v>1785</v>
      </c>
    </row>
    <row r="193" spans="2:65" s="12" customFormat="1">
      <c r="B193" s="192"/>
      <c r="C193" s="193"/>
      <c r="D193" s="194" t="s">
        <v>178</v>
      </c>
      <c r="E193" s="195" t="s">
        <v>1</v>
      </c>
      <c r="F193" s="196" t="s">
        <v>1776</v>
      </c>
      <c r="G193" s="193"/>
      <c r="H193" s="195" t="s">
        <v>1</v>
      </c>
      <c r="I193" s="197"/>
      <c r="J193" s="193"/>
      <c r="K193" s="193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178</v>
      </c>
      <c r="AU193" s="202" t="s">
        <v>84</v>
      </c>
      <c r="AV193" s="12" t="s">
        <v>82</v>
      </c>
      <c r="AW193" s="12" t="s">
        <v>36</v>
      </c>
      <c r="AX193" s="12" t="s">
        <v>75</v>
      </c>
      <c r="AY193" s="202" t="s">
        <v>172</v>
      </c>
    </row>
    <row r="194" spans="2:65" s="13" customFormat="1">
      <c r="B194" s="203"/>
      <c r="C194" s="204"/>
      <c r="D194" s="194" t="s">
        <v>178</v>
      </c>
      <c r="E194" s="205" t="s">
        <v>1</v>
      </c>
      <c r="F194" s="206" t="s">
        <v>1786</v>
      </c>
      <c r="G194" s="204"/>
      <c r="H194" s="207">
        <v>48.62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178</v>
      </c>
      <c r="AU194" s="213" t="s">
        <v>84</v>
      </c>
      <c r="AV194" s="13" t="s">
        <v>84</v>
      </c>
      <c r="AW194" s="13" t="s">
        <v>36</v>
      </c>
      <c r="AX194" s="13" t="s">
        <v>82</v>
      </c>
      <c r="AY194" s="213" t="s">
        <v>172</v>
      </c>
    </row>
    <row r="195" spans="2:65" s="1" customFormat="1" ht="16.5" customHeight="1">
      <c r="B195" s="33"/>
      <c r="C195" s="227" t="s">
        <v>264</v>
      </c>
      <c r="D195" s="227" t="s">
        <v>288</v>
      </c>
      <c r="E195" s="228" t="s">
        <v>1720</v>
      </c>
      <c r="F195" s="229" t="s">
        <v>1721</v>
      </c>
      <c r="G195" s="230" t="s">
        <v>211</v>
      </c>
      <c r="H195" s="231">
        <v>48.62</v>
      </c>
      <c r="I195" s="232"/>
      <c r="J195" s="231">
        <f>ROUND(I195*H195,2)</f>
        <v>0</v>
      </c>
      <c r="K195" s="229" t="s">
        <v>176</v>
      </c>
      <c r="L195" s="233"/>
      <c r="M195" s="234" t="s">
        <v>1</v>
      </c>
      <c r="N195" s="235" t="s">
        <v>46</v>
      </c>
      <c r="O195" s="59"/>
      <c r="P195" s="189">
        <f>O195*H195</f>
        <v>0</v>
      </c>
      <c r="Q195" s="189">
        <v>2.14E-3</v>
      </c>
      <c r="R195" s="189">
        <f>Q195*H195</f>
        <v>0.10404679999999999</v>
      </c>
      <c r="S195" s="189">
        <v>0</v>
      </c>
      <c r="T195" s="190">
        <f>S195*H195</f>
        <v>0</v>
      </c>
      <c r="AR195" s="16" t="s">
        <v>200</v>
      </c>
      <c r="AT195" s="16" t="s">
        <v>288</v>
      </c>
      <c r="AU195" s="16" t="s">
        <v>84</v>
      </c>
      <c r="AY195" s="16" t="s">
        <v>172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6" t="s">
        <v>82</v>
      </c>
      <c r="BK195" s="191">
        <f>ROUND(I195*H195,2)</f>
        <v>0</v>
      </c>
      <c r="BL195" s="16" t="s">
        <v>177</v>
      </c>
      <c r="BM195" s="16" t="s">
        <v>1787</v>
      </c>
    </row>
    <row r="196" spans="2:65" s="12" customFormat="1">
      <c r="B196" s="192"/>
      <c r="C196" s="193"/>
      <c r="D196" s="194" t="s">
        <v>178</v>
      </c>
      <c r="E196" s="195" t="s">
        <v>1</v>
      </c>
      <c r="F196" s="196" t="s">
        <v>1776</v>
      </c>
      <c r="G196" s="193"/>
      <c r="H196" s="195" t="s">
        <v>1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178</v>
      </c>
      <c r="AU196" s="202" t="s">
        <v>84</v>
      </c>
      <c r="AV196" s="12" t="s">
        <v>82</v>
      </c>
      <c r="AW196" s="12" t="s">
        <v>36</v>
      </c>
      <c r="AX196" s="12" t="s">
        <v>75</v>
      </c>
      <c r="AY196" s="202" t="s">
        <v>172</v>
      </c>
    </row>
    <row r="197" spans="2:65" s="12" customFormat="1">
      <c r="B197" s="192"/>
      <c r="C197" s="193"/>
      <c r="D197" s="194" t="s">
        <v>178</v>
      </c>
      <c r="E197" s="195" t="s">
        <v>1</v>
      </c>
      <c r="F197" s="196" t="s">
        <v>500</v>
      </c>
      <c r="G197" s="193"/>
      <c r="H197" s="195" t="s">
        <v>1</v>
      </c>
      <c r="I197" s="197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178</v>
      </c>
      <c r="AU197" s="202" t="s">
        <v>84</v>
      </c>
      <c r="AV197" s="12" t="s">
        <v>82</v>
      </c>
      <c r="AW197" s="12" t="s">
        <v>36</v>
      </c>
      <c r="AX197" s="12" t="s">
        <v>75</v>
      </c>
      <c r="AY197" s="202" t="s">
        <v>172</v>
      </c>
    </row>
    <row r="198" spans="2:65" s="13" customFormat="1">
      <c r="B198" s="203"/>
      <c r="C198" s="204"/>
      <c r="D198" s="194" t="s">
        <v>178</v>
      </c>
      <c r="E198" s="205" t="s">
        <v>1</v>
      </c>
      <c r="F198" s="206" t="s">
        <v>1786</v>
      </c>
      <c r="G198" s="204"/>
      <c r="H198" s="207">
        <v>48.62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178</v>
      </c>
      <c r="AU198" s="213" t="s">
        <v>84</v>
      </c>
      <c r="AV198" s="13" t="s">
        <v>84</v>
      </c>
      <c r="AW198" s="13" t="s">
        <v>36</v>
      </c>
      <c r="AX198" s="13" t="s">
        <v>82</v>
      </c>
      <c r="AY198" s="213" t="s">
        <v>172</v>
      </c>
    </row>
    <row r="199" spans="2:65" s="1" customFormat="1" ht="22.5" customHeight="1">
      <c r="B199" s="33"/>
      <c r="C199" s="181" t="s">
        <v>269</v>
      </c>
      <c r="D199" s="181" t="s">
        <v>174</v>
      </c>
      <c r="E199" s="182" t="s">
        <v>1788</v>
      </c>
      <c r="F199" s="183" t="s">
        <v>1789</v>
      </c>
      <c r="G199" s="184" t="s">
        <v>386</v>
      </c>
      <c r="H199" s="185">
        <v>1</v>
      </c>
      <c r="I199" s="186"/>
      <c r="J199" s="185">
        <f>ROUND(I199*H199,2)</f>
        <v>0</v>
      </c>
      <c r="K199" s="183" t="s">
        <v>176</v>
      </c>
      <c r="L199" s="37"/>
      <c r="M199" s="187" t="s">
        <v>1</v>
      </c>
      <c r="N199" s="188" t="s">
        <v>46</v>
      </c>
      <c r="O199" s="59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AR199" s="16" t="s">
        <v>177</v>
      </c>
      <c r="AT199" s="16" t="s">
        <v>174</v>
      </c>
      <c r="AU199" s="16" t="s">
        <v>84</v>
      </c>
      <c r="AY199" s="16" t="s">
        <v>172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6" t="s">
        <v>82</v>
      </c>
      <c r="BK199" s="191">
        <f>ROUND(I199*H199,2)</f>
        <v>0</v>
      </c>
      <c r="BL199" s="16" t="s">
        <v>177</v>
      </c>
      <c r="BM199" s="16" t="s">
        <v>1790</v>
      </c>
    </row>
    <row r="200" spans="2:65" s="12" customFormat="1">
      <c r="B200" s="192"/>
      <c r="C200" s="193"/>
      <c r="D200" s="194" t="s">
        <v>178</v>
      </c>
      <c r="E200" s="195" t="s">
        <v>1</v>
      </c>
      <c r="F200" s="196" t="s">
        <v>1776</v>
      </c>
      <c r="G200" s="193"/>
      <c r="H200" s="195" t="s">
        <v>1</v>
      </c>
      <c r="I200" s="197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178</v>
      </c>
      <c r="AU200" s="202" t="s">
        <v>84</v>
      </c>
      <c r="AV200" s="12" t="s">
        <v>82</v>
      </c>
      <c r="AW200" s="12" t="s">
        <v>36</v>
      </c>
      <c r="AX200" s="12" t="s">
        <v>75</v>
      </c>
      <c r="AY200" s="202" t="s">
        <v>172</v>
      </c>
    </row>
    <row r="201" spans="2:65" s="13" customFormat="1">
      <c r="B201" s="203"/>
      <c r="C201" s="204"/>
      <c r="D201" s="194" t="s">
        <v>178</v>
      </c>
      <c r="E201" s="205" t="s">
        <v>1</v>
      </c>
      <c r="F201" s="206" t="s">
        <v>82</v>
      </c>
      <c r="G201" s="204"/>
      <c r="H201" s="207">
        <v>1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178</v>
      </c>
      <c r="AU201" s="213" t="s">
        <v>84</v>
      </c>
      <c r="AV201" s="13" t="s">
        <v>84</v>
      </c>
      <c r="AW201" s="13" t="s">
        <v>36</v>
      </c>
      <c r="AX201" s="13" t="s">
        <v>82</v>
      </c>
      <c r="AY201" s="213" t="s">
        <v>172</v>
      </c>
    </row>
    <row r="202" spans="2:65" s="1" customFormat="1" ht="16.5" customHeight="1">
      <c r="B202" s="33"/>
      <c r="C202" s="227" t="s">
        <v>273</v>
      </c>
      <c r="D202" s="227" t="s">
        <v>288</v>
      </c>
      <c r="E202" s="228" t="s">
        <v>1791</v>
      </c>
      <c r="F202" s="229" t="s">
        <v>1792</v>
      </c>
      <c r="G202" s="230" t="s">
        <v>386</v>
      </c>
      <c r="H202" s="231">
        <v>1</v>
      </c>
      <c r="I202" s="232"/>
      <c r="J202" s="231">
        <f>ROUND(I202*H202,2)</f>
        <v>0</v>
      </c>
      <c r="K202" s="229" t="s">
        <v>176</v>
      </c>
      <c r="L202" s="233"/>
      <c r="M202" s="234" t="s">
        <v>1</v>
      </c>
      <c r="N202" s="235" t="s">
        <v>46</v>
      </c>
      <c r="O202" s="59"/>
      <c r="P202" s="189">
        <f>O202*H202</f>
        <v>0</v>
      </c>
      <c r="Q202" s="189">
        <v>3.8999999999999999E-4</v>
      </c>
      <c r="R202" s="189">
        <f>Q202*H202</f>
        <v>3.8999999999999999E-4</v>
      </c>
      <c r="S202" s="189">
        <v>0</v>
      </c>
      <c r="T202" s="190">
        <f>S202*H202</f>
        <v>0</v>
      </c>
      <c r="AR202" s="16" t="s">
        <v>200</v>
      </c>
      <c r="AT202" s="16" t="s">
        <v>288</v>
      </c>
      <c r="AU202" s="16" t="s">
        <v>84</v>
      </c>
      <c r="AY202" s="16" t="s">
        <v>172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6" t="s">
        <v>82</v>
      </c>
      <c r="BK202" s="191">
        <f>ROUND(I202*H202,2)</f>
        <v>0</v>
      </c>
      <c r="BL202" s="16" t="s">
        <v>177</v>
      </c>
      <c r="BM202" s="16" t="s">
        <v>1793</v>
      </c>
    </row>
    <row r="203" spans="2:65" s="1" customFormat="1" ht="16.5" customHeight="1">
      <c r="B203" s="33"/>
      <c r="C203" s="181" t="s">
        <v>279</v>
      </c>
      <c r="D203" s="181" t="s">
        <v>174</v>
      </c>
      <c r="E203" s="182" t="s">
        <v>1794</v>
      </c>
      <c r="F203" s="183" t="s">
        <v>1795</v>
      </c>
      <c r="G203" s="184" t="s">
        <v>386</v>
      </c>
      <c r="H203" s="185">
        <v>1</v>
      </c>
      <c r="I203" s="186"/>
      <c r="J203" s="185">
        <f>ROUND(I203*H203,2)</f>
        <v>0</v>
      </c>
      <c r="K203" s="183" t="s">
        <v>1</v>
      </c>
      <c r="L203" s="37"/>
      <c r="M203" s="187" t="s">
        <v>1</v>
      </c>
      <c r="N203" s="188" t="s">
        <v>46</v>
      </c>
      <c r="O203" s="59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AR203" s="16" t="s">
        <v>177</v>
      </c>
      <c r="AT203" s="16" t="s">
        <v>174</v>
      </c>
      <c r="AU203" s="16" t="s">
        <v>84</v>
      </c>
      <c r="AY203" s="16" t="s">
        <v>172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6" t="s">
        <v>82</v>
      </c>
      <c r="BK203" s="191">
        <f>ROUND(I203*H203,2)</f>
        <v>0</v>
      </c>
      <c r="BL203" s="16" t="s">
        <v>177</v>
      </c>
      <c r="BM203" s="16" t="s">
        <v>1796</v>
      </c>
    </row>
    <row r="204" spans="2:65" s="1" customFormat="1" ht="16.5" customHeight="1">
      <c r="B204" s="33"/>
      <c r="C204" s="227" t="s">
        <v>284</v>
      </c>
      <c r="D204" s="227" t="s">
        <v>288</v>
      </c>
      <c r="E204" s="228" t="s">
        <v>1797</v>
      </c>
      <c r="F204" s="229" t="s">
        <v>1798</v>
      </c>
      <c r="G204" s="230" t="s">
        <v>1799</v>
      </c>
      <c r="H204" s="231">
        <v>1</v>
      </c>
      <c r="I204" s="232"/>
      <c r="J204" s="231">
        <f>ROUND(I204*H204,2)</f>
        <v>0</v>
      </c>
      <c r="K204" s="229" t="s">
        <v>1</v>
      </c>
      <c r="L204" s="233"/>
      <c r="M204" s="234" t="s">
        <v>1</v>
      </c>
      <c r="N204" s="235" t="s">
        <v>46</v>
      </c>
      <c r="O204" s="59"/>
      <c r="P204" s="189">
        <f>O204*H204</f>
        <v>0</v>
      </c>
      <c r="Q204" s="189">
        <v>3.5000000000000001E-3</v>
      </c>
      <c r="R204" s="189">
        <f>Q204*H204</f>
        <v>3.5000000000000001E-3</v>
      </c>
      <c r="S204" s="189">
        <v>0</v>
      </c>
      <c r="T204" s="190">
        <f>S204*H204</f>
        <v>0</v>
      </c>
      <c r="AR204" s="16" t="s">
        <v>200</v>
      </c>
      <c r="AT204" s="16" t="s">
        <v>288</v>
      </c>
      <c r="AU204" s="16" t="s">
        <v>84</v>
      </c>
      <c r="AY204" s="16" t="s">
        <v>172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6" t="s">
        <v>82</v>
      </c>
      <c r="BK204" s="191">
        <f>ROUND(I204*H204,2)</f>
        <v>0</v>
      </c>
      <c r="BL204" s="16" t="s">
        <v>177</v>
      </c>
      <c r="BM204" s="16" t="s">
        <v>1800</v>
      </c>
    </row>
    <row r="205" spans="2:65" s="1" customFormat="1" ht="22.5" customHeight="1">
      <c r="B205" s="33"/>
      <c r="C205" s="181" t="s">
        <v>287</v>
      </c>
      <c r="D205" s="181" t="s">
        <v>174</v>
      </c>
      <c r="E205" s="182" t="s">
        <v>1801</v>
      </c>
      <c r="F205" s="183" t="s">
        <v>1802</v>
      </c>
      <c r="G205" s="184" t="s">
        <v>386</v>
      </c>
      <c r="H205" s="185">
        <v>2</v>
      </c>
      <c r="I205" s="186"/>
      <c r="J205" s="185">
        <f>ROUND(I205*H205,2)</f>
        <v>0</v>
      </c>
      <c r="K205" s="183" t="s">
        <v>176</v>
      </c>
      <c r="L205" s="37"/>
      <c r="M205" s="187" t="s">
        <v>1</v>
      </c>
      <c r="N205" s="188" t="s">
        <v>46</v>
      </c>
      <c r="O205" s="59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AR205" s="16" t="s">
        <v>177</v>
      </c>
      <c r="AT205" s="16" t="s">
        <v>174</v>
      </c>
      <c r="AU205" s="16" t="s">
        <v>84</v>
      </c>
      <c r="AY205" s="16" t="s">
        <v>172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6" t="s">
        <v>82</v>
      </c>
      <c r="BK205" s="191">
        <f>ROUND(I205*H205,2)</f>
        <v>0</v>
      </c>
      <c r="BL205" s="16" t="s">
        <v>177</v>
      </c>
      <c r="BM205" s="16" t="s">
        <v>1803</v>
      </c>
    </row>
    <row r="206" spans="2:65" s="12" customFormat="1">
      <c r="B206" s="192"/>
      <c r="C206" s="193"/>
      <c r="D206" s="194" t="s">
        <v>178</v>
      </c>
      <c r="E206" s="195" t="s">
        <v>1</v>
      </c>
      <c r="F206" s="196" t="s">
        <v>1776</v>
      </c>
      <c r="G206" s="193"/>
      <c r="H206" s="195" t="s">
        <v>1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178</v>
      </c>
      <c r="AU206" s="202" t="s">
        <v>84</v>
      </c>
      <c r="AV206" s="12" t="s">
        <v>82</v>
      </c>
      <c r="AW206" s="12" t="s">
        <v>36</v>
      </c>
      <c r="AX206" s="12" t="s">
        <v>75</v>
      </c>
      <c r="AY206" s="202" t="s">
        <v>172</v>
      </c>
    </row>
    <row r="207" spans="2:65" s="13" customFormat="1">
      <c r="B207" s="203"/>
      <c r="C207" s="204"/>
      <c r="D207" s="194" t="s">
        <v>178</v>
      </c>
      <c r="E207" s="205" t="s">
        <v>1</v>
      </c>
      <c r="F207" s="206" t="s">
        <v>84</v>
      </c>
      <c r="G207" s="204"/>
      <c r="H207" s="207">
        <v>2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178</v>
      </c>
      <c r="AU207" s="213" t="s">
        <v>84</v>
      </c>
      <c r="AV207" s="13" t="s">
        <v>84</v>
      </c>
      <c r="AW207" s="13" t="s">
        <v>36</v>
      </c>
      <c r="AX207" s="13" t="s">
        <v>82</v>
      </c>
      <c r="AY207" s="213" t="s">
        <v>172</v>
      </c>
    </row>
    <row r="208" spans="2:65" s="1" customFormat="1" ht="16.5" customHeight="1">
      <c r="B208" s="33"/>
      <c r="C208" s="227" t="s">
        <v>293</v>
      </c>
      <c r="D208" s="227" t="s">
        <v>288</v>
      </c>
      <c r="E208" s="228" t="s">
        <v>1804</v>
      </c>
      <c r="F208" s="229" t="s">
        <v>1805</v>
      </c>
      <c r="G208" s="230" t="s">
        <v>386</v>
      </c>
      <c r="H208" s="231">
        <v>2</v>
      </c>
      <c r="I208" s="232"/>
      <c r="J208" s="231">
        <f>ROUND(I208*H208,2)</f>
        <v>0</v>
      </c>
      <c r="K208" s="229" t="s">
        <v>176</v>
      </c>
      <c r="L208" s="233"/>
      <c r="M208" s="234" t="s">
        <v>1</v>
      </c>
      <c r="N208" s="235" t="s">
        <v>46</v>
      </c>
      <c r="O208" s="59"/>
      <c r="P208" s="189">
        <f>O208*H208</f>
        <v>0</v>
      </c>
      <c r="Q208" s="189">
        <v>7.9000000000000001E-4</v>
      </c>
      <c r="R208" s="189">
        <f>Q208*H208</f>
        <v>1.58E-3</v>
      </c>
      <c r="S208" s="189">
        <v>0</v>
      </c>
      <c r="T208" s="190">
        <f>S208*H208</f>
        <v>0</v>
      </c>
      <c r="AR208" s="16" t="s">
        <v>200</v>
      </c>
      <c r="AT208" s="16" t="s">
        <v>288</v>
      </c>
      <c r="AU208" s="16" t="s">
        <v>84</v>
      </c>
      <c r="AY208" s="16" t="s">
        <v>172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6" t="s">
        <v>82</v>
      </c>
      <c r="BK208" s="191">
        <f>ROUND(I208*H208,2)</f>
        <v>0</v>
      </c>
      <c r="BL208" s="16" t="s">
        <v>177</v>
      </c>
      <c r="BM208" s="16" t="s">
        <v>1806</v>
      </c>
    </row>
    <row r="209" spans="2:65" s="1" customFormat="1" ht="16.5" customHeight="1">
      <c r="B209" s="33"/>
      <c r="C209" s="181" t="s">
        <v>296</v>
      </c>
      <c r="D209" s="181" t="s">
        <v>174</v>
      </c>
      <c r="E209" s="182" t="s">
        <v>515</v>
      </c>
      <c r="F209" s="183" t="s">
        <v>516</v>
      </c>
      <c r="G209" s="184" t="s">
        <v>386</v>
      </c>
      <c r="H209" s="185">
        <v>2</v>
      </c>
      <c r="I209" s="186"/>
      <c r="J209" s="185">
        <f>ROUND(I209*H209,2)</f>
        <v>0</v>
      </c>
      <c r="K209" s="183" t="s">
        <v>176</v>
      </c>
      <c r="L209" s="37"/>
      <c r="M209" s="187" t="s">
        <v>1</v>
      </c>
      <c r="N209" s="188" t="s">
        <v>46</v>
      </c>
      <c r="O209" s="59"/>
      <c r="P209" s="189">
        <f>O209*H209</f>
        <v>0</v>
      </c>
      <c r="Q209" s="189">
        <v>2.0000000000000002E-5</v>
      </c>
      <c r="R209" s="189">
        <f>Q209*H209</f>
        <v>4.0000000000000003E-5</v>
      </c>
      <c r="S209" s="189">
        <v>0</v>
      </c>
      <c r="T209" s="190">
        <f>S209*H209</f>
        <v>0</v>
      </c>
      <c r="AR209" s="16" t="s">
        <v>177</v>
      </c>
      <c r="AT209" s="16" t="s">
        <v>174</v>
      </c>
      <c r="AU209" s="16" t="s">
        <v>84</v>
      </c>
      <c r="AY209" s="16" t="s">
        <v>172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6" t="s">
        <v>82</v>
      </c>
      <c r="BK209" s="191">
        <f>ROUND(I209*H209,2)</f>
        <v>0</v>
      </c>
      <c r="BL209" s="16" t="s">
        <v>177</v>
      </c>
      <c r="BM209" s="16" t="s">
        <v>1807</v>
      </c>
    </row>
    <row r="210" spans="2:65" s="12" customFormat="1">
      <c r="B210" s="192"/>
      <c r="C210" s="193"/>
      <c r="D210" s="194" t="s">
        <v>178</v>
      </c>
      <c r="E210" s="195" t="s">
        <v>1</v>
      </c>
      <c r="F210" s="196" t="s">
        <v>1776</v>
      </c>
      <c r="G210" s="193"/>
      <c r="H210" s="195" t="s">
        <v>1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178</v>
      </c>
      <c r="AU210" s="202" t="s">
        <v>84</v>
      </c>
      <c r="AV210" s="12" t="s">
        <v>82</v>
      </c>
      <c r="AW210" s="12" t="s">
        <v>36</v>
      </c>
      <c r="AX210" s="12" t="s">
        <v>75</v>
      </c>
      <c r="AY210" s="202" t="s">
        <v>172</v>
      </c>
    </row>
    <row r="211" spans="2:65" s="13" customFormat="1">
      <c r="B211" s="203"/>
      <c r="C211" s="204"/>
      <c r="D211" s="194" t="s">
        <v>178</v>
      </c>
      <c r="E211" s="205" t="s">
        <v>1</v>
      </c>
      <c r="F211" s="206" t="s">
        <v>84</v>
      </c>
      <c r="G211" s="204"/>
      <c r="H211" s="207">
        <v>2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178</v>
      </c>
      <c r="AU211" s="213" t="s">
        <v>84</v>
      </c>
      <c r="AV211" s="13" t="s">
        <v>84</v>
      </c>
      <c r="AW211" s="13" t="s">
        <v>36</v>
      </c>
      <c r="AX211" s="13" t="s">
        <v>82</v>
      </c>
      <c r="AY211" s="213" t="s">
        <v>172</v>
      </c>
    </row>
    <row r="212" spans="2:65" s="1" customFormat="1" ht="16.5" customHeight="1">
      <c r="B212" s="33"/>
      <c r="C212" s="227" t="s">
        <v>300</v>
      </c>
      <c r="D212" s="227" t="s">
        <v>288</v>
      </c>
      <c r="E212" s="228" t="s">
        <v>1808</v>
      </c>
      <c r="F212" s="229" t="s">
        <v>1809</v>
      </c>
      <c r="G212" s="230" t="s">
        <v>513</v>
      </c>
      <c r="H212" s="231">
        <v>2</v>
      </c>
      <c r="I212" s="232"/>
      <c r="J212" s="231">
        <f>ROUND(I212*H212,2)</f>
        <v>0</v>
      </c>
      <c r="K212" s="229" t="s">
        <v>1</v>
      </c>
      <c r="L212" s="233"/>
      <c r="M212" s="234" t="s">
        <v>1</v>
      </c>
      <c r="N212" s="235" t="s">
        <v>46</v>
      </c>
      <c r="O212" s="59"/>
      <c r="P212" s="189">
        <f>O212*H212</f>
        <v>0</v>
      </c>
      <c r="Q212" s="189">
        <v>1.25E-3</v>
      </c>
      <c r="R212" s="189">
        <f>Q212*H212</f>
        <v>2.5000000000000001E-3</v>
      </c>
      <c r="S212" s="189">
        <v>0</v>
      </c>
      <c r="T212" s="190">
        <f>S212*H212</f>
        <v>0</v>
      </c>
      <c r="AR212" s="16" t="s">
        <v>200</v>
      </c>
      <c r="AT212" s="16" t="s">
        <v>288</v>
      </c>
      <c r="AU212" s="16" t="s">
        <v>84</v>
      </c>
      <c r="AY212" s="16" t="s">
        <v>172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6" t="s">
        <v>82</v>
      </c>
      <c r="BK212" s="191">
        <f>ROUND(I212*H212,2)</f>
        <v>0</v>
      </c>
      <c r="BL212" s="16" t="s">
        <v>177</v>
      </c>
      <c r="BM212" s="16" t="s">
        <v>1810</v>
      </c>
    </row>
    <row r="213" spans="2:65" s="1" customFormat="1" ht="16.5" customHeight="1">
      <c r="B213" s="33"/>
      <c r="C213" s="227" t="s">
        <v>303</v>
      </c>
      <c r="D213" s="227" t="s">
        <v>288</v>
      </c>
      <c r="E213" s="228" t="s">
        <v>521</v>
      </c>
      <c r="F213" s="229" t="s">
        <v>522</v>
      </c>
      <c r="G213" s="230" t="s">
        <v>513</v>
      </c>
      <c r="H213" s="231">
        <v>2</v>
      </c>
      <c r="I213" s="232"/>
      <c r="J213" s="231">
        <f>ROUND(I213*H213,2)</f>
        <v>0</v>
      </c>
      <c r="K213" s="229" t="s">
        <v>1</v>
      </c>
      <c r="L213" s="233"/>
      <c r="M213" s="234" t="s">
        <v>1</v>
      </c>
      <c r="N213" s="235" t="s">
        <v>46</v>
      </c>
      <c r="O213" s="59"/>
      <c r="P213" s="189">
        <f>O213*H213</f>
        <v>0</v>
      </c>
      <c r="Q213" s="189">
        <v>3.3E-3</v>
      </c>
      <c r="R213" s="189">
        <f>Q213*H213</f>
        <v>6.6E-3</v>
      </c>
      <c r="S213" s="189">
        <v>0</v>
      </c>
      <c r="T213" s="190">
        <f>S213*H213</f>
        <v>0</v>
      </c>
      <c r="AR213" s="16" t="s">
        <v>200</v>
      </c>
      <c r="AT213" s="16" t="s">
        <v>288</v>
      </c>
      <c r="AU213" s="16" t="s">
        <v>84</v>
      </c>
      <c r="AY213" s="16" t="s">
        <v>172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6" t="s">
        <v>82</v>
      </c>
      <c r="BK213" s="191">
        <f>ROUND(I213*H213,2)</f>
        <v>0</v>
      </c>
      <c r="BL213" s="16" t="s">
        <v>177</v>
      </c>
      <c r="BM213" s="16" t="s">
        <v>1811</v>
      </c>
    </row>
    <row r="214" spans="2:65" s="1" customFormat="1" ht="16.5" customHeight="1">
      <c r="B214" s="33"/>
      <c r="C214" s="227" t="s">
        <v>306</v>
      </c>
      <c r="D214" s="227" t="s">
        <v>288</v>
      </c>
      <c r="E214" s="228" t="s">
        <v>524</v>
      </c>
      <c r="F214" s="229" t="s">
        <v>525</v>
      </c>
      <c r="G214" s="230" t="s">
        <v>386</v>
      </c>
      <c r="H214" s="231">
        <v>2</v>
      </c>
      <c r="I214" s="232"/>
      <c r="J214" s="231">
        <f>ROUND(I214*H214,2)</f>
        <v>0</v>
      </c>
      <c r="K214" s="229" t="s">
        <v>1</v>
      </c>
      <c r="L214" s="233"/>
      <c r="M214" s="234" t="s">
        <v>1</v>
      </c>
      <c r="N214" s="235" t="s">
        <v>46</v>
      </c>
      <c r="O214" s="59"/>
      <c r="P214" s="189">
        <f>O214*H214</f>
        <v>0</v>
      </c>
      <c r="Q214" s="189">
        <v>1.4999999999999999E-4</v>
      </c>
      <c r="R214" s="189">
        <f>Q214*H214</f>
        <v>2.9999999999999997E-4</v>
      </c>
      <c r="S214" s="189">
        <v>0</v>
      </c>
      <c r="T214" s="190">
        <f>S214*H214</f>
        <v>0</v>
      </c>
      <c r="AR214" s="16" t="s">
        <v>200</v>
      </c>
      <c r="AT214" s="16" t="s">
        <v>288</v>
      </c>
      <c r="AU214" s="16" t="s">
        <v>84</v>
      </c>
      <c r="AY214" s="16" t="s">
        <v>172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6" t="s">
        <v>82</v>
      </c>
      <c r="BK214" s="191">
        <f>ROUND(I214*H214,2)</f>
        <v>0</v>
      </c>
      <c r="BL214" s="16" t="s">
        <v>177</v>
      </c>
      <c r="BM214" s="16" t="s">
        <v>1812</v>
      </c>
    </row>
    <row r="215" spans="2:65" s="1" customFormat="1" ht="16.5" customHeight="1">
      <c r="B215" s="33"/>
      <c r="C215" s="181" t="s">
        <v>310</v>
      </c>
      <c r="D215" s="181" t="s">
        <v>174</v>
      </c>
      <c r="E215" s="182" t="s">
        <v>527</v>
      </c>
      <c r="F215" s="183" t="s">
        <v>528</v>
      </c>
      <c r="G215" s="184" t="s">
        <v>386</v>
      </c>
      <c r="H215" s="185">
        <v>2</v>
      </c>
      <c r="I215" s="186"/>
      <c r="J215" s="185">
        <f>ROUND(I215*H215,2)</f>
        <v>0</v>
      </c>
      <c r="K215" s="183" t="s">
        <v>176</v>
      </c>
      <c r="L215" s="37"/>
      <c r="M215" s="187" t="s">
        <v>1</v>
      </c>
      <c r="N215" s="188" t="s">
        <v>46</v>
      </c>
      <c r="O215" s="59"/>
      <c r="P215" s="189">
        <f>O215*H215</f>
        <v>0</v>
      </c>
      <c r="Q215" s="189">
        <v>0</v>
      </c>
      <c r="R215" s="189">
        <f>Q215*H215</f>
        <v>0</v>
      </c>
      <c r="S215" s="189">
        <v>7.6800000000000002E-3</v>
      </c>
      <c r="T215" s="190">
        <f>S215*H215</f>
        <v>1.536E-2</v>
      </c>
      <c r="AR215" s="16" t="s">
        <v>177</v>
      </c>
      <c r="AT215" s="16" t="s">
        <v>174</v>
      </c>
      <c r="AU215" s="16" t="s">
        <v>84</v>
      </c>
      <c r="AY215" s="16" t="s">
        <v>172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6" t="s">
        <v>82</v>
      </c>
      <c r="BK215" s="191">
        <f>ROUND(I215*H215,2)</f>
        <v>0</v>
      </c>
      <c r="BL215" s="16" t="s">
        <v>177</v>
      </c>
      <c r="BM215" s="16" t="s">
        <v>1813</v>
      </c>
    </row>
    <row r="216" spans="2:65" s="12" customFormat="1">
      <c r="B216" s="192"/>
      <c r="C216" s="193"/>
      <c r="D216" s="194" t="s">
        <v>178</v>
      </c>
      <c r="E216" s="195" t="s">
        <v>1</v>
      </c>
      <c r="F216" s="196" t="s">
        <v>530</v>
      </c>
      <c r="G216" s="193"/>
      <c r="H216" s="195" t="s">
        <v>1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178</v>
      </c>
      <c r="AU216" s="202" t="s">
        <v>84</v>
      </c>
      <c r="AV216" s="12" t="s">
        <v>82</v>
      </c>
      <c r="AW216" s="12" t="s">
        <v>36</v>
      </c>
      <c r="AX216" s="12" t="s">
        <v>75</v>
      </c>
      <c r="AY216" s="202" t="s">
        <v>172</v>
      </c>
    </row>
    <row r="217" spans="2:65" s="13" customFormat="1">
      <c r="B217" s="203"/>
      <c r="C217" s="204"/>
      <c r="D217" s="194" t="s">
        <v>178</v>
      </c>
      <c r="E217" s="205" t="s">
        <v>1</v>
      </c>
      <c r="F217" s="206" t="s">
        <v>84</v>
      </c>
      <c r="G217" s="204"/>
      <c r="H217" s="207">
        <v>2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178</v>
      </c>
      <c r="AU217" s="213" t="s">
        <v>84</v>
      </c>
      <c r="AV217" s="13" t="s">
        <v>84</v>
      </c>
      <c r="AW217" s="13" t="s">
        <v>36</v>
      </c>
      <c r="AX217" s="13" t="s">
        <v>82</v>
      </c>
      <c r="AY217" s="213" t="s">
        <v>172</v>
      </c>
    </row>
    <row r="218" spans="2:65" s="1" customFormat="1" ht="22.5" customHeight="1">
      <c r="B218" s="33"/>
      <c r="C218" s="181" t="s">
        <v>313</v>
      </c>
      <c r="D218" s="181" t="s">
        <v>174</v>
      </c>
      <c r="E218" s="182" t="s">
        <v>692</v>
      </c>
      <c r="F218" s="183" t="s">
        <v>693</v>
      </c>
      <c r="G218" s="184" t="s">
        <v>386</v>
      </c>
      <c r="H218" s="185">
        <v>1</v>
      </c>
      <c r="I218" s="186"/>
      <c r="J218" s="185">
        <f>ROUND(I218*H218,2)</f>
        <v>0</v>
      </c>
      <c r="K218" s="183" t="s">
        <v>176</v>
      </c>
      <c r="L218" s="37"/>
      <c r="M218" s="187" t="s">
        <v>1</v>
      </c>
      <c r="N218" s="188" t="s">
        <v>46</v>
      </c>
      <c r="O218" s="59"/>
      <c r="P218" s="189">
        <f>O218*H218</f>
        <v>0</v>
      </c>
      <c r="Q218" s="189">
        <v>8.5999999999999998E-4</v>
      </c>
      <c r="R218" s="189">
        <f>Q218*H218</f>
        <v>8.5999999999999998E-4</v>
      </c>
      <c r="S218" s="189">
        <v>0</v>
      </c>
      <c r="T218" s="190">
        <f>S218*H218</f>
        <v>0</v>
      </c>
      <c r="AR218" s="16" t="s">
        <v>177</v>
      </c>
      <c r="AT218" s="16" t="s">
        <v>174</v>
      </c>
      <c r="AU218" s="16" t="s">
        <v>84</v>
      </c>
      <c r="AY218" s="16" t="s">
        <v>172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6" t="s">
        <v>82</v>
      </c>
      <c r="BK218" s="191">
        <f>ROUND(I218*H218,2)</f>
        <v>0</v>
      </c>
      <c r="BL218" s="16" t="s">
        <v>177</v>
      </c>
      <c r="BM218" s="16" t="s">
        <v>1814</v>
      </c>
    </row>
    <row r="219" spans="2:65" s="12" customFormat="1">
      <c r="B219" s="192"/>
      <c r="C219" s="193"/>
      <c r="D219" s="194" t="s">
        <v>178</v>
      </c>
      <c r="E219" s="195" t="s">
        <v>1</v>
      </c>
      <c r="F219" s="196" t="s">
        <v>1776</v>
      </c>
      <c r="G219" s="193"/>
      <c r="H219" s="195" t="s">
        <v>1</v>
      </c>
      <c r="I219" s="197"/>
      <c r="J219" s="193"/>
      <c r="K219" s="193"/>
      <c r="L219" s="198"/>
      <c r="M219" s="199"/>
      <c r="N219" s="200"/>
      <c r="O219" s="200"/>
      <c r="P219" s="200"/>
      <c r="Q219" s="200"/>
      <c r="R219" s="200"/>
      <c r="S219" s="200"/>
      <c r="T219" s="201"/>
      <c r="AT219" s="202" t="s">
        <v>178</v>
      </c>
      <c r="AU219" s="202" t="s">
        <v>84</v>
      </c>
      <c r="AV219" s="12" t="s">
        <v>82</v>
      </c>
      <c r="AW219" s="12" t="s">
        <v>36</v>
      </c>
      <c r="AX219" s="12" t="s">
        <v>75</v>
      </c>
      <c r="AY219" s="202" t="s">
        <v>172</v>
      </c>
    </row>
    <row r="220" spans="2:65" s="13" customFormat="1">
      <c r="B220" s="203"/>
      <c r="C220" s="204"/>
      <c r="D220" s="194" t="s">
        <v>178</v>
      </c>
      <c r="E220" s="205" t="s">
        <v>1</v>
      </c>
      <c r="F220" s="206" t="s">
        <v>82</v>
      </c>
      <c r="G220" s="204"/>
      <c r="H220" s="207">
        <v>1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178</v>
      </c>
      <c r="AU220" s="213" t="s">
        <v>84</v>
      </c>
      <c r="AV220" s="13" t="s">
        <v>84</v>
      </c>
      <c r="AW220" s="13" t="s">
        <v>36</v>
      </c>
      <c r="AX220" s="13" t="s">
        <v>82</v>
      </c>
      <c r="AY220" s="213" t="s">
        <v>172</v>
      </c>
    </row>
    <row r="221" spans="2:65" s="1" customFormat="1" ht="16.5" customHeight="1">
      <c r="B221" s="33"/>
      <c r="C221" s="227" t="s">
        <v>318</v>
      </c>
      <c r="D221" s="227" t="s">
        <v>288</v>
      </c>
      <c r="E221" s="228" t="s">
        <v>695</v>
      </c>
      <c r="F221" s="229" t="s">
        <v>696</v>
      </c>
      <c r="G221" s="230" t="s">
        <v>513</v>
      </c>
      <c r="H221" s="231">
        <v>1</v>
      </c>
      <c r="I221" s="232"/>
      <c r="J221" s="231">
        <f>ROUND(I221*H221,2)</f>
        <v>0</v>
      </c>
      <c r="K221" s="229" t="s">
        <v>1</v>
      </c>
      <c r="L221" s="233"/>
      <c r="M221" s="234" t="s">
        <v>1</v>
      </c>
      <c r="N221" s="235" t="s">
        <v>46</v>
      </c>
      <c r="O221" s="59"/>
      <c r="P221" s="189">
        <f>O221*H221</f>
        <v>0</v>
      </c>
      <c r="Q221" s="189">
        <v>6.5399999999999998E-3</v>
      </c>
      <c r="R221" s="189">
        <f>Q221*H221</f>
        <v>6.5399999999999998E-3</v>
      </c>
      <c r="S221" s="189">
        <v>0</v>
      </c>
      <c r="T221" s="190">
        <f>S221*H221</f>
        <v>0</v>
      </c>
      <c r="AR221" s="16" t="s">
        <v>200</v>
      </c>
      <c r="AT221" s="16" t="s">
        <v>288</v>
      </c>
      <c r="AU221" s="16" t="s">
        <v>84</v>
      </c>
      <c r="AY221" s="16" t="s">
        <v>172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6" t="s">
        <v>82</v>
      </c>
      <c r="BK221" s="191">
        <f>ROUND(I221*H221,2)</f>
        <v>0</v>
      </c>
      <c r="BL221" s="16" t="s">
        <v>177</v>
      </c>
      <c r="BM221" s="16" t="s">
        <v>1815</v>
      </c>
    </row>
    <row r="222" spans="2:65" s="1" customFormat="1" ht="16.5" customHeight="1">
      <c r="B222" s="33"/>
      <c r="C222" s="227" t="s">
        <v>321</v>
      </c>
      <c r="D222" s="227" t="s">
        <v>288</v>
      </c>
      <c r="E222" s="228" t="s">
        <v>698</v>
      </c>
      <c r="F222" s="229" t="s">
        <v>699</v>
      </c>
      <c r="G222" s="230" t="s">
        <v>513</v>
      </c>
      <c r="H222" s="231">
        <v>1</v>
      </c>
      <c r="I222" s="232"/>
      <c r="J222" s="231">
        <f>ROUND(I222*H222,2)</f>
        <v>0</v>
      </c>
      <c r="K222" s="229" t="s">
        <v>1</v>
      </c>
      <c r="L222" s="233"/>
      <c r="M222" s="234" t="s">
        <v>1</v>
      </c>
      <c r="N222" s="235" t="s">
        <v>46</v>
      </c>
      <c r="O222" s="59"/>
      <c r="P222" s="189">
        <f>O222*H222</f>
        <v>0</v>
      </c>
      <c r="Q222" s="189">
        <v>1.47E-2</v>
      </c>
      <c r="R222" s="189">
        <f>Q222*H222</f>
        <v>1.47E-2</v>
      </c>
      <c r="S222" s="189">
        <v>0</v>
      </c>
      <c r="T222" s="190">
        <f>S222*H222</f>
        <v>0</v>
      </c>
      <c r="AR222" s="16" t="s">
        <v>200</v>
      </c>
      <c r="AT222" s="16" t="s">
        <v>288</v>
      </c>
      <c r="AU222" s="16" t="s">
        <v>84</v>
      </c>
      <c r="AY222" s="16" t="s">
        <v>172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6" t="s">
        <v>82</v>
      </c>
      <c r="BK222" s="191">
        <f>ROUND(I222*H222,2)</f>
        <v>0</v>
      </c>
      <c r="BL222" s="16" t="s">
        <v>177</v>
      </c>
      <c r="BM222" s="16" t="s">
        <v>1816</v>
      </c>
    </row>
    <row r="223" spans="2:65" s="1" customFormat="1" ht="16.5" customHeight="1">
      <c r="B223" s="33"/>
      <c r="C223" s="181" t="s">
        <v>325</v>
      </c>
      <c r="D223" s="181" t="s">
        <v>174</v>
      </c>
      <c r="E223" s="182" t="s">
        <v>704</v>
      </c>
      <c r="F223" s="183" t="s">
        <v>705</v>
      </c>
      <c r="G223" s="184" t="s">
        <v>386</v>
      </c>
      <c r="H223" s="185">
        <v>1</v>
      </c>
      <c r="I223" s="186"/>
      <c r="J223" s="185">
        <f>ROUND(I223*H223,2)</f>
        <v>0</v>
      </c>
      <c r="K223" s="183" t="s">
        <v>176</v>
      </c>
      <c r="L223" s="37"/>
      <c r="M223" s="187" t="s">
        <v>1</v>
      </c>
      <c r="N223" s="188" t="s">
        <v>46</v>
      </c>
      <c r="O223" s="59"/>
      <c r="P223" s="189">
        <f>O223*H223</f>
        <v>0</v>
      </c>
      <c r="Q223" s="189">
        <v>3.4000000000000002E-4</v>
      </c>
      <c r="R223" s="189">
        <f>Q223*H223</f>
        <v>3.4000000000000002E-4</v>
      </c>
      <c r="S223" s="189">
        <v>0</v>
      </c>
      <c r="T223" s="190">
        <f>S223*H223</f>
        <v>0</v>
      </c>
      <c r="AR223" s="16" t="s">
        <v>177</v>
      </c>
      <c r="AT223" s="16" t="s">
        <v>174</v>
      </c>
      <c r="AU223" s="16" t="s">
        <v>84</v>
      </c>
      <c r="AY223" s="16" t="s">
        <v>172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6" t="s">
        <v>82</v>
      </c>
      <c r="BK223" s="191">
        <f>ROUND(I223*H223,2)</f>
        <v>0</v>
      </c>
      <c r="BL223" s="16" t="s">
        <v>177</v>
      </c>
      <c r="BM223" s="16" t="s">
        <v>1817</v>
      </c>
    </row>
    <row r="224" spans="2:65" s="12" customFormat="1">
      <c r="B224" s="192"/>
      <c r="C224" s="193"/>
      <c r="D224" s="194" t="s">
        <v>178</v>
      </c>
      <c r="E224" s="195" t="s">
        <v>1</v>
      </c>
      <c r="F224" s="196" t="s">
        <v>1776</v>
      </c>
      <c r="G224" s="193"/>
      <c r="H224" s="195" t="s">
        <v>1</v>
      </c>
      <c r="I224" s="197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178</v>
      </c>
      <c r="AU224" s="202" t="s">
        <v>84</v>
      </c>
      <c r="AV224" s="12" t="s">
        <v>82</v>
      </c>
      <c r="AW224" s="12" t="s">
        <v>36</v>
      </c>
      <c r="AX224" s="12" t="s">
        <v>75</v>
      </c>
      <c r="AY224" s="202" t="s">
        <v>172</v>
      </c>
    </row>
    <row r="225" spans="2:65" s="13" customFormat="1">
      <c r="B225" s="203"/>
      <c r="C225" s="204"/>
      <c r="D225" s="194" t="s">
        <v>178</v>
      </c>
      <c r="E225" s="205" t="s">
        <v>1</v>
      </c>
      <c r="F225" s="206" t="s">
        <v>82</v>
      </c>
      <c r="G225" s="204"/>
      <c r="H225" s="207">
        <v>1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178</v>
      </c>
      <c r="AU225" s="213" t="s">
        <v>84</v>
      </c>
      <c r="AV225" s="13" t="s">
        <v>84</v>
      </c>
      <c r="AW225" s="13" t="s">
        <v>36</v>
      </c>
      <c r="AX225" s="13" t="s">
        <v>82</v>
      </c>
      <c r="AY225" s="213" t="s">
        <v>172</v>
      </c>
    </row>
    <row r="226" spans="2:65" s="1" customFormat="1" ht="16.5" customHeight="1">
      <c r="B226" s="33"/>
      <c r="C226" s="227" t="s">
        <v>328</v>
      </c>
      <c r="D226" s="227" t="s">
        <v>288</v>
      </c>
      <c r="E226" s="228" t="s">
        <v>707</v>
      </c>
      <c r="F226" s="229" t="s">
        <v>708</v>
      </c>
      <c r="G226" s="230" t="s">
        <v>386</v>
      </c>
      <c r="H226" s="231">
        <v>1</v>
      </c>
      <c r="I226" s="232"/>
      <c r="J226" s="231">
        <f>ROUND(I226*H226,2)</f>
        <v>0</v>
      </c>
      <c r="K226" s="229" t="s">
        <v>176</v>
      </c>
      <c r="L226" s="233"/>
      <c r="M226" s="234" t="s">
        <v>1</v>
      </c>
      <c r="N226" s="235" t="s">
        <v>46</v>
      </c>
      <c r="O226" s="59"/>
      <c r="P226" s="189">
        <f>O226*H226</f>
        <v>0</v>
      </c>
      <c r="Q226" s="189">
        <v>3.2500000000000001E-2</v>
      </c>
      <c r="R226" s="189">
        <f>Q226*H226</f>
        <v>3.2500000000000001E-2</v>
      </c>
      <c r="S226" s="189">
        <v>0</v>
      </c>
      <c r="T226" s="190">
        <f>S226*H226</f>
        <v>0</v>
      </c>
      <c r="AR226" s="16" t="s">
        <v>200</v>
      </c>
      <c r="AT226" s="16" t="s">
        <v>288</v>
      </c>
      <c r="AU226" s="16" t="s">
        <v>84</v>
      </c>
      <c r="AY226" s="16" t="s">
        <v>172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6" t="s">
        <v>82</v>
      </c>
      <c r="BK226" s="191">
        <f>ROUND(I226*H226,2)</f>
        <v>0</v>
      </c>
      <c r="BL226" s="16" t="s">
        <v>177</v>
      </c>
      <c r="BM226" s="16" t="s">
        <v>1818</v>
      </c>
    </row>
    <row r="227" spans="2:65" s="1" customFormat="1" ht="16.5" customHeight="1">
      <c r="B227" s="33"/>
      <c r="C227" s="181" t="s">
        <v>332</v>
      </c>
      <c r="D227" s="181" t="s">
        <v>174</v>
      </c>
      <c r="E227" s="182" t="s">
        <v>728</v>
      </c>
      <c r="F227" s="183" t="s">
        <v>729</v>
      </c>
      <c r="G227" s="184" t="s">
        <v>211</v>
      </c>
      <c r="H227" s="185">
        <v>48.62</v>
      </c>
      <c r="I227" s="186"/>
      <c r="J227" s="185">
        <f>ROUND(I227*H227,2)</f>
        <v>0</v>
      </c>
      <c r="K227" s="183" t="s">
        <v>176</v>
      </c>
      <c r="L227" s="37"/>
      <c r="M227" s="187" t="s">
        <v>1</v>
      </c>
      <c r="N227" s="188" t="s">
        <v>46</v>
      </c>
      <c r="O227" s="59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AR227" s="16" t="s">
        <v>177</v>
      </c>
      <c r="AT227" s="16" t="s">
        <v>174</v>
      </c>
      <c r="AU227" s="16" t="s">
        <v>84</v>
      </c>
      <c r="AY227" s="16" t="s">
        <v>172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6" t="s">
        <v>82</v>
      </c>
      <c r="BK227" s="191">
        <f>ROUND(I227*H227,2)</f>
        <v>0</v>
      </c>
      <c r="BL227" s="16" t="s">
        <v>177</v>
      </c>
      <c r="BM227" s="16" t="s">
        <v>1819</v>
      </c>
    </row>
    <row r="228" spans="2:65" s="1" customFormat="1" ht="16.5" customHeight="1">
      <c r="B228" s="33"/>
      <c r="C228" s="181" t="s">
        <v>333</v>
      </c>
      <c r="D228" s="181" t="s">
        <v>174</v>
      </c>
      <c r="E228" s="182" t="s">
        <v>540</v>
      </c>
      <c r="F228" s="183" t="s">
        <v>541</v>
      </c>
      <c r="G228" s="184" t="s">
        <v>211</v>
      </c>
      <c r="H228" s="185">
        <v>48.62</v>
      </c>
      <c r="I228" s="186"/>
      <c r="J228" s="185">
        <f>ROUND(I228*H228,2)</f>
        <v>0</v>
      </c>
      <c r="K228" s="183" t="s">
        <v>176</v>
      </c>
      <c r="L228" s="37"/>
      <c r="M228" s="187" t="s">
        <v>1</v>
      </c>
      <c r="N228" s="188" t="s">
        <v>46</v>
      </c>
      <c r="O228" s="59"/>
      <c r="P228" s="189">
        <f>O228*H228</f>
        <v>0</v>
      </c>
      <c r="Q228" s="189">
        <v>0</v>
      </c>
      <c r="R228" s="189">
        <f>Q228*H228</f>
        <v>0</v>
      </c>
      <c r="S228" s="189">
        <v>0</v>
      </c>
      <c r="T228" s="190">
        <f>S228*H228</f>
        <v>0</v>
      </c>
      <c r="AR228" s="16" t="s">
        <v>177</v>
      </c>
      <c r="AT228" s="16" t="s">
        <v>174</v>
      </c>
      <c r="AU228" s="16" t="s">
        <v>84</v>
      </c>
      <c r="AY228" s="16" t="s">
        <v>172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6" t="s">
        <v>82</v>
      </c>
      <c r="BK228" s="191">
        <f>ROUND(I228*H228,2)</f>
        <v>0</v>
      </c>
      <c r="BL228" s="16" t="s">
        <v>177</v>
      </c>
      <c r="BM228" s="16" t="s">
        <v>1820</v>
      </c>
    </row>
    <row r="229" spans="2:65" s="1" customFormat="1" ht="16.5" customHeight="1">
      <c r="B229" s="33"/>
      <c r="C229" s="181" t="s">
        <v>334</v>
      </c>
      <c r="D229" s="181" t="s">
        <v>174</v>
      </c>
      <c r="E229" s="182" t="s">
        <v>543</v>
      </c>
      <c r="F229" s="183" t="s">
        <v>544</v>
      </c>
      <c r="G229" s="184" t="s">
        <v>386</v>
      </c>
      <c r="H229" s="185">
        <v>2</v>
      </c>
      <c r="I229" s="186"/>
      <c r="J229" s="185">
        <f>ROUND(I229*H229,2)</f>
        <v>0</v>
      </c>
      <c r="K229" s="183" t="s">
        <v>176</v>
      </c>
      <c r="L229" s="37"/>
      <c r="M229" s="187" t="s">
        <v>1</v>
      </c>
      <c r="N229" s="188" t="s">
        <v>46</v>
      </c>
      <c r="O229" s="59"/>
      <c r="P229" s="189">
        <f>O229*H229</f>
        <v>0</v>
      </c>
      <c r="Q229" s="189">
        <v>0.46009</v>
      </c>
      <c r="R229" s="189">
        <f>Q229*H229</f>
        <v>0.92018</v>
      </c>
      <c r="S229" s="189">
        <v>0</v>
      </c>
      <c r="T229" s="190">
        <f>S229*H229</f>
        <v>0</v>
      </c>
      <c r="AR229" s="16" t="s">
        <v>177</v>
      </c>
      <c r="AT229" s="16" t="s">
        <v>174</v>
      </c>
      <c r="AU229" s="16" t="s">
        <v>84</v>
      </c>
      <c r="AY229" s="16" t="s">
        <v>172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6" t="s">
        <v>82</v>
      </c>
      <c r="BK229" s="191">
        <f>ROUND(I229*H229,2)</f>
        <v>0</v>
      </c>
      <c r="BL229" s="16" t="s">
        <v>177</v>
      </c>
      <c r="BM229" s="16" t="s">
        <v>1821</v>
      </c>
    </row>
    <row r="230" spans="2:65" s="1" customFormat="1" ht="16.5" customHeight="1">
      <c r="B230" s="33"/>
      <c r="C230" s="181" t="s">
        <v>335</v>
      </c>
      <c r="D230" s="181" t="s">
        <v>174</v>
      </c>
      <c r="E230" s="182" t="s">
        <v>546</v>
      </c>
      <c r="F230" s="183" t="s">
        <v>547</v>
      </c>
      <c r="G230" s="184" t="s">
        <v>386</v>
      </c>
      <c r="H230" s="185">
        <v>3</v>
      </c>
      <c r="I230" s="186"/>
      <c r="J230" s="185">
        <f>ROUND(I230*H230,2)</f>
        <v>0</v>
      </c>
      <c r="K230" s="183" t="s">
        <v>176</v>
      </c>
      <c r="L230" s="37"/>
      <c r="M230" s="187" t="s">
        <v>1</v>
      </c>
      <c r="N230" s="188" t="s">
        <v>46</v>
      </c>
      <c r="O230" s="59"/>
      <c r="P230" s="189">
        <f>O230*H230</f>
        <v>0</v>
      </c>
      <c r="Q230" s="189">
        <v>0.12303</v>
      </c>
      <c r="R230" s="189">
        <f>Q230*H230</f>
        <v>0.36909000000000003</v>
      </c>
      <c r="S230" s="189">
        <v>0</v>
      </c>
      <c r="T230" s="190">
        <f>S230*H230</f>
        <v>0</v>
      </c>
      <c r="AR230" s="16" t="s">
        <v>177</v>
      </c>
      <c r="AT230" s="16" t="s">
        <v>174</v>
      </c>
      <c r="AU230" s="16" t="s">
        <v>84</v>
      </c>
      <c r="AY230" s="16" t="s">
        <v>172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6" t="s">
        <v>82</v>
      </c>
      <c r="BK230" s="191">
        <f>ROUND(I230*H230,2)</f>
        <v>0</v>
      </c>
      <c r="BL230" s="16" t="s">
        <v>177</v>
      </c>
      <c r="BM230" s="16" t="s">
        <v>1822</v>
      </c>
    </row>
    <row r="231" spans="2:65" s="12" customFormat="1">
      <c r="B231" s="192"/>
      <c r="C231" s="193"/>
      <c r="D231" s="194" t="s">
        <v>178</v>
      </c>
      <c r="E231" s="195" t="s">
        <v>1</v>
      </c>
      <c r="F231" s="196" t="s">
        <v>1776</v>
      </c>
      <c r="G231" s="193"/>
      <c r="H231" s="195" t="s">
        <v>1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178</v>
      </c>
      <c r="AU231" s="202" t="s">
        <v>84</v>
      </c>
      <c r="AV231" s="12" t="s">
        <v>82</v>
      </c>
      <c r="AW231" s="12" t="s">
        <v>36</v>
      </c>
      <c r="AX231" s="12" t="s">
        <v>75</v>
      </c>
      <c r="AY231" s="202" t="s">
        <v>172</v>
      </c>
    </row>
    <row r="232" spans="2:65" s="13" customFormat="1">
      <c r="B232" s="203"/>
      <c r="C232" s="204"/>
      <c r="D232" s="194" t="s">
        <v>178</v>
      </c>
      <c r="E232" s="205" t="s">
        <v>1</v>
      </c>
      <c r="F232" s="206" t="s">
        <v>92</v>
      </c>
      <c r="G232" s="204"/>
      <c r="H232" s="207">
        <v>3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178</v>
      </c>
      <c r="AU232" s="213" t="s">
        <v>84</v>
      </c>
      <c r="AV232" s="13" t="s">
        <v>84</v>
      </c>
      <c r="AW232" s="13" t="s">
        <v>36</v>
      </c>
      <c r="AX232" s="13" t="s">
        <v>82</v>
      </c>
      <c r="AY232" s="213" t="s">
        <v>172</v>
      </c>
    </row>
    <row r="233" spans="2:65" s="1" customFormat="1" ht="16.5" customHeight="1">
      <c r="B233" s="33"/>
      <c r="C233" s="227" t="s">
        <v>338</v>
      </c>
      <c r="D233" s="227" t="s">
        <v>288</v>
      </c>
      <c r="E233" s="228" t="s">
        <v>549</v>
      </c>
      <c r="F233" s="229" t="s">
        <v>550</v>
      </c>
      <c r="G233" s="230" t="s">
        <v>513</v>
      </c>
      <c r="H233" s="231">
        <v>2</v>
      </c>
      <c r="I233" s="232"/>
      <c r="J233" s="231">
        <f>ROUND(I233*H233,2)</f>
        <v>0</v>
      </c>
      <c r="K233" s="229" t="s">
        <v>1</v>
      </c>
      <c r="L233" s="233"/>
      <c r="M233" s="234" t="s">
        <v>1</v>
      </c>
      <c r="N233" s="235" t="s">
        <v>46</v>
      </c>
      <c r="O233" s="59"/>
      <c r="P233" s="189">
        <f>O233*H233</f>
        <v>0</v>
      </c>
      <c r="Q233" s="189">
        <v>9.2999999999999992E-3</v>
      </c>
      <c r="R233" s="189">
        <f>Q233*H233</f>
        <v>1.8599999999999998E-2</v>
      </c>
      <c r="S233" s="189">
        <v>0</v>
      </c>
      <c r="T233" s="190">
        <f>S233*H233</f>
        <v>0</v>
      </c>
      <c r="AR233" s="16" t="s">
        <v>200</v>
      </c>
      <c r="AT233" s="16" t="s">
        <v>288</v>
      </c>
      <c r="AU233" s="16" t="s">
        <v>84</v>
      </c>
      <c r="AY233" s="16" t="s">
        <v>172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6" t="s">
        <v>82</v>
      </c>
      <c r="BK233" s="191">
        <f>ROUND(I233*H233,2)</f>
        <v>0</v>
      </c>
      <c r="BL233" s="16" t="s">
        <v>177</v>
      </c>
      <c r="BM233" s="16" t="s">
        <v>1823</v>
      </c>
    </row>
    <row r="234" spans="2:65" s="1" customFormat="1" ht="16.5" customHeight="1">
      <c r="B234" s="33"/>
      <c r="C234" s="227" t="s">
        <v>342</v>
      </c>
      <c r="D234" s="227" t="s">
        <v>288</v>
      </c>
      <c r="E234" s="228" t="s">
        <v>1824</v>
      </c>
      <c r="F234" s="229" t="s">
        <v>1825</v>
      </c>
      <c r="G234" s="230" t="s">
        <v>513</v>
      </c>
      <c r="H234" s="231">
        <v>1</v>
      </c>
      <c r="I234" s="232"/>
      <c r="J234" s="231">
        <f>ROUND(I234*H234,2)</f>
        <v>0</v>
      </c>
      <c r="K234" s="229" t="s">
        <v>1</v>
      </c>
      <c r="L234" s="233"/>
      <c r="M234" s="234" t="s">
        <v>1</v>
      </c>
      <c r="N234" s="235" t="s">
        <v>46</v>
      </c>
      <c r="O234" s="59"/>
      <c r="P234" s="189">
        <f>O234*H234</f>
        <v>0</v>
      </c>
      <c r="Q234" s="189">
        <v>1.2999999999999999E-2</v>
      </c>
      <c r="R234" s="189">
        <f>Q234*H234</f>
        <v>1.2999999999999999E-2</v>
      </c>
      <c r="S234" s="189">
        <v>0</v>
      </c>
      <c r="T234" s="190">
        <f>S234*H234</f>
        <v>0</v>
      </c>
      <c r="AR234" s="16" t="s">
        <v>200</v>
      </c>
      <c r="AT234" s="16" t="s">
        <v>288</v>
      </c>
      <c r="AU234" s="16" t="s">
        <v>84</v>
      </c>
      <c r="AY234" s="16" t="s">
        <v>172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6" t="s">
        <v>82</v>
      </c>
      <c r="BK234" s="191">
        <f>ROUND(I234*H234,2)</f>
        <v>0</v>
      </c>
      <c r="BL234" s="16" t="s">
        <v>177</v>
      </c>
      <c r="BM234" s="16" t="s">
        <v>1826</v>
      </c>
    </row>
    <row r="235" spans="2:65" s="1" customFormat="1" ht="16.5" customHeight="1">
      <c r="B235" s="33"/>
      <c r="C235" s="227" t="s">
        <v>345</v>
      </c>
      <c r="D235" s="227" t="s">
        <v>288</v>
      </c>
      <c r="E235" s="228" t="s">
        <v>552</v>
      </c>
      <c r="F235" s="229" t="s">
        <v>553</v>
      </c>
      <c r="G235" s="230" t="s">
        <v>513</v>
      </c>
      <c r="H235" s="231">
        <v>3</v>
      </c>
      <c r="I235" s="232"/>
      <c r="J235" s="231">
        <f>ROUND(I235*H235,2)</f>
        <v>0</v>
      </c>
      <c r="K235" s="229" t="s">
        <v>1</v>
      </c>
      <c r="L235" s="233"/>
      <c r="M235" s="234" t="s">
        <v>1</v>
      </c>
      <c r="N235" s="235" t="s">
        <v>46</v>
      </c>
      <c r="O235" s="59"/>
      <c r="P235" s="189">
        <f>O235*H235</f>
        <v>0</v>
      </c>
      <c r="Q235" s="189">
        <v>6.4999999999999997E-4</v>
      </c>
      <c r="R235" s="189">
        <f>Q235*H235</f>
        <v>1.9499999999999999E-3</v>
      </c>
      <c r="S235" s="189">
        <v>0</v>
      </c>
      <c r="T235" s="190">
        <f>S235*H235</f>
        <v>0</v>
      </c>
      <c r="AR235" s="16" t="s">
        <v>200</v>
      </c>
      <c r="AT235" s="16" t="s">
        <v>288</v>
      </c>
      <c r="AU235" s="16" t="s">
        <v>84</v>
      </c>
      <c r="AY235" s="16" t="s">
        <v>172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6" t="s">
        <v>82</v>
      </c>
      <c r="BK235" s="191">
        <f>ROUND(I235*H235,2)</f>
        <v>0</v>
      </c>
      <c r="BL235" s="16" t="s">
        <v>177</v>
      </c>
      <c r="BM235" s="16" t="s">
        <v>1827</v>
      </c>
    </row>
    <row r="236" spans="2:65" s="1" customFormat="1" ht="16.5" customHeight="1">
      <c r="B236" s="33"/>
      <c r="C236" s="181" t="s">
        <v>348</v>
      </c>
      <c r="D236" s="181" t="s">
        <v>174</v>
      </c>
      <c r="E236" s="182" t="s">
        <v>742</v>
      </c>
      <c r="F236" s="183" t="s">
        <v>743</v>
      </c>
      <c r="G236" s="184" t="s">
        <v>386</v>
      </c>
      <c r="H236" s="185">
        <v>1</v>
      </c>
      <c r="I236" s="186"/>
      <c r="J236" s="185">
        <f>ROUND(I236*H236,2)</f>
        <v>0</v>
      </c>
      <c r="K236" s="183" t="s">
        <v>176</v>
      </c>
      <c r="L236" s="37"/>
      <c r="M236" s="187" t="s">
        <v>1</v>
      </c>
      <c r="N236" s="188" t="s">
        <v>46</v>
      </c>
      <c r="O236" s="59"/>
      <c r="P236" s="189">
        <f>O236*H236</f>
        <v>0</v>
      </c>
      <c r="Q236" s="189">
        <v>0.32906000000000002</v>
      </c>
      <c r="R236" s="189">
        <f>Q236*H236</f>
        <v>0.32906000000000002</v>
      </c>
      <c r="S236" s="189">
        <v>0</v>
      </c>
      <c r="T236" s="190">
        <f>S236*H236</f>
        <v>0</v>
      </c>
      <c r="AR236" s="16" t="s">
        <v>177</v>
      </c>
      <c r="AT236" s="16" t="s">
        <v>174</v>
      </c>
      <c r="AU236" s="16" t="s">
        <v>84</v>
      </c>
      <c r="AY236" s="16" t="s">
        <v>172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6" t="s">
        <v>82</v>
      </c>
      <c r="BK236" s="191">
        <f>ROUND(I236*H236,2)</f>
        <v>0</v>
      </c>
      <c r="BL236" s="16" t="s">
        <v>177</v>
      </c>
      <c r="BM236" s="16" t="s">
        <v>1828</v>
      </c>
    </row>
    <row r="237" spans="2:65" s="12" customFormat="1">
      <c r="B237" s="192"/>
      <c r="C237" s="193"/>
      <c r="D237" s="194" t="s">
        <v>178</v>
      </c>
      <c r="E237" s="195" t="s">
        <v>1</v>
      </c>
      <c r="F237" s="196" t="s">
        <v>1776</v>
      </c>
      <c r="G237" s="193"/>
      <c r="H237" s="195" t="s">
        <v>1</v>
      </c>
      <c r="I237" s="197"/>
      <c r="J237" s="193"/>
      <c r="K237" s="193"/>
      <c r="L237" s="198"/>
      <c r="M237" s="199"/>
      <c r="N237" s="200"/>
      <c r="O237" s="200"/>
      <c r="P237" s="200"/>
      <c r="Q237" s="200"/>
      <c r="R237" s="200"/>
      <c r="S237" s="200"/>
      <c r="T237" s="201"/>
      <c r="AT237" s="202" t="s">
        <v>178</v>
      </c>
      <c r="AU237" s="202" t="s">
        <v>84</v>
      </c>
      <c r="AV237" s="12" t="s">
        <v>82</v>
      </c>
      <c r="AW237" s="12" t="s">
        <v>36</v>
      </c>
      <c r="AX237" s="12" t="s">
        <v>75</v>
      </c>
      <c r="AY237" s="202" t="s">
        <v>172</v>
      </c>
    </row>
    <row r="238" spans="2:65" s="13" customFormat="1">
      <c r="B238" s="203"/>
      <c r="C238" s="204"/>
      <c r="D238" s="194" t="s">
        <v>178</v>
      </c>
      <c r="E238" s="205" t="s">
        <v>1</v>
      </c>
      <c r="F238" s="206" t="s">
        <v>82</v>
      </c>
      <c r="G238" s="204"/>
      <c r="H238" s="207">
        <v>1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178</v>
      </c>
      <c r="AU238" s="213" t="s">
        <v>84</v>
      </c>
      <c r="AV238" s="13" t="s">
        <v>84</v>
      </c>
      <c r="AW238" s="13" t="s">
        <v>36</v>
      </c>
      <c r="AX238" s="13" t="s">
        <v>82</v>
      </c>
      <c r="AY238" s="213" t="s">
        <v>172</v>
      </c>
    </row>
    <row r="239" spans="2:65" s="1" customFormat="1" ht="16.5" customHeight="1">
      <c r="B239" s="33"/>
      <c r="C239" s="227" t="s">
        <v>351</v>
      </c>
      <c r="D239" s="227" t="s">
        <v>288</v>
      </c>
      <c r="E239" s="228" t="s">
        <v>1829</v>
      </c>
      <c r="F239" s="229" t="s">
        <v>1830</v>
      </c>
      <c r="G239" s="230" t="s">
        <v>513</v>
      </c>
      <c r="H239" s="231">
        <v>1</v>
      </c>
      <c r="I239" s="232"/>
      <c r="J239" s="231">
        <f>ROUND(I239*H239,2)</f>
        <v>0</v>
      </c>
      <c r="K239" s="229" t="s">
        <v>1</v>
      </c>
      <c r="L239" s="233"/>
      <c r="M239" s="234" t="s">
        <v>1</v>
      </c>
      <c r="N239" s="235" t="s">
        <v>46</v>
      </c>
      <c r="O239" s="59"/>
      <c r="P239" s="189">
        <f>O239*H239</f>
        <v>0</v>
      </c>
      <c r="Q239" s="189">
        <v>2.4E-2</v>
      </c>
      <c r="R239" s="189">
        <f>Q239*H239</f>
        <v>2.4E-2</v>
      </c>
      <c r="S239" s="189">
        <v>0</v>
      </c>
      <c r="T239" s="190">
        <f>S239*H239</f>
        <v>0</v>
      </c>
      <c r="AR239" s="16" t="s">
        <v>200</v>
      </c>
      <c r="AT239" s="16" t="s">
        <v>288</v>
      </c>
      <c r="AU239" s="16" t="s">
        <v>84</v>
      </c>
      <c r="AY239" s="16" t="s">
        <v>172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6" t="s">
        <v>82</v>
      </c>
      <c r="BK239" s="191">
        <f>ROUND(I239*H239,2)</f>
        <v>0</v>
      </c>
      <c r="BL239" s="16" t="s">
        <v>177</v>
      </c>
      <c r="BM239" s="16" t="s">
        <v>1831</v>
      </c>
    </row>
    <row r="240" spans="2:65" s="1" customFormat="1" ht="16.5" customHeight="1">
      <c r="B240" s="33"/>
      <c r="C240" s="227" t="s">
        <v>354</v>
      </c>
      <c r="D240" s="227" t="s">
        <v>288</v>
      </c>
      <c r="E240" s="228" t="s">
        <v>748</v>
      </c>
      <c r="F240" s="229" t="s">
        <v>749</v>
      </c>
      <c r="G240" s="230" t="s">
        <v>513</v>
      </c>
      <c r="H240" s="231">
        <v>1</v>
      </c>
      <c r="I240" s="232"/>
      <c r="J240" s="231">
        <f>ROUND(I240*H240,2)</f>
        <v>0</v>
      </c>
      <c r="K240" s="229" t="s">
        <v>1</v>
      </c>
      <c r="L240" s="233"/>
      <c r="M240" s="234" t="s">
        <v>1</v>
      </c>
      <c r="N240" s="235" t="s">
        <v>46</v>
      </c>
      <c r="O240" s="59"/>
      <c r="P240" s="189">
        <f>O240*H240</f>
        <v>0</v>
      </c>
      <c r="Q240" s="189">
        <v>1E-3</v>
      </c>
      <c r="R240" s="189">
        <f>Q240*H240</f>
        <v>1E-3</v>
      </c>
      <c r="S240" s="189">
        <v>0</v>
      </c>
      <c r="T240" s="190">
        <f>S240*H240</f>
        <v>0</v>
      </c>
      <c r="AR240" s="16" t="s">
        <v>200</v>
      </c>
      <c r="AT240" s="16" t="s">
        <v>288</v>
      </c>
      <c r="AU240" s="16" t="s">
        <v>84</v>
      </c>
      <c r="AY240" s="16" t="s">
        <v>172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6" t="s">
        <v>82</v>
      </c>
      <c r="BK240" s="191">
        <f>ROUND(I240*H240,2)</f>
        <v>0</v>
      </c>
      <c r="BL240" s="16" t="s">
        <v>177</v>
      </c>
      <c r="BM240" s="16" t="s">
        <v>1832</v>
      </c>
    </row>
    <row r="241" spans="2:65" s="1" customFormat="1" ht="16.5" customHeight="1">
      <c r="B241" s="33"/>
      <c r="C241" s="181" t="s">
        <v>357</v>
      </c>
      <c r="D241" s="181" t="s">
        <v>174</v>
      </c>
      <c r="E241" s="182" t="s">
        <v>555</v>
      </c>
      <c r="F241" s="183" t="s">
        <v>556</v>
      </c>
      <c r="G241" s="184" t="s">
        <v>211</v>
      </c>
      <c r="H241" s="185">
        <v>49.62</v>
      </c>
      <c r="I241" s="186"/>
      <c r="J241" s="185">
        <f>ROUND(I241*H241,2)</f>
        <v>0</v>
      </c>
      <c r="K241" s="183" t="s">
        <v>176</v>
      </c>
      <c r="L241" s="37"/>
      <c r="M241" s="187" t="s">
        <v>1</v>
      </c>
      <c r="N241" s="188" t="s">
        <v>46</v>
      </c>
      <c r="O241" s="59"/>
      <c r="P241" s="189">
        <f>O241*H241</f>
        <v>0</v>
      </c>
      <c r="Q241" s="189">
        <v>1.9000000000000001E-4</v>
      </c>
      <c r="R241" s="189">
        <f>Q241*H241</f>
        <v>9.4278000000000001E-3</v>
      </c>
      <c r="S241" s="189">
        <v>0</v>
      </c>
      <c r="T241" s="190">
        <f>S241*H241</f>
        <v>0</v>
      </c>
      <c r="AR241" s="16" t="s">
        <v>177</v>
      </c>
      <c r="AT241" s="16" t="s">
        <v>174</v>
      </c>
      <c r="AU241" s="16" t="s">
        <v>84</v>
      </c>
      <c r="AY241" s="16" t="s">
        <v>172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6" t="s">
        <v>82</v>
      </c>
      <c r="BK241" s="191">
        <f>ROUND(I241*H241,2)</f>
        <v>0</v>
      </c>
      <c r="BL241" s="16" t="s">
        <v>177</v>
      </c>
      <c r="BM241" s="16" t="s">
        <v>1833</v>
      </c>
    </row>
    <row r="242" spans="2:65" s="1" customFormat="1" ht="16.5" customHeight="1">
      <c r="B242" s="33"/>
      <c r="C242" s="181" t="s">
        <v>358</v>
      </c>
      <c r="D242" s="181" t="s">
        <v>174</v>
      </c>
      <c r="E242" s="182" t="s">
        <v>558</v>
      </c>
      <c r="F242" s="183" t="s">
        <v>559</v>
      </c>
      <c r="G242" s="184" t="s">
        <v>211</v>
      </c>
      <c r="H242" s="185">
        <v>48.62</v>
      </c>
      <c r="I242" s="186"/>
      <c r="J242" s="185">
        <f>ROUND(I242*H242,2)</f>
        <v>0</v>
      </c>
      <c r="K242" s="183" t="s">
        <v>176</v>
      </c>
      <c r="L242" s="37"/>
      <c r="M242" s="187" t="s">
        <v>1</v>
      </c>
      <c r="N242" s="188" t="s">
        <v>46</v>
      </c>
      <c r="O242" s="59"/>
      <c r="P242" s="189">
        <f>O242*H242</f>
        <v>0</v>
      </c>
      <c r="Q242" s="189">
        <v>9.0000000000000006E-5</v>
      </c>
      <c r="R242" s="189">
        <f>Q242*H242</f>
        <v>4.3758E-3</v>
      </c>
      <c r="S242" s="189">
        <v>0</v>
      </c>
      <c r="T242" s="190">
        <f>S242*H242</f>
        <v>0</v>
      </c>
      <c r="AR242" s="16" t="s">
        <v>177</v>
      </c>
      <c r="AT242" s="16" t="s">
        <v>174</v>
      </c>
      <c r="AU242" s="16" t="s">
        <v>84</v>
      </c>
      <c r="AY242" s="16" t="s">
        <v>172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6" t="s">
        <v>82</v>
      </c>
      <c r="BK242" s="191">
        <f>ROUND(I242*H242,2)</f>
        <v>0</v>
      </c>
      <c r="BL242" s="16" t="s">
        <v>177</v>
      </c>
      <c r="BM242" s="16" t="s">
        <v>1834</v>
      </c>
    </row>
    <row r="243" spans="2:65" s="1" customFormat="1" ht="16.5" customHeight="1">
      <c r="B243" s="33"/>
      <c r="C243" s="181" t="s">
        <v>361</v>
      </c>
      <c r="D243" s="181" t="s">
        <v>174</v>
      </c>
      <c r="E243" s="182" t="s">
        <v>753</v>
      </c>
      <c r="F243" s="183" t="s">
        <v>754</v>
      </c>
      <c r="G243" s="184" t="s">
        <v>386</v>
      </c>
      <c r="H243" s="185">
        <v>3</v>
      </c>
      <c r="I243" s="186"/>
      <c r="J243" s="185">
        <f>ROUND(I243*H243,2)</f>
        <v>0</v>
      </c>
      <c r="K243" s="183" t="s">
        <v>1</v>
      </c>
      <c r="L243" s="37"/>
      <c r="M243" s="187" t="s">
        <v>1</v>
      </c>
      <c r="N243" s="188" t="s">
        <v>46</v>
      </c>
      <c r="O243" s="59"/>
      <c r="P243" s="189">
        <f>O243*H243</f>
        <v>0</v>
      </c>
      <c r="Q243" s="189">
        <v>1.4999999999999999E-4</v>
      </c>
      <c r="R243" s="189">
        <f>Q243*H243</f>
        <v>4.4999999999999999E-4</v>
      </c>
      <c r="S243" s="189">
        <v>0</v>
      </c>
      <c r="T243" s="190">
        <f>S243*H243</f>
        <v>0</v>
      </c>
      <c r="AR243" s="16" t="s">
        <v>177</v>
      </c>
      <c r="AT243" s="16" t="s">
        <v>174</v>
      </c>
      <c r="AU243" s="16" t="s">
        <v>84</v>
      </c>
      <c r="AY243" s="16" t="s">
        <v>172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6" t="s">
        <v>82</v>
      </c>
      <c r="BK243" s="191">
        <f>ROUND(I243*H243,2)</f>
        <v>0</v>
      </c>
      <c r="BL243" s="16" t="s">
        <v>177</v>
      </c>
      <c r="BM243" s="16" t="s">
        <v>1835</v>
      </c>
    </row>
    <row r="244" spans="2:65" s="12" customFormat="1">
      <c r="B244" s="192"/>
      <c r="C244" s="193"/>
      <c r="D244" s="194" t="s">
        <v>178</v>
      </c>
      <c r="E244" s="195" t="s">
        <v>1</v>
      </c>
      <c r="F244" s="196" t="s">
        <v>756</v>
      </c>
      <c r="G244" s="193"/>
      <c r="H244" s="195" t="s">
        <v>1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178</v>
      </c>
      <c r="AU244" s="202" t="s">
        <v>84</v>
      </c>
      <c r="AV244" s="12" t="s">
        <v>82</v>
      </c>
      <c r="AW244" s="12" t="s">
        <v>36</v>
      </c>
      <c r="AX244" s="12" t="s">
        <v>75</v>
      </c>
      <c r="AY244" s="202" t="s">
        <v>172</v>
      </c>
    </row>
    <row r="245" spans="2:65" s="13" customFormat="1">
      <c r="B245" s="203"/>
      <c r="C245" s="204"/>
      <c r="D245" s="194" t="s">
        <v>178</v>
      </c>
      <c r="E245" s="205" t="s">
        <v>1</v>
      </c>
      <c r="F245" s="206" t="s">
        <v>92</v>
      </c>
      <c r="G245" s="204"/>
      <c r="H245" s="207">
        <v>3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178</v>
      </c>
      <c r="AU245" s="213" t="s">
        <v>84</v>
      </c>
      <c r="AV245" s="13" t="s">
        <v>84</v>
      </c>
      <c r="AW245" s="13" t="s">
        <v>36</v>
      </c>
      <c r="AX245" s="13" t="s">
        <v>82</v>
      </c>
      <c r="AY245" s="213" t="s">
        <v>172</v>
      </c>
    </row>
    <row r="246" spans="2:65" s="11" customFormat="1" ht="22.9" customHeight="1">
      <c r="B246" s="165"/>
      <c r="C246" s="166"/>
      <c r="D246" s="167" t="s">
        <v>74</v>
      </c>
      <c r="E246" s="179" t="s">
        <v>427</v>
      </c>
      <c r="F246" s="179" t="s">
        <v>428</v>
      </c>
      <c r="G246" s="166"/>
      <c r="H246" s="166"/>
      <c r="I246" s="169"/>
      <c r="J246" s="180">
        <f>BK246</f>
        <v>0</v>
      </c>
      <c r="K246" s="166"/>
      <c r="L246" s="171"/>
      <c r="M246" s="172"/>
      <c r="N246" s="173"/>
      <c r="O246" s="173"/>
      <c r="P246" s="174">
        <f>SUM(P247:P252)</f>
        <v>0</v>
      </c>
      <c r="Q246" s="173"/>
      <c r="R246" s="174">
        <f>SUM(R247:R252)</f>
        <v>0</v>
      </c>
      <c r="S246" s="173"/>
      <c r="T246" s="175">
        <f>SUM(T247:T252)</f>
        <v>0</v>
      </c>
      <c r="AR246" s="176" t="s">
        <v>82</v>
      </c>
      <c r="AT246" s="177" t="s">
        <v>74</v>
      </c>
      <c r="AU246" s="177" t="s">
        <v>82</v>
      </c>
      <c r="AY246" s="176" t="s">
        <v>172</v>
      </c>
      <c r="BK246" s="178">
        <f>SUM(BK247:BK252)</f>
        <v>0</v>
      </c>
    </row>
    <row r="247" spans="2:65" s="1" customFormat="1" ht="16.5" customHeight="1">
      <c r="B247" s="33"/>
      <c r="C247" s="181" t="s">
        <v>364</v>
      </c>
      <c r="D247" s="181" t="s">
        <v>174</v>
      </c>
      <c r="E247" s="182" t="s">
        <v>430</v>
      </c>
      <c r="F247" s="183" t="s">
        <v>431</v>
      </c>
      <c r="G247" s="184" t="s">
        <v>291</v>
      </c>
      <c r="H247" s="185">
        <v>36.47</v>
      </c>
      <c r="I247" s="186"/>
      <c r="J247" s="185">
        <f>ROUND(I247*H247,2)</f>
        <v>0</v>
      </c>
      <c r="K247" s="183" t="s">
        <v>1</v>
      </c>
      <c r="L247" s="37"/>
      <c r="M247" s="187" t="s">
        <v>1</v>
      </c>
      <c r="N247" s="188" t="s">
        <v>46</v>
      </c>
      <c r="O247" s="59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AR247" s="16" t="s">
        <v>177</v>
      </c>
      <c r="AT247" s="16" t="s">
        <v>174</v>
      </c>
      <c r="AU247" s="16" t="s">
        <v>84</v>
      </c>
      <c r="AY247" s="16" t="s">
        <v>172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6" t="s">
        <v>82</v>
      </c>
      <c r="BK247" s="191">
        <f>ROUND(I247*H247,2)</f>
        <v>0</v>
      </c>
      <c r="BL247" s="16" t="s">
        <v>177</v>
      </c>
      <c r="BM247" s="16" t="s">
        <v>1836</v>
      </c>
    </row>
    <row r="248" spans="2:65" s="12" customFormat="1">
      <c r="B248" s="192"/>
      <c r="C248" s="193"/>
      <c r="D248" s="194" t="s">
        <v>178</v>
      </c>
      <c r="E248" s="195" t="s">
        <v>1</v>
      </c>
      <c r="F248" s="196" t="s">
        <v>432</v>
      </c>
      <c r="G248" s="193"/>
      <c r="H248" s="195" t="s">
        <v>1</v>
      </c>
      <c r="I248" s="197"/>
      <c r="J248" s="193"/>
      <c r="K248" s="193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178</v>
      </c>
      <c r="AU248" s="202" t="s">
        <v>84</v>
      </c>
      <c r="AV248" s="12" t="s">
        <v>82</v>
      </c>
      <c r="AW248" s="12" t="s">
        <v>36</v>
      </c>
      <c r="AX248" s="12" t="s">
        <v>75</v>
      </c>
      <c r="AY248" s="202" t="s">
        <v>172</v>
      </c>
    </row>
    <row r="249" spans="2:65" s="12" customFormat="1">
      <c r="B249" s="192"/>
      <c r="C249" s="193"/>
      <c r="D249" s="194" t="s">
        <v>178</v>
      </c>
      <c r="E249" s="195" t="s">
        <v>1</v>
      </c>
      <c r="F249" s="196" t="s">
        <v>283</v>
      </c>
      <c r="G249" s="193"/>
      <c r="H249" s="195" t="s">
        <v>1</v>
      </c>
      <c r="I249" s="197"/>
      <c r="J249" s="193"/>
      <c r="K249" s="193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178</v>
      </c>
      <c r="AU249" s="202" t="s">
        <v>84</v>
      </c>
      <c r="AV249" s="12" t="s">
        <v>82</v>
      </c>
      <c r="AW249" s="12" t="s">
        <v>36</v>
      </c>
      <c r="AX249" s="12" t="s">
        <v>75</v>
      </c>
      <c r="AY249" s="202" t="s">
        <v>172</v>
      </c>
    </row>
    <row r="250" spans="2:65" s="13" customFormat="1">
      <c r="B250" s="203"/>
      <c r="C250" s="204"/>
      <c r="D250" s="194" t="s">
        <v>178</v>
      </c>
      <c r="E250" s="205" t="s">
        <v>1</v>
      </c>
      <c r="F250" s="206" t="s">
        <v>1837</v>
      </c>
      <c r="G250" s="204"/>
      <c r="H250" s="207">
        <v>8.27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178</v>
      </c>
      <c r="AU250" s="213" t="s">
        <v>84</v>
      </c>
      <c r="AV250" s="13" t="s">
        <v>84</v>
      </c>
      <c r="AW250" s="13" t="s">
        <v>36</v>
      </c>
      <c r="AX250" s="13" t="s">
        <v>75</v>
      </c>
      <c r="AY250" s="213" t="s">
        <v>172</v>
      </c>
    </row>
    <row r="251" spans="2:65" s="13" customFormat="1">
      <c r="B251" s="203"/>
      <c r="C251" s="204"/>
      <c r="D251" s="194" t="s">
        <v>178</v>
      </c>
      <c r="E251" s="205" t="s">
        <v>1</v>
      </c>
      <c r="F251" s="206" t="s">
        <v>1838</v>
      </c>
      <c r="G251" s="204"/>
      <c r="H251" s="207">
        <v>28.2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178</v>
      </c>
      <c r="AU251" s="213" t="s">
        <v>84</v>
      </c>
      <c r="AV251" s="13" t="s">
        <v>84</v>
      </c>
      <c r="AW251" s="13" t="s">
        <v>36</v>
      </c>
      <c r="AX251" s="13" t="s">
        <v>75</v>
      </c>
      <c r="AY251" s="213" t="s">
        <v>172</v>
      </c>
    </row>
    <row r="252" spans="2:65" s="14" customFormat="1">
      <c r="B252" s="216"/>
      <c r="C252" s="217"/>
      <c r="D252" s="194" t="s">
        <v>178</v>
      </c>
      <c r="E252" s="218" t="s">
        <v>1</v>
      </c>
      <c r="F252" s="219" t="s">
        <v>195</v>
      </c>
      <c r="G252" s="217"/>
      <c r="H252" s="220">
        <v>36.47</v>
      </c>
      <c r="I252" s="221"/>
      <c r="J252" s="217"/>
      <c r="K252" s="217"/>
      <c r="L252" s="222"/>
      <c r="M252" s="223"/>
      <c r="N252" s="224"/>
      <c r="O252" s="224"/>
      <c r="P252" s="224"/>
      <c r="Q252" s="224"/>
      <c r="R252" s="224"/>
      <c r="S252" s="224"/>
      <c r="T252" s="225"/>
      <c r="AT252" s="226" t="s">
        <v>178</v>
      </c>
      <c r="AU252" s="226" t="s">
        <v>84</v>
      </c>
      <c r="AV252" s="14" t="s">
        <v>177</v>
      </c>
      <c r="AW252" s="14" t="s">
        <v>36</v>
      </c>
      <c r="AX252" s="14" t="s">
        <v>82</v>
      </c>
      <c r="AY252" s="226" t="s">
        <v>172</v>
      </c>
    </row>
    <row r="253" spans="2:65" s="11" customFormat="1" ht="22.9" customHeight="1">
      <c r="B253" s="165"/>
      <c r="C253" s="166"/>
      <c r="D253" s="167" t="s">
        <v>74</v>
      </c>
      <c r="E253" s="179" t="s">
        <v>433</v>
      </c>
      <c r="F253" s="179" t="s">
        <v>434</v>
      </c>
      <c r="G253" s="166"/>
      <c r="H253" s="166"/>
      <c r="I253" s="169"/>
      <c r="J253" s="180">
        <f>BK253</f>
        <v>0</v>
      </c>
      <c r="K253" s="166"/>
      <c r="L253" s="171"/>
      <c r="M253" s="172"/>
      <c r="N253" s="173"/>
      <c r="O253" s="173"/>
      <c r="P253" s="174">
        <f>P254</f>
        <v>0</v>
      </c>
      <c r="Q253" s="173"/>
      <c r="R253" s="174">
        <f>R254</f>
        <v>0</v>
      </c>
      <c r="S253" s="173"/>
      <c r="T253" s="175">
        <f>T254</f>
        <v>0</v>
      </c>
      <c r="AR253" s="176" t="s">
        <v>82</v>
      </c>
      <c r="AT253" s="177" t="s">
        <v>74</v>
      </c>
      <c r="AU253" s="177" t="s">
        <v>82</v>
      </c>
      <c r="AY253" s="176" t="s">
        <v>172</v>
      </c>
      <c r="BK253" s="178">
        <f>BK254</f>
        <v>0</v>
      </c>
    </row>
    <row r="254" spans="2:65" s="1" customFormat="1" ht="22.5" customHeight="1">
      <c r="B254" s="33"/>
      <c r="C254" s="181" t="s">
        <v>367</v>
      </c>
      <c r="D254" s="181" t="s">
        <v>174</v>
      </c>
      <c r="E254" s="182" t="s">
        <v>1660</v>
      </c>
      <c r="F254" s="183" t="s">
        <v>1661</v>
      </c>
      <c r="G254" s="184" t="s">
        <v>291</v>
      </c>
      <c r="H254" s="185">
        <v>24.79</v>
      </c>
      <c r="I254" s="186"/>
      <c r="J254" s="185">
        <f>ROUND(I254*H254,2)</f>
        <v>0</v>
      </c>
      <c r="K254" s="183" t="s">
        <v>176</v>
      </c>
      <c r="L254" s="37"/>
      <c r="M254" s="187" t="s">
        <v>1</v>
      </c>
      <c r="N254" s="188" t="s">
        <v>46</v>
      </c>
      <c r="O254" s="59"/>
      <c r="P254" s="189">
        <f>O254*H254</f>
        <v>0</v>
      </c>
      <c r="Q254" s="189">
        <v>0</v>
      </c>
      <c r="R254" s="189">
        <f>Q254*H254</f>
        <v>0</v>
      </c>
      <c r="S254" s="189">
        <v>0</v>
      </c>
      <c r="T254" s="190">
        <f>S254*H254</f>
        <v>0</v>
      </c>
      <c r="AR254" s="16" t="s">
        <v>177</v>
      </c>
      <c r="AT254" s="16" t="s">
        <v>174</v>
      </c>
      <c r="AU254" s="16" t="s">
        <v>84</v>
      </c>
      <c r="AY254" s="16" t="s">
        <v>172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6" t="s">
        <v>82</v>
      </c>
      <c r="BK254" s="191">
        <f>ROUND(I254*H254,2)</f>
        <v>0</v>
      </c>
      <c r="BL254" s="16" t="s">
        <v>177</v>
      </c>
      <c r="BM254" s="16" t="s">
        <v>1839</v>
      </c>
    </row>
    <row r="255" spans="2:65" s="11" customFormat="1" ht="25.9" customHeight="1">
      <c r="B255" s="165"/>
      <c r="C255" s="166"/>
      <c r="D255" s="167" t="s">
        <v>74</v>
      </c>
      <c r="E255" s="168" t="s">
        <v>574</v>
      </c>
      <c r="F255" s="168" t="s">
        <v>575</v>
      </c>
      <c r="G255" s="166"/>
      <c r="H255" s="166"/>
      <c r="I255" s="169"/>
      <c r="J255" s="170">
        <f>BK255</f>
        <v>0</v>
      </c>
      <c r="K255" s="166"/>
      <c r="L255" s="171"/>
      <c r="M255" s="172"/>
      <c r="N255" s="173"/>
      <c r="O255" s="173"/>
      <c r="P255" s="174">
        <f>SUM(P256:P257)</f>
        <v>0</v>
      </c>
      <c r="Q255" s="173"/>
      <c r="R255" s="174">
        <f>SUM(R256:R257)</f>
        <v>0</v>
      </c>
      <c r="S255" s="173"/>
      <c r="T255" s="175">
        <f>SUM(T256:T257)</f>
        <v>0</v>
      </c>
      <c r="AR255" s="176" t="s">
        <v>177</v>
      </c>
      <c r="AT255" s="177" t="s">
        <v>74</v>
      </c>
      <c r="AU255" s="177" t="s">
        <v>75</v>
      </c>
      <c r="AY255" s="176" t="s">
        <v>172</v>
      </c>
      <c r="BK255" s="178">
        <f>SUM(BK256:BK257)</f>
        <v>0</v>
      </c>
    </row>
    <row r="256" spans="2:65" s="1" customFormat="1" ht="16.5" customHeight="1">
      <c r="B256" s="33"/>
      <c r="C256" s="181" t="s">
        <v>370</v>
      </c>
      <c r="D256" s="181" t="s">
        <v>174</v>
      </c>
      <c r="E256" s="182" t="s">
        <v>780</v>
      </c>
      <c r="F256" s="183" t="s">
        <v>781</v>
      </c>
      <c r="G256" s="184" t="s">
        <v>211</v>
      </c>
      <c r="H256" s="185">
        <v>48.62</v>
      </c>
      <c r="I256" s="186"/>
      <c r="J256" s="185">
        <f>ROUND(I256*H256,2)</f>
        <v>0</v>
      </c>
      <c r="K256" s="183" t="s">
        <v>1</v>
      </c>
      <c r="L256" s="37"/>
      <c r="M256" s="187" t="s">
        <v>1</v>
      </c>
      <c r="N256" s="188" t="s">
        <v>46</v>
      </c>
      <c r="O256" s="59"/>
      <c r="P256" s="189">
        <f>O256*H256</f>
        <v>0</v>
      </c>
      <c r="Q256" s="189">
        <v>0</v>
      </c>
      <c r="R256" s="189">
        <f>Q256*H256</f>
        <v>0</v>
      </c>
      <c r="S256" s="189">
        <v>0</v>
      </c>
      <c r="T256" s="190">
        <f>S256*H256</f>
        <v>0</v>
      </c>
      <c r="AR256" s="16" t="s">
        <v>578</v>
      </c>
      <c r="AT256" s="16" t="s">
        <v>174</v>
      </c>
      <c r="AU256" s="16" t="s">
        <v>82</v>
      </c>
      <c r="AY256" s="16" t="s">
        <v>172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6" t="s">
        <v>82</v>
      </c>
      <c r="BK256" s="191">
        <f>ROUND(I256*H256,2)</f>
        <v>0</v>
      </c>
      <c r="BL256" s="16" t="s">
        <v>578</v>
      </c>
      <c r="BM256" s="16" t="s">
        <v>1840</v>
      </c>
    </row>
    <row r="257" spans="2:65" s="1" customFormat="1" ht="16.5" customHeight="1">
      <c r="B257" s="33"/>
      <c r="C257" s="181" t="s">
        <v>373</v>
      </c>
      <c r="D257" s="181" t="s">
        <v>174</v>
      </c>
      <c r="E257" s="182" t="s">
        <v>580</v>
      </c>
      <c r="F257" s="183" t="s">
        <v>581</v>
      </c>
      <c r="G257" s="184" t="s">
        <v>582</v>
      </c>
      <c r="H257" s="185">
        <v>1</v>
      </c>
      <c r="I257" s="186"/>
      <c r="J257" s="185">
        <f>ROUND(I257*H257,2)</f>
        <v>0</v>
      </c>
      <c r="K257" s="183" t="s">
        <v>1</v>
      </c>
      <c r="L257" s="37"/>
      <c r="M257" s="236" t="s">
        <v>1</v>
      </c>
      <c r="N257" s="237" t="s">
        <v>46</v>
      </c>
      <c r="O257" s="238"/>
      <c r="P257" s="239">
        <f>O257*H257</f>
        <v>0</v>
      </c>
      <c r="Q257" s="239">
        <v>0</v>
      </c>
      <c r="R257" s="239">
        <f>Q257*H257</f>
        <v>0</v>
      </c>
      <c r="S257" s="239">
        <v>0</v>
      </c>
      <c r="T257" s="240">
        <f>S257*H257</f>
        <v>0</v>
      </c>
      <c r="AR257" s="16" t="s">
        <v>578</v>
      </c>
      <c r="AT257" s="16" t="s">
        <v>174</v>
      </c>
      <c r="AU257" s="16" t="s">
        <v>82</v>
      </c>
      <c r="AY257" s="16" t="s">
        <v>172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6" t="s">
        <v>82</v>
      </c>
      <c r="BK257" s="191">
        <f>ROUND(I257*H257,2)</f>
        <v>0</v>
      </c>
      <c r="BL257" s="16" t="s">
        <v>578</v>
      </c>
      <c r="BM257" s="16" t="s">
        <v>1841</v>
      </c>
    </row>
    <row r="258" spans="2:65" s="1" customFormat="1" ht="6.95" customHeight="1">
      <c r="B258" s="45"/>
      <c r="C258" s="46"/>
      <c r="D258" s="46"/>
      <c r="E258" s="46"/>
      <c r="F258" s="46"/>
      <c r="G258" s="46"/>
      <c r="H258" s="46"/>
      <c r="I258" s="133"/>
      <c r="J258" s="46"/>
      <c r="K258" s="46"/>
      <c r="L258" s="37"/>
    </row>
  </sheetData>
  <sheetProtection algorithmName="SHA-512" hashValue="RIXEcTU2Rv0//wIdreUCzBu3MryfWzhnCCvIXOT9Pdm+11HtvBUfFNXCKpGv+JQApWh9lTTAbLVS1sIz7Zbfhw==" saltValue="D43BmuxUWE37HhdFU6zax6/jHpg4N8NtZ6KOwrR/u6DjJqUp9QQX5UoGcQKsEXVJ8Xxz40QkD07WsY1Otsdgtg==" spinCount="100000" sheet="1" objects="1" scenarios="1" formatColumns="0" formatRows="0" autoFilter="0"/>
  <autoFilter ref="C98:K257" xr:uid="{00000000-0009-0000-0000-00000C000000}"/>
  <mergeCells count="15">
    <mergeCell ref="E85:H85"/>
    <mergeCell ref="E89:H89"/>
    <mergeCell ref="E87:H87"/>
    <mergeCell ref="E91:H91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372"/>
  <sheetViews>
    <sheetView showGridLines="0" topLeftCell="A7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6" t="s">
        <v>126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139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367" t="str">
        <f>'Rekapitulace stavby'!K6</f>
        <v>Výstavba kanalizace Hrdlořezy - DPS - neuznatelné náklady</v>
      </c>
      <c r="F7" s="368"/>
      <c r="G7" s="368"/>
      <c r="H7" s="368"/>
      <c r="L7" s="19"/>
    </row>
    <row r="8" spans="2:46">
      <c r="B8" s="19"/>
      <c r="D8" s="110" t="s">
        <v>140</v>
      </c>
      <c r="L8" s="19"/>
    </row>
    <row r="9" spans="2:46" ht="16.5" customHeight="1">
      <c r="B9" s="19"/>
      <c r="E9" s="367" t="s">
        <v>141</v>
      </c>
      <c r="F9" s="339"/>
      <c r="G9" s="339"/>
      <c r="H9" s="339"/>
      <c r="L9" s="19"/>
    </row>
    <row r="10" spans="2:46" ht="12" customHeight="1">
      <c r="B10" s="19"/>
      <c r="D10" s="110" t="s">
        <v>142</v>
      </c>
      <c r="L10" s="19"/>
    </row>
    <row r="11" spans="2:46" s="1" customFormat="1" ht="16.5" customHeight="1">
      <c r="B11" s="37"/>
      <c r="E11" s="368" t="s">
        <v>438</v>
      </c>
      <c r="F11" s="369"/>
      <c r="G11" s="369"/>
      <c r="H11" s="369"/>
      <c r="I11" s="111"/>
      <c r="L11" s="37"/>
    </row>
    <row r="12" spans="2:46" s="1" customFormat="1" ht="12" customHeight="1">
      <c r="B12" s="37"/>
      <c r="D12" s="110" t="s">
        <v>439</v>
      </c>
      <c r="I12" s="111"/>
      <c r="L12" s="37"/>
    </row>
    <row r="13" spans="2:46" s="1" customFormat="1" ht="36.950000000000003" customHeight="1">
      <c r="B13" s="37"/>
      <c r="E13" s="370" t="s">
        <v>1842</v>
      </c>
      <c r="F13" s="369"/>
      <c r="G13" s="369"/>
      <c r="H13" s="369"/>
      <c r="I13" s="111"/>
      <c r="L13" s="37"/>
    </row>
    <row r="14" spans="2:46" s="1" customFormat="1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1</v>
      </c>
      <c r="I15" s="112" t="s">
        <v>19</v>
      </c>
      <c r="J15" s="16" t="s">
        <v>1</v>
      </c>
      <c r="L15" s="37"/>
    </row>
    <row r="16" spans="2:46" s="1" customFormat="1" ht="12" customHeight="1">
      <c r="B16" s="37"/>
      <c r="D16" s="110" t="s">
        <v>20</v>
      </c>
      <c r="F16" s="16" t="s">
        <v>21</v>
      </c>
      <c r="I16" s="112" t="s">
        <v>22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24</v>
      </c>
      <c r="I18" s="112" t="s">
        <v>25</v>
      </c>
      <c r="J18" s="16" t="s">
        <v>26</v>
      </c>
      <c r="L18" s="37"/>
    </row>
    <row r="19" spans="2:12" s="1" customFormat="1" ht="18" customHeight="1">
      <c r="B19" s="37"/>
      <c r="E19" s="16" t="s">
        <v>27</v>
      </c>
      <c r="I19" s="112" t="s">
        <v>28</v>
      </c>
      <c r="J19" s="16" t="s">
        <v>29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30</v>
      </c>
      <c r="I21" s="112" t="s">
        <v>25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371" t="str">
        <f>'Rekapitulace stavby'!E14</f>
        <v>Vyplň údaj</v>
      </c>
      <c r="F22" s="372"/>
      <c r="G22" s="372"/>
      <c r="H22" s="372"/>
      <c r="I22" s="112" t="s">
        <v>28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32</v>
      </c>
      <c r="I24" s="112" t="s">
        <v>25</v>
      </c>
      <c r="J24" s="16" t="s">
        <v>33</v>
      </c>
      <c r="L24" s="37"/>
    </row>
    <row r="25" spans="2:12" s="1" customFormat="1" ht="18" customHeight="1">
      <c r="B25" s="37"/>
      <c r="E25" s="16" t="s">
        <v>34</v>
      </c>
      <c r="I25" s="112" t="s">
        <v>28</v>
      </c>
      <c r="J25" s="16" t="s">
        <v>35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37</v>
      </c>
      <c r="I27" s="112" t="s">
        <v>25</v>
      </c>
      <c r="J27" s="16" t="s">
        <v>1</v>
      </c>
      <c r="L27" s="37"/>
    </row>
    <row r="28" spans="2:12" s="1" customFormat="1" ht="18" customHeight="1">
      <c r="B28" s="37"/>
      <c r="E28" s="16" t="s">
        <v>38</v>
      </c>
      <c r="I28" s="112" t="s">
        <v>28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39</v>
      </c>
      <c r="I30" s="111"/>
      <c r="L30" s="37"/>
    </row>
    <row r="31" spans="2:12" s="7" customFormat="1" ht="45" customHeight="1">
      <c r="B31" s="114"/>
      <c r="E31" s="373" t="s">
        <v>40</v>
      </c>
      <c r="F31" s="373"/>
      <c r="G31" s="373"/>
      <c r="H31" s="373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41</v>
      </c>
      <c r="I34" s="111"/>
      <c r="J34" s="118">
        <f>ROUND(J100,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43</v>
      </c>
      <c r="I36" s="120" t="s">
        <v>42</v>
      </c>
      <c r="J36" s="119" t="s">
        <v>44</v>
      </c>
      <c r="L36" s="37"/>
    </row>
    <row r="37" spans="2:12" s="1" customFormat="1" ht="14.45" customHeight="1">
      <c r="B37" s="37"/>
      <c r="D37" s="110" t="s">
        <v>45</v>
      </c>
      <c r="E37" s="110" t="s">
        <v>46</v>
      </c>
      <c r="F37" s="121">
        <f>ROUND((SUM(BE100:BE371)),  2)</f>
        <v>0</v>
      </c>
      <c r="I37" s="122">
        <v>0.21</v>
      </c>
      <c r="J37" s="121">
        <f>ROUND(((SUM(BE100:BE371))*I37),  2)</f>
        <v>0</v>
      </c>
      <c r="L37" s="37"/>
    </row>
    <row r="38" spans="2:12" s="1" customFormat="1" ht="14.45" customHeight="1">
      <c r="B38" s="37"/>
      <c r="E38" s="110" t="s">
        <v>47</v>
      </c>
      <c r="F38" s="121">
        <f>ROUND((SUM(BF100:BF371)),  2)</f>
        <v>0</v>
      </c>
      <c r="I38" s="122">
        <v>0.15</v>
      </c>
      <c r="J38" s="121">
        <f>ROUND(((SUM(BF100:BF371))*I38),  2)</f>
        <v>0</v>
      </c>
      <c r="L38" s="37"/>
    </row>
    <row r="39" spans="2:12" s="1" customFormat="1" ht="14.45" hidden="1" customHeight="1">
      <c r="B39" s="37"/>
      <c r="E39" s="110" t="s">
        <v>48</v>
      </c>
      <c r="F39" s="121">
        <f>ROUND((SUM(BG100:BG371)),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49</v>
      </c>
      <c r="F40" s="121">
        <f>ROUND((SUM(BH100:BH371)),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50</v>
      </c>
      <c r="F41" s="121">
        <f>ROUND((SUM(BI100:BI371)),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51</v>
      </c>
      <c r="E43" s="125"/>
      <c r="F43" s="125"/>
      <c r="G43" s="126" t="s">
        <v>52</v>
      </c>
      <c r="H43" s="127" t="s">
        <v>53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143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365" t="str">
        <f>E7</f>
        <v>Výstavba kanalizace Hrdlořezy - DPS - neuznatelné náklady</v>
      </c>
      <c r="F52" s="366"/>
      <c r="G52" s="366"/>
      <c r="H52" s="366"/>
      <c r="I52" s="111"/>
      <c r="J52" s="34"/>
      <c r="K52" s="34"/>
      <c r="L52" s="37"/>
    </row>
    <row r="53" spans="2:12" ht="12" customHeight="1">
      <c r="B53" s="20"/>
      <c r="C53" s="28" t="s">
        <v>140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365" t="s">
        <v>141</v>
      </c>
      <c r="F54" s="352"/>
      <c r="G54" s="352"/>
      <c r="H54" s="352"/>
      <c r="J54" s="21"/>
      <c r="K54" s="21"/>
      <c r="L54" s="19"/>
    </row>
    <row r="55" spans="2:12" ht="12" customHeight="1">
      <c r="B55" s="20"/>
      <c r="C55" s="28" t="s">
        <v>142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366" t="s">
        <v>438</v>
      </c>
      <c r="F56" s="347"/>
      <c r="G56" s="347"/>
      <c r="H56" s="347"/>
      <c r="I56" s="111"/>
      <c r="J56" s="34"/>
      <c r="K56" s="34"/>
      <c r="L56" s="37"/>
    </row>
    <row r="57" spans="2:12" s="1" customFormat="1" ht="12" customHeight="1">
      <c r="B57" s="33"/>
      <c r="C57" s="28" t="s">
        <v>439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348" t="str">
        <f>E13</f>
        <v>012 - Přípojky</v>
      </c>
      <c r="F58" s="347"/>
      <c r="G58" s="347"/>
      <c r="H58" s="347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20</v>
      </c>
      <c r="D60" s="34"/>
      <c r="E60" s="34"/>
      <c r="F60" s="26" t="str">
        <f>F16</f>
        <v>Hrdlořezy</v>
      </c>
      <c r="G60" s="34"/>
      <c r="H60" s="34"/>
      <c r="I60" s="112" t="s">
        <v>22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24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32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30</v>
      </c>
      <c r="D63" s="34"/>
      <c r="E63" s="34"/>
      <c r="F63" s="26" t="str">
        <f>IF(E22="","",E22)</f>
        <v>Vyplň údaj</v>
      </c>
      <c r="G63" s="34"/>
      <c r="H63" s="34"/>
      <c r="I63" s="112" t="s">
        <v>37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144</v>
      </c>
      <c r="D65" s="138"/>
      <c r="E65" s="138"/>
      <c r="F65" s="138"/>
      <c r="G65" s="138"/>
      <c r="H65" s="138"/>
      <c r="I65" s="139"/>
      <c r="J65" s="140" t="s">
        <v>145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146</v>
      </c>
      <c r="D67" s="34"/>
      <c r="E67" s="34"/>
      <c r="F67" s="34"/>
      <c r="G67" s="34"/>
      <c r="H67" s="34"/>
      <c r="I67" s="111"/>
      <c r="J67" s="72">
        <f>J100</f>
        <v>0</v>
      </c>
      <c r="K67" s="34"/>
      <c r="L67" s="37"/>
      <c r="AU67" s="16" t="s">
        <v>147</v>
      </c>
    </row>
    <row r="68" spans="2:47" s="8" customFormat="1" ht="24.95" customHeight="1">
      <c r="B68" s="142"/>
      <c r="C68" s="143"/>
      <c r="D68" s="144" t="s">
        <v>148</v>
      </c>
      <c r="E68" s="145"/>
      <c r="F68" s="145"/>
      <c r="G68" s="145"/>
      <c r="H68" s="145"/>
      <c r="I68" s="146"/>
      <c r="J68" s="147">
        <f>J101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149</v>
      </c>
      <c r="E69" s="151"/>
      <c r="F69" s="151"/>
      <c r="G69" s="151"/>
      <c r="H69" s="151"/>
      <c r="I69" s="152"/>
      <c r="J69" s="153">
        <f>J102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150</v>
      </c>
      <c r="E70" s="151"/>
      <c r="F70" s="151"/>
      <c r="G70" s="151"/>
      <c r="H70" s="151"/>
      <c r="I70" s="152"/>
      <c r="J70" s="153">
        <f>J241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151</v>
      </c>
      <c r="E71" s="151"/>
      <c r="F71" s="151"/>
      <c r="G71" s="151"/>
      <c r="H71" s="151"/>
      <c r="I71" s="152"/>
      <c r="J71" s="153">
        <f>J246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152</v>
      </c>
      <c r="E72" s="151"/>
      <c r="F72" s="151"/>
      <c r="G72" s="151"/>
      <c r="H72" s="151"/>
      <c r="I72" s="152"/>
      <c r="J72" s="153">
        <f>J254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153</v>
      </c>
      <c r="E73" s="151"/>
      <c r="F73" s="151"/>
      <c r="G73" s="151"/>
      <c r="H73" s="151"/>
      <c r="I73" s="152"/>
      <c r="J73" s="153">
        <f>J311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154</v>
      </c>
      <c r="E74" s="151"/>
      <c r="F74" s="151"/>
      <c r="G74" s="151"/>
      <c r="H74" s="151"/>
      <c r="I74" s="152"/>
      <c r="J74" s="153">
        <f>J320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155</v>
      </c>
      <c r="E75" s="151"/>
      <c r="F75" s="151"/>
      <c r="G75" s="151"/>
      <c r="H75" s="151"/>
      <c r="I75" s="152"/>
      <c r="J75" s="153">
        <f>J360</f>
        <v>0</v>
      </c>
      <c r="K75" s="93"/>
      <c r="L75" s="154"/>
    </row>
    <row r="76" spans="2:47" s="9" customFormat="1" ht="19.899999999999999" customHeight="1">
      <c r="B76" s="149"/>
      <c r="C76" s="93"/>
      <c r="D76" s="150" t="s">
        <v>156</v>
      </c>
      <c r="E76" s="151"/>
      <c r="F76" s="151"/>
      <c r="G76" s="151"/>
      <c r="H76" s="151"/>
      <c r="I76" s="152"/>
      <c r="J76" s="153">
        <f>J370</f>
        <v>0</v>
      </c>
      <c r="K76" s="93"/>
      <c r="L76" s="154"/>
    </row>
    <row r="77" spans="2:47" s="1" customFormat="1" ht="21.75" customHeight="1">
      <c r="B77" s="33"/>
      <c r="C77" s="34"/>
      <c r="D77" s="34"/>
      <c r="E77" s="34"/>
      <c r="F77" s="34"/>
      <c r="G77" s="34"/>
      <c r="H77" s="34"/>
      <c r="I77" s="111"/>
      <c r="J77" s="34"/>
      <c r="K77" s="34"/>
      <c r="L77" s="37"/>
    </row>
    <row r="78" spans="2:47" s="1" customFormat="1" ht="6.95" customHeight="1">
      <c r="B78" s="45"/>
      <c r="C78" s="46"/>
      <c r="D78" s="46"/>
      <c r="E78" s="46"/>
      <c r="F78" s="46"/>
      <c r="G78" s="46"/>
      <c r="H78" s="46"/>
      <c r="I78" s="133"/>
      <c r="J78" s="46"/>
      <c r="K78" s="46"/>
      <c r="L78" s="37"/>
    </row>
    <row r="82" spans="2:12" s="1" customFormat="1" ht="6.95" customHeight="1">
      <c r="B82" s="47"/>
      <c r="C82" s="48"/>
      <c r="D82" s="48"/>
      <c r="E82" s="48"/>
      <c r="F82" s="48"/>
      <c r="G82" s="48"/>
      <c r="H82" s="48"/>
      <c r="I82" s="136"/>
      <c r="J82" s="48"/>
      <c r="K82" s="48"/>
      <c r="L82" s="37"/>
    </row>
    <row r="83" spans="2:12" s="1" customFormat="1" ht="24.95" customHeight="1">
      <c r="B83" s="33"/>
      <c r="C83" s="22" t="s">
        <v>157</v>
      </c>
      <c r="D83" s="34"/>
      <c r="E83" s="34"/>
      <c r="F83" s="34"/>
      <c r="G83" s="34"/>
      <c r="H83" s="34"/>
      <c r="I83" s="111"/>
      <c r="J83" s="34"/>
      <c r="K83" s="34"/>
      <c r="L83" s="37"/>
    </row>
    <row r="84" spans="2:12" s="1" customFormat="1" ht="6.95" customHeight="1">
      <c r="B84" s="33"/>
      <c r="C84" s="34"/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12" customHeight="1">
      <c r="B85" s="33"/>
      <c r="C85" s="28" t="s">
        <v>15</v>
      </c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6.5" customHeight="1">
      <c r="B86" s="33"/>
      <c r="C86" s="34"/>
      <c r="D86" s="34"/>
      <c r="E86" s="365" t="str">
        <f>E7</f>
        <v>Výstavba kanalizace Hrdlořezy - DPS - neuznatelné náklady</v>
      </c>
      <c r="F86" s="366"/>
      <c r="G86" s="366"/>
      <c r="H86" s="366"/>
      <c r="I86" s="111"/>
      <c r="J86" s="34"/>
      <c r="K86" s="34"/>
      <c r="L86" s="37"/>
    </row>
    <row r="87" spans="2:12" ht="12" customHeight="1">
      <c r="B87" s="20"/>
      <c r="C87" s="28" t="s">
        <v>140</v>
      </c>
      <c r="D87" s="21"/>
      <c r="E87" s="21"/>
      <c r="F87" s="21"/>
      <c r="G87" s="21"/>
      <c r="H87" s="21"/>
      <c r="J87" s="21"/>
      <c r="K87" s="21"/>
      <c r="L87" s="19"/>
    </row>
    <row r="88" spans="2:12" ht="16.5" customHeight="1">
      <c r="B88" s="20"/>
      <c r="C88" s="21"/>
      <c r="D88" s="21"/>
      <c r="E88" s="365" t="s">
        <v>141</v>
      </c>
      <c r="F88" s="352"/>
      <c r="G88" s="352"/>
      <c r="H88" s="352"/>
      <c r="J88" s="21"/>
      <c r="K88" s="21"/>
      <c r="L88" s="19"/>
    </row>
    <row r="89" spans="2:12" ht="12" customHeight="1">
      <c r="B89" s="20"/>
      <c r="C89" s="28" t="s">
        <v>142</v>
      </c>
      <c r="D89" s="21"/>
      <c r="E89" s="21"/>
      <c r="F89" s="21"/>
      <c r="G89" s="21"/>
      <c r="H89" s="21"/>
      <c r="J89" s="21"/>
      <c r="K89" s="21"/>
      <c r="L89" s="19"/>
    </row>
    <row r="90" spans="2:12" s="1" customFormat="1" ht="16.5" customHeight="1">
      <c r="B90" s="33"/>
      <c r="C90" s="34"/>
      <c r="D90" s="34"/>
      <c r="E90" s="366" t="s">
        <v>438</v>
      </c>
      <c r="F90" s="347"/>
      <c r="G90" s="347"/>
      <c r="H90" s="347"/>
      <c r="I90" s="111"/>
      <c r="J90" s="34"/>
      <c r="K90" s="34"/>
      <c r="L90" s="37"/>
    </row>
    <row r="91" spans="2:12" s="1" customFormat="1" ht="12" customHeight="1">
      <c r="B91" s="33"/>
      <c r="C91" s="28" t="s">
        <v>439</v>
      </c>
      <c r="D91" s="34"/>
      <c r="E91" s="34"/>
      <c r="F91" s="34"/>
      <c r="G91" s="34"/>
      <c r="H91" s="34"/>
      <c r="I91" s="111"/>
      <c r="J91" s="34"/>
      <c r="K91" s="34"/>
      <c r="L91" s="37"/>
    </row>
    <row r="92" spans="2:12" s="1" customFormat="1" ht="16.5" customHeight="1">
      <c r="B92" s="33"/>
      <c r="C92" s="34"/>
      <c r="D92" s="34"/>
      <c r="E92" s="348" t="str">
        <f>E13</f>
        <v>012 - Přípojky</v>
      </c>
      <c r="F92" s="347"/>
      <c r="G92" s="347"/>
      <c r="H92" s="347"/>
      <c r="I92" s="111"/>
      <c r="J92" s="34"/>
      <c r="K92" s="34"/>
      <c r="L92" s="37"/>
    </row>
    <row r="93" spans="2:12" s="1" customFormat="1" ht="6.95" customHeight="1">
      <c r="B93" s="33"/>
      <c r="C93" s="34"/>
      <c r="D93" s="34"/>
      <c r="E93" s="34"/>
      <c r="F93" s="34"/>
      <c r="G93" s="34"/>
      <c r="H93" s="34"/>
      <c r="I93" s="111"/>
      <c r="J93" s="34"/>
      <c r="K93" s="34"/>
      <c r="L93" s="37"/>
    </row>
    <row r="94" spans="2:12" s="1" customFormat="1" ht="12" customHeight="1">
      <c r="B94" s="33"/>
      <c r="C94" s="28" t="s">
        <v>20</v>
      </c>
      <c r="D94" s="34"/>
      <c r="E94" s="34"/>
      <c r="F94" s="26" t="str">
        <f>F16</f>
        <v>Hrdlořezy</v>
      </c>
      <c r="G94" s="34"/>
      <c r="H94" s="34"/>
      <c r="I94" s="112" t="s">
        <v>22</v>
      </c>
      <c r="J94" s="54" t="str">
        <f>IF(J16="","",J16)</f>
        <v>21. 3. 2018</v>
      </c>
      <c r="K94" s="34"/>
      <c r="L94" s="37"/>
    </row>
    <row r="95" spans="2:12" s="1" customFormat="1" ht="6.95" customHeight="1">
      <c r="B95" s="33"/>
      <c r="C95" s="34"/>
      <c r="D95" s="34"/>
      <c r="E95" s="34"/>
      <c r="F95" s="34"/>
      <c r="G95" s="34"/>
      <c r="H95" s="34"/>
      <c r="I95" s="111"/>
      <c r="J95" s="34"/>
      <c r="K95" s="34"/>
      <c r="L95" s="37"/>
    </row>
    <row r="96" spans="2:12" s="1" customFormat="1" ht="13.7" customHeight="1">
      <c r="B96" s="33"/>
      <c r="C96" s="28" t="s">
        <v>24</v>
      </c>
      <c r="D96" s="34"/>
      <c r="E96" s="34"/>
      <c r="F96" s="26" t="str">
        <f>E19</f>
        <v>Vodovody a kanalizace Mladá Boleslav, a.s.</v>
      </c>
      <c r="G96" s="34"/>
      <c r="H96" s="34"/>
      <c r="I96" s="112" t="s">
        <v>32</v>
      </c>
      <c r="J96" s="31" t="str">
        <f>E25</f>
        <v>ŠINDLAR s.r.o.</v>
      </c>
      <c r="K96" s="34"/>
      <c r="L96" s="37"/>
    </row>
    <row r="97" spans="2:65" s="1" customFormat="1" ht="13.7" customHeight="1">
      <c r="B97" s="33"/>
      <c r="C97" s="28" t="s">
        <v>30</v>
      </c>
      <c r="D97" s="34"/>
      <c r="E97" s="34"/>
      <c r="F97" s="26" t="str">
        <f>IF(E22="","",E22)</f>
        <v>Vyplň údaj</v>
      </c>
      <c r="G97" s="34"/>
      <c r="H97" s="34"/>
      <c r="I97" s="112" t="s">
        <v>37</v>
      </c>
      <c r="J97" s="31" t="str">
        <f>E28</f>
        <v>Roman Bárta</v>
      </c>
      <c r="K97" s="34"/>
      <c r="L97" s="37"/>
    </row>
    <row r="98" spans="2:65" s="1" customFormat="1" ht="10.35" customHeight="1">
      <c r="B98" s="33"/>
      <c r="C98" s="34"/>
      <c r="D98" s="34"/>
      <c r="E98" s="34"/>
      <c r="F98" s="34"/>
      <c r="G98" s="34"/>
      <c r="H98" s="34"/>
      <c r="I98" s="111"/>
      <c r="J98" s="34"/>
      <c r="K98" s="34"/>
      <c r="L98" s="37"/>
    </row>
    <row r="99" spans="2:65" s="10" customFormat="1" ht="29.25" customHeight="1">
      <c r="B99" s="155"/>
      <c r="C99" s="156" t="s">
        <v>158</v>
      </c>
      <c r="D99" s="157" t="s">
        <v>60</v>
      </c>
      <c r="E99" s="157" t="s">
        <v>56</v>
      </c>
      <c r="F99" s="157" t="s">
        <v>57</v>
      </c>
      <c r="G99" s="157" t="s">
        <v>159</v>
      </c>
      <c r="H99" s="157" t="s">
        <v>160</v>
      </c>
      <c r="I99" s="158" t="s">
        <v>161</v>
      </c>
      <c r="J99" s="157" t="s">
        <v>145</v>
      </c>
      <c r="K99" s="159" t="s">
        <v>162</v>
      </c>
      <c r="L99" s="160"/>
      <c r="M99" s="63" t="s">
        <v>1</v>
      </c>
      <c r="N99" s="64" t="s">
        <v>45</v>
      </c>
      <c r="O99" s="64" t="s">
        <v>163</v>
      </c>
      <c r="P99" s="64" t="s">
        <v>164</v>
      </c>
      <c r="Q99" s="64" t="s">
        <v>165</v>
      </c>
      <c r="R99" s="64" t="s">
        <v>166</v>
      </c>
      <c r="S99" s="64" t="s">
        <v>167</v>
      </c>
      <c r="T99" s="65" t="s">
        <v>168</v>
      </c>
    </row>
    <row r="100" spans="2:65" s="1" customFormat="1" ht="22.9" customHeight="1">
      <c r="B100" s="33"/>
      <c r="C100" s="70" t="s">
        <v>169</v>
      </c>
      <c r="D100" s="34"/>
      <c r="E100" s="34"/>
      <c r="F100" s="34"/>
      <c r="G100" s="34"/>
      <c r="H100" s="34"/>
      <c r="I100" s="111"/>
      <c r="J100" s="161">
        <f>BK100</f>
        <v>0</v>
      </c>
      <c r="K100" s="34"/>
      <c r="L100" s="37"/>
      <c r="M100" s="66"/>
      <c r="N100" s="67"/>
      <c r="O100" s="67"/>
      <c r="P100" s="162">
        <f>P101</f>
        <v>0</v>
      </c>
      <c r="Q100" s="67"/>
      <c r="R100" s="162">
        <f>R101</f>
        <v>52.397664867499991</v>
      </c>
      <c r="S100" s="67"/>
      <c r="T100" s="163">
        <f>T101</f>
        <v>92.470140000000001</v>
      </c>
      <c r="AT100" s="16" t="s">
        <v>74</v>
      </c>
      <c r="AU100" s="16" t="s">
        <v>147</v>
      </c>
      <c r="BK100" s="164">
        <f>BK101</f>
        <v>0</v>
      </c>
    </row>
    <row r="101" spans="2:65" s="11" customFormat="1" ht="25.9" customHeight="1">
      <c r="B101" s="165"/>
      <c r="C101" s="166"/>
      <c r="D101" s="167" t="s">
        <v>74</v>
      </c>
      <c r="E101" s="168" t="s">
        <v>170</v>
      </c>
      <c r="F101" s="168" t="s">
        <v>171</v>
      </c>
      <c r="G101" s="166"/>
      <c r="H101" s="166"/>
      <c r="I101" s="169"/>
      <c r="J101" s="170">
        <f>BK101</f>
        <v>0</v>
      </c>
      <c r="K101" s="166"/>
      <c r="L101" s="171"/>
      <c r="M101" s="172"/>
      <c r="N101" s="173"/>
      <c r="O101" s="173"/>
      <c r="P101" s="174">
        <f>P102+P241+P246+P254+P311+P320+P360+P370</f>
        <v>0</v>
      </c>
      <c r="Q101" s="173"/>
      <c r="R101" s="174">
        <f>R102+R241+R246+R254+R311+R320+R360+R370</f>
        <v>52.397664867499991</v>
      </c>
      <c r="S101" s="173"/>
      <c r="T101" s="175">
        <f>T102+T241+T246+T254+T311+T320+T360+T370</f>
        <v>92.470140000000001</v>
      </c>
      <c r="AR101" s="176" t="s">
        <v>82</v>
      </c>
      <c r="AT101" s="177" t="s">
        <v>74</v>
      </c>
      <c r="AU101" s="177" t="s">
        <v>75</v>
      </c>
      <c r="AY101" s="176" t="s">
        <v>172</v>
      </c>
      <c r="BK101" s="178">
        <f>BK102+BK241+BK246+BK254+BK311+BK320+BK360+BK370</f>
        <v>0</v>
      </c>
    </row>
    <row r="102" spans="2:65" s="11" customFormat="1" ht="22.9" customHeight="1">
      <c r="B102" s="165"/>
      <c r="C102" s="166"/>
      <c r="D102" s="167" t="s">
        <v>74</v>
      </c>
      <c r="E102" s="179" t="s">
        <v>82</v>
      </c>
      <c r="F102" s="179" t="s">
        <v>173</v>
      </c>
      <c r="G102" s="166"/>
      <c r="H102" s="166"/>
      <c r="I102" s="169"/>
      <c r="J102" s="180">
        <f>BK102</f>
        <v>0</v>
      </c>
      <c r="K102" s="166"/>
      <c r="L102" s="171"/>
      <c r="M102" s="172"/>
      <c r="N102" s="173"/>
      <c r="O102" s="173"/>
      <c r="P102" s="174">
        <f>SUM(P103:P240)</f>
        <v>0</v>
      </c>
      <c r="Q102" s="173"/>
      <c r="R102" s="174">
        <f>SUM(R103:R240)</f>
        <v>48.922585367499991</v>
      </c>
      <c r="S102" s="173"/>
      <c r="T102" s="175">
        <f>SUM(T103:T240)</f>
        <v>92.470140000000001</v>
      </c>
      <c r="AR102" s="176" t="s">
        <v>82</v>
      </c>
      <c r="AT102" s="177" t="s">
        <v>74</v>
      </c>
      <c r="AU102" s="177" t="s">
        <v>82</v>
      </c>
      <c r="AY102" s="176" t="s">
        <v>172</v>
      </c>
      <c r="BK102" s="178">
        <f>SUM(BK103:BK240)</f>
        <v>0</v>
      </c>
    </row>
    <row r="103" spans="2:65" s="1" customFormat="1" ht="22.5" customHeight="1">
      <c r="B103" s="33"/>
      <c r="C103" s="181" t="s">
        <v>82</v>
      </c>
      <c r="D103" s="181" t="s">
        <v>174</v>
      </c>
      <c r="E103" s="182" t="s">
        <v>181</v>
      </c>
      <c r="F103" s="183" t="s">
        <v>182</v>
      </c>
      <c r="G103" s="184" t="s">
        <v>175</v>
      </c>
      <c r="H103" s="185">
        <v>71.42</v>
      </c>
      <c r="I103" s="186"/>
      <c r="J103" s="185">
        <f>ROUND(I103*H103,2)</f>
        <v>0</v>
      </c>
      <c r="K103" s="183" t="s">
        <v>176</v>
      </c>
      <c r="L103" s="37"/>
      <c r="M103" s="187" t="s">
        <v>1</v>
      </c>
      <c r="N103" s="188" t="s">
        <v>46</v>
      </c>
      <c r="O103" s="59"/>
      <c r="P103" s="189">
        <f>O103*H103</f>
        <v>0</v>
      </c>
      <c r="Q103" s="189">
        <v>0</v>
      </c>
      <c r="R103" s="189">
        <f>Q103*H103</f>
        <v>0</v>
      </c>
      <c r="S103" s="189">
        <v>0.26</v>
      </c>
      <c r="T103" s="190">
        <f>S103*H103</f>
        <v>18.569200000000002</v>
      </c>
      <c r="AR103" s="16" t="s">
        <v>177</v>
      </c>
      <c r="AT103" s="16" t="s">
        <v>174</v>
      </c>
      <c r="AU103" s="16" t="s">
        <v>84</v>
      </c>
      <c r="AY103" s="16" t="s">
        <v>172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6" t="s">
        <v>82</v>
      </c>
      <c r="BK103" s="191">
        <f>ROUND(I103*H103,2)</f>
        <v>0</v>
      </c>
      <c r="BL103" s="16" t="s">
        <v>177</v>
      </c>
      <c r="BM103" s="16" t="s">
        <v>1843</v>
      </c>
    </row>
    <row r="104" spans="2:65" s="12" customFormat="1">
      <c r="B104" s="192"/>
      <c r="C104" s="193"/>
      <c r="D104" s="194" t="s">
        <v>178</v>
      </c>
      <c r="E104" s="195" t="s">
        <v>1</v>
      </c>
      <c r="F104" s="196" t="s">
        <v>188</v>
      </c>
      <c r="G104" s="193"/>
      <c r="H104" s="195" t="s">
        <v>1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178</v>
      </c>
      <c r="AU104" s="202" t="s">
        <v>84</v>
      </c>
      <c r="AV104" s="12" t="s">
        <v>82</v>
      </c>
      <c r="AW104" s="12" t="s">
        <v>36</v>
      </c>
      <c r="AX104" s="12" t="s">
        <v>75</v>
      </c>
      <c r="AY104" s="202" t="s">
        <v>172</v>
      </c>
    </row>
    <row r="105" spans="2:65" s="12" customFormat="1">
      <c r="B105" s="192"/>
      <c r="C105" s="193"/>
      <c r="D105" s="194" t="s">
        <v>178</v>
      </c>
      <c r="E105" s="195" t="s">
        <v>1</v>
      </c>
      <c r="F105" s="196" t="s">
        <v>180</v>
      </c>
      <c r="G105" s="193"/>
      <c r="H105" s="195" t="s">
        <v>1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178</v>
      </c>
      <c r="AU105" s="202" t="s">
        <v>84</v>
      </c>
      <c r="AV105" s="12" t="s">
        <v>82</v>
      </c>
      <c r="AW105" s="12" t="s">
        <v>36</v>
      </c>
      <c r="AX105" s="12" t="s">
        <v>75</v>
      </c>
      <c r="AY105" s="202" t="s">
        <v>172</v>
      </c>
    </row>
    <row r="106" spans="2:65" s="13" customFormat="1">
      <c r="B106" s="203"/>
      <c r="C106" s="204"/>
      <c r="D106" s="194" t="s">
        <v>178</v>
      </c>
      <c r="E106" s="205" t="s">
        <v>1</v>
      </c>
      <c r="F106" s="206" t="s">
        <v>1844</v>
      </c>
      <c r="G106" s="204"/>
      <c r="H106" s="207">
        <v>71.42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178</v>
      </c>
      <c r="AU106" s="213" t="s">
        <v>84</v>
      </c>
      <c r="AV106" s="13" t="s">
        <v>84</v>
      </c>
      <c r="AW106" s="13" t="s">
        <v>36</v>
      </c>
      <c r="AX106" s="13" t="s">
        <v>82</v>
      </c>
      <c r="AY106" s="213" t="s">
        <v>172</v>
      </c>
    </row>
    <row r="107" spans="2:65" s="1" customFormat="1" ht="22.5" customHeight="1">
      <c r="B107" s="33"/>
      <c r="C107" s="181" t="s">
        <v>84</v>
      </c>
      <c r="D107" s="181" t="s">
        <v>174</v>
      </c>
      <c r="E107" s="182" t="s">
        <v>184</v>
      </c>
      <c r="F107" s="183" t="s">
        <v>185</v>
      </c>
      <c r="G107" s="184" t="s">
        <v>175</v>
      </c>
      <c r="H107" s="185">
        <v>3.8</v>
      </c>
      <c r="I107" s="186"/>
      <c r="J107" s="185">
        <f>ROUND(I107*H107,2)</f>
        <v>0</v>
      </c>
      <c r="K107" s="183" t="s">
        <v>176</v>
      </c>
      <c r="L107" s="37"/>
      <c r="M107" s="187" t="s">
        <v>1</v>
      </c>
      <c r="N107" s="188" t="s">
        <v>46</v>
      </c>
      <c r="O107" s="59"/>
      <c r="P107" s="189">
        <f>O107*H107</f>
        <v>0</v>
      </c>
      <c r="Q107" s="189">
        <v>0</v>
      </c>
      <c r="R107" s="189">
        <f>Q107*H107</f>
        <v>0</v>
      </c>
      <c r="S107" s="189">
        <v>0.17</v>
      </c>
      <c r="T107" s="190">
        <f>S107*H107</f>
        <v>0.64600000000000002</v>
      </c>
      <c r="AR107" s="16" t="s">
        <v>177</v>
      </c>
      <c r="AT107" s="16" t="s">
        <v>174</v>
      </c>
      <c r="AU107" s="16" t="s">
        <v>84</v>
      </c>
      <c r="AY107" s="16" t="s">
        <v>172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6" t="s">
        <v>82</v>
      </c>
      <c r="BK107" s="191">
        <f>ROUND(I107*H107,2)</f>
        <v>0</v>
      </c>
      <c r="BL107" s="16" t="s">
        <v>177</v>
      </c>
      <c r="BM107" s="16" t="s">
        <v>1845</v>
      </c>
    </row>
    <row r="108" spans="2:65" s="1" customFormat="1" ht="19.5">
      <c r="B108" s="33"/>
      <c r="C108" s="34"/>
      <c r="D108" s="194" t="s">
        <v>186</v>
      </c>
      <c r="E108" s="34"/>
      <c r="F108" s="214" t="s">
        <v>187</v>
      </c>
      <c r="G108" s="34"/>
      <c r="H108" s="34"/>
      <c r="I108" s="111"/>
      <c r="J108" s="34"/>
      <c r="K108" s="34"/>
      <c r="L108" s="37"/>
      <c r="M108" s="215"/>
      <c r="N108" s="59"/>
      <c r="O108" s="59"/>
      <c r="P108" s="59"/>
      <c r="Q108" s="59"/>
      <c r="R108" s="59"/>
      <c r="S108" s="59"/>
      <c r="T108" s="60"/>
      <c r="AT108" s="16" t="s">
        <v>186</v>
      </c>
      <c r="AU108" s="16" t="s">
        <v>84</v>
      </c>
    </row>
    <row r="109" spans="2:65" s="12" customFormat="1">
      <c r="B109" s="192"/>
      <c r="C109" s="193"/>
      <c r="D109" s="194" t="s">
        <v>178</v>
      </c>
      <c r="E109" s="195" t="s">
        <v>1</v>
      </c>
      <c r="F109" s="196" t="s">
        <v>188</v>
      </c>
      <c r="G109" s="193"/>
      <c r="H109" s="195" t="s">
        <v>1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178</v>
      </c>
      <c r="AU109" s="202" t="s">
        <v>84</v>
      </c>
      <c r="AV109" s="12" t="s">
        <v>82</v>
      </c>
      <c r="AW109" s="12" t="s">
        <v>36</v>
      </c>
      <c r="AX109" s="12" t="s">
        <v>75</v>
      </c>
      <c r="AY109" s="202" t="s">
        <v>172</v>
      </c>
    </row>
    <row r="110" spans="2:65" s="12" customFormat="1">
      <c r="B110" s="192"/>
      <c r="C110" s="193"/>
      <c r="D110" s="194" t="s">
        <v>178</v>
      </c>
      <c r="E110" s="195" t="s">
        <v>1</v>
      </c>
      <c r="F110" s="196" t="s">
        <v>180</v>
      </c>
      <c r="G110" s="193"/>
      <c r="H110" s="195" t="s">
        <v>1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178</v>
      </c>
      <c r="AU110" s="202" t="s">
        <v>84</v>
      </c>
      <c r="AV110" s="12" t="s">
        <v>82</v>
      </c>
      <c r="AW110" s="12" t="s">
        <v>36</v>
      </c>
      <c r="AX110" s="12" t="s">
        <v>75</v>
      </c>
      <c r="AY110" s="202" t="s">
        <v>172</v>
      </c>
    </row>
    <row r="111" spans="2:65" s="12" customFormat="1">
      <c r="B111" s="192"/>
      <c r="C111" s="193"/>
      <c r="D111" s="194" t="s">
        <v>178</v>
      </c>
      <c r="E111" s="195" t="s">
        <v>1</v>
      </c>
      <c r="F111" s="196" t="s">
        <v>189</v>
      </c>
      <c r="G111" s="193"/>
      <c r="H111" s="195" t="s">
        <v>1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178</v>
      </c>
      <c r="AU111" s="202" t="s">
        <v>84</v>
      </c>
      <c r="AV111" s="12" t="s">
        <v>82</v>
      </c>
      <c r="AW111" s="12" t="s">
        <v>36</v>
      </c>
      <c r="AX111" s="12" t="s">
        <v>75</v>
      </c>
      <c r="AY111" s="202" t="s">
        <v>172</v>
      </c>
    </row>
    <row r="112" spans="2:65" s="13" customFormat="1">
      <c r="B112" s="203"/>
      <c r="C112" s="204"/>
      <c r="D112" s="194" t="s">
        <v>178</v>
      </c>
      <c r="E112" s="205" t="s">
        <v>1</v>
      </c>
      <c r="F112" s="206" t="s">
        <v>1846</v>
      </c>
      <c r="G112" s="204"/>
      <c r="H112" s="207">
        <v>3.8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178</v>
      </c>
      <c r="AU112" s="213" t="s">
        <v>84</v>
      </c>
      <c r="AV112" s="13" t="s">
        <v>84</v>
      </c>
      <c r="AW112" s="13" t="s">
        <v>36</v>
      </c>
      <c r="AX112" s="13" t="s">
        <v>82</v>
      </c>
      <c r="AY112" s="213" t="s">
        <v>172</v>
      </c>
    </row>
    <row r="113" spans="2:65" s="1" customFormat="1" ht="22.5" customHeight="1">
      <c r="B113" s="33"/>
      <c r="C113" s="181" t="s">
        <v>92</v>
      </c>
      <c r="D113" s="181" t="s">
        <v>174</v>
      </c>
      <c r="E113" s="182" t="s">
        <v>191</v>
      </c>
      <c r="F113" s="183" t="s">
        <v>192</v>
      </c>
      <c r="G113" s="184" t="s">
        <v>175</v>
      </c>
      <c r="H113" s="185">
        <v>64.45</v>
      </c>
      <c r="I113" s="186"/>
      <c r="J113" s="185">
        <f>ROUND(I113*H113,2)</f>
        <v>0</v>
      </c>
      <c r="K113" s="183" t="s">
        <v>176</v>
      </c>
      <c r="L113" s="37"/>
      <c r="M113" s="187" t="s">
        <v>1</v>
      </c>
      <c r="N113" s="188" t="s">
        <v>46</v>
      </c>
      <c r="O113" s="59"/>
      <c r="P113" s="189">
        <f>O113*H113</f>
        <v>0</v>
      </c>
      <c r="Q113" s="189">
        <v>0</v>
      </c>
      <c r="R113" s="189">
        <f>Q113*H113</f>
        <v>0</v>
      </c>
      <c r="S113" s="189">
        <v>0.28999999999999998</v>
      </c>
      <c r="T113" s="190">
        <f>S113*H113</f>
        <v>18.6905</v>
      </c>
      <c r="AR113" s="16" t="s">
        <v>177</v>
      </c>
      <c r="AT113" s="16" t="s">
        <v>174</v>
      </c>
      <c r="AU113" s="16" t="s">
        <v>84</v>
      </c>
      <c r="AY113" s="16" t="s">
        <v>172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6" t="s">
        <v>82</v>
      </c>
      <c r="BK113" s="191">
        <f>ROUND(I113*H113,2)</f>
        <v>0</v>
      </c>
      <c r="BL113" s="16" t="s">
        <v>177</v>
      </c>
      <c r="BM113" s="16" t="s">
        <v>1847</v>
      </c>
    </row>
    <row r="114" spans="2:65" s="1" customFormat="1" ht="19.5">
      <c r="B114" s="33"/>
      <c r="C114" s="34"/>
      <c r="D114" s="194" t="s">
        <v>186</v>
      </c>
      <c r="E114" s="34"/>
      <c r="F114" s="214" t="s">
        <v>193</v>
      </c>
      <c r="G114" s="34"/>
      <c r="H114" s="34"/>
      <c r="I114" s="111"/>
      <c r="J114" s="34"/>
      <c r="K114" s="34"/>
      <c r="L114" s="37"/>
      <c r="M114" s="215"/>
      <c r="N114" s="59"/>
      <c r="O114" s="59"/>
      <c r="P114" s="59"/>
      <c r="Q114" s="59"/>
      <c r="R114" s="59"/>
      <c r="S114" s="59"/>
      <c r="T114" s="60"/>
      <c r="AT114" s="16" t="s">
        <v>186</v>
      </c>
      <c r="AU114" s="16" t="s">
        <v>84</v>
      </c>
    </row>
    <row r="115" spans="2:65" s="12" customFormat="1">
      <c r="B115" s="192"/>
      <c r="C115" s="193"/>
      <c r="D115" s="194" t="s">
        <v>178</v>
      </c>
      <c r="E115" s="195" t="s">
        <v>1</v>
      </c>
      <c r="F115" s="196" t="s">
        <v>188</v>
      </c>
      <c r="G115" s="193"/>
      <c r="H115" s="195" t="s">
        <v>1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178</v>
      </c>
      <c r="AU115" s="202" t="s">
        <v>84</v>
      </c>
      <c r="AV115" s="12" t="s">
        <v>82</v>
      </c>
      <c r="AW115" s="12" t="s">
        <v>36</v>
      </c>
      <c r="AX115" s="12" t="s">
        <v>75</v>
      </c>
      <c r="AY115" s="202" t="s">
        <v>172</v>
      </c>
    </row>
    <row r="116" spans="2:65" s="12" customFormat="1">
      <c r="B116" s="192"/>
      <c r="C116" s="193"/>
      <c r="D116" s="194" t="s">
        <v>178</v>
      </c>
      <c r="E116" s="195" t="s">
        <v>1</v>
      </c>
      <c r="F116" s="196" t="s">
        <v>180</v>
      </c>
      <c r="G116" s="193"/>
      <c r="H116" s="195" t="s">
        <v>1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178</v>
      </c>
      <c r="AU116" s="202" t="s">
        <v>84</v>
      </c>
      <c r="AV116" s="12" t="s">
        <v>82</v>
      </c>
      <c r="AW116" s="12" t="s">
        <v>36</v>
      </c>
      <c r="AX116" s="12" t="s">
        <v>75</v>
      </c>
      <c r="AY116" s="202" t="s">
        <v>172</v>
      </c>
    </row>
    <row r="117" spans="2:65" s="13" customFormat="1">
      <c r="B117" s="203"/>
      <c r="C117" s="204"/>
      <c r="D117" s="194" t="s">
        <v>178</v>
      </c>
      <c r="E117" s="205" t="s">
        <v>1</v>
      </c>
      <c r="F117" s="206" t="s">
        <v>1848</v>
      </c>
      <c r="G117" s="204"/>
      <c r="H117" s="207">
        <v>16.5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178</v>
      </c>
      <c r="AU117" s="213" t="s">
        <v>84</v>
      </c>
      <c r="AV117" s="13" t="s">
        <v>84</v>
      </c>
      <c r="AW117" s="13" t="s">
        <v>36</v>
      </c>
      <c r="AX117" s="13" t="s">
        <v>75</v>
      </c>
      <c r="AY117" s="213" t="s">
        <v>172</v>
      </c>
    </row>
    <row r="118" spans="2:65" s="12" customFormat="1">
      <c r="B118" s="192"/>
      <c r="C118" s="193"/>
      <c r="D118" s="194" t="s">
        <v>178</v>
      </c>
      <c r="E118" s="195" t="s">
        <v>1</v>
      </c>
      <c r="F118" s="196" t="s">
        <v>194</v>
      </c>
      <c r="G118" s="193"/>
      <c r="H118" s="195" t="s">
        <v>1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178</v>
      </c>
      <c r="AU118" s="202" t="s">
        <v>84</v>
      </c>
      <c r="AV118" s="12" t="s">
        <v>82</v>
      </c>
      <c r="AW118" s="12" t="s">
        <v>36</v>
      </c>
      <c r="AX118" s="12" t="s">
        <v>75</v>
      </c>
      <c r="AY118" s="202" t="s">
        <v>172</v>
      </c>
    </row>
    <row r="119" spans="2:65" s="13" customFormat="1">
      <c r="B119" s="203"/>
      <c r="C119" s="204"/>
      <c r="D119" s="194" t="s">
        <v>178</v>
      </c>
      <c r="E119" s="205" t="s">
        <v>1</v>
      </c>
      <c r="F119" s="206" t="s">
        <v>1849</v>
      </c>
      <c r="G119" s="204"/>
      <c r="H119" s="207">
        <v>35.71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178</v>
      </c>
      <c r="AU119" s="213" t="s">
        <v>84</v>
      </c>
      <c r="AV119" s="13" t="s">
        <v>84</v>
      </c>
      <c r="AW119" s="13" t="s">
        <v>36</v>
      </c>
      <c r="AX119" s="13" t="s">
        <v>75</v>
      </c>
      <c r="AY119" s="213" t="s">
        <v>172</v>
      </c>
    </row>
    <row r="120" spans="2:65" s="13" customFormat="1">
      <c r="B120" s="203"/>
      <c r="C120" s="204"/>
      <c r="D120" s="194" t="s">
        <v>178</v>
      </c>
      <c r="E120" s="205" t="s">
        <v>1</v>
      </c>
      <c r="F120" s="206" t="s">
        <v>1850</v>
      </c>
      <c r="G120" s="204"/>
      <c r="H120" s="207">
        <v>12.24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178</v>
      </c>
      <c r="AU120" s="213" t="s">
        <v>84</v>
      </c>
      <c r="AV120" s="13" t="s">
        <v>84</v>
      </c>
      <c r="AW120" s="13" t="s">
        <v>36</v>
      </c>
      <c r="AX120" s="13" t="s">
        <v>75</v>
      </c>
      <c r="AY120" s="213" t="s">
        <v>172</v>
      </c>
    </row>
    <row r="121" spans="2:65" s="14" customFormat="1">
      <c r="B121" s="216"/>
      <c r="C121" s="217"/>
      <c r="D121" s="194" t="s">
        <v>178</v>
      </c>
      <c r="E121" s="218" t="s">
        <v>1</v>
      </c>
      <c r="F121" s="219" t="s">
        <v>195</v>
      </c>
      <c r="G121" s="217"/>
      <c r="H121" s="220">
        <v>64.45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178</v>
      </c>
      <c r="AU121" s="226" t="s">
        <v>84</v>
      </c>
      <c r="AV121" s="14" t="s">
        <v>177</v>
      </c>
      <c r="AW121" s="14" t="s">
        <v>36</v>
      </c>
      <c r="AX121" s="14" t="s">
        <v>82</v>
      </c>
      <c r="AY121" s="226" t="s">
        <v>172</v>
      </c>
    </row>
    <row r="122" spans="2:65" s="1" customFormat="1" ht="22.5" customHeight="1">
      <c r="B122" s="33"/>
      <c r="C122" s="181" t="s">
        <v>177</v>
      </c>
      <c r="D122" s="181" t="s">
        <v>174</v>
      </c>
      <c r="E122" s="182" t="s">
        <v>197</v>
      </c>
      <c r="F122" s="183" t="s">
        <v>198</v>
      </c>
      <c r="G122" s="184" t="s">
        <v>175</v>
      </c>
      <c r="H122" s="185">
        <v>51.75</v>
      </c>
      <c r="I122" s="186"/>
      <c r="J122" s="185">
        <f>ROUND(I122*H122,2)</f>
        <v>0</v>
      </c>
      <c r="K122" s="183" t="s">
        <v>176</v>
      </c>
      <c r="L122" s="37"/>
      <c r="M122" s="187" t="s">
        <v>1</v>
      </c>
      <c r="N122" s="188" t="s">
        <v>46</v>
      </c>
      <c r="O122" s="59"/>
      <c r="P122" s="189">
        <f>O122*H122</f>
        <v>0</v>
      </c>
      <c r="Q122" s="189">
        <v>0</v>
      </c>
      <c r="R122" s="189">
        <f>Q122*H122</f>
        <v>0</v>
      </c>
      <c r="S122" s="189">
        <v>0.57999999999999996</v>
      </c>
      <c r="T122" s="190">
        <f>S122*H122</f>
        <v>30.014999999999997</v>
      </c>
      <c r="AR122" s="16" t="s">
        <v>177</v>
      </c>
      <c r="AT122" s="16" t="s">
        <v>174</v>
      </c>
      <c r="AU122" s="16" t="s">
        <v>84</v>
      </c>
      <c r="AY122" s="16" t="s">
        <v>172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6" t="s">
        <v>82</v>
      </c>
      <c r="BK122" s="191">
        <f>ROUND(I122*H122,2)</f>
        <v>0</v>
      </c>
      <c r="BL122" s="16" t="s">
        <v>177</v>
      </c>
      <c r="BM122" s="16" t="s">
        <v>1851</v>
      </c>
    </row>
    <row r="123" spans="2:65" s="1" customFormat="1" ht="19.5">
      <c r="B123" s="33"/>
      <c r="C123" s="34"/>
      <c r="D123" s="194" t="s">
        <v>186</v>
      </c>
      <c r="E123" s="34"/>
      <c r="F123" s="214" t="s">
        <v>199</v>
      </c>
      <c r="G123" s="34"/>
      <c r="H123" s="34"/>
      <c r="I123" s="111"/>
      <c r="J123" s="34"/>
      <c r="K123" s="34"/>
      <c r="L123" s="37"/>
      <c r="M123" s="215"/>
      <c r="N123" s="59"/>
      <c r="O123" s="59"/>
      <c r="P123" s="59"/>
      <c r="Q123" s="59"/>
      <c r="R123" s="59"/>
      <c r="S123" s="59"/>
      <c r="T123" s="60"/>
      <c r="AT123" s="16" t="s">
        <v>186</v>
      </c>
      <c r="AU123" s="16" t="s">
        <v>84</v>
      </c>
    </row>
    <row r="124" spans="2:65" s="12" customFormat="1">
      <c r="B124" s="192"/>
      <c r="C124" s="193"/>
      <c r="D124" s="194" t="s">
        <v>178</v>
      </c>
      <c r="E124" s="195" t="s">
        <v>1</v>
      </c>
      <c r="F124" s="196" t="s">
        <v>188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178</v>
      </c>
      <c r="AU124" s="202" t="s">
        <v>84</v>
      </c>
      <c r="AV124" s="12" t="s">
        <v>82</v>
      </c>
      <c r="AW124" s="12" t="s">
        <v>36</v>
      </c>
      <c r="AX124" s="12" t="s">
        <v>75</v>
      </c>
      <c r="AY124" s="202" t="s">
        <v>172</v>
      </c>
    </row>
    <row r="125" spans="2:65" s="12" customFormat="1">
      <c r="B125" s="192"/>
      <c r="C125" s="193"/>
      <c r="D125" s="194" t="s">
        <v>178</v>
      </c>
      <c r="E125" s="195" t="s">
        <v>1</v>
      </c>
      <c r="F125" s="196" t="s">
        <v>180</v>
      </c>
      <c r="G125" s="193"/>
      <c r="H125" s="195" t="s">
        <v>1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178</v>
      </c>
      <c r="AU125" s="202" t="s">
        <v>84</v>
      </c>
      <c r="AV125" s="12" t="s">
        <v>82</v>
      </c>
      <c r="AW125" s="12" t="s">
        <v>36</v>
      </c>
      <c r="AX125" s="12" t="s">
        <v>75</v>
      </c>
      <c r="AY125" s="202" t="s">
        <v>172</v>
      </c>
    </row>
    <row r="126" spans="2:65" s="13" customFormat="1">
      <c r="B126" s="203"/>
      <c r="C126" s="204"/>
      <c r="D126" s="194" t="s">
        <v>178</v>
      </c>
      <c r="E126" s="205" t="s">
        <v>1</v>
      </c>
      <c r="F126" s="206" t="s">
        <v>1852</v>
      </c>
      <c r="G126" s="204"/>
      <c r="H126" s="207">
        <v>35.71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178</v>
      </c>
      <c r="AU126" s="213" t="s">
        <v>84</v>
      </c>
      <c r="AV126" s="13" t="s">
        <v>84</v>
      </c>
      <c r="AW126" s="13" t="s">
        <v>36</v>
      </c>
      <c r="AX126" s="13" t="s">
        <v>75</v>
      </c>
      <c r="AY126" s="213" t="s">
        <v>172</v>
      </c>
    </row>
    <row r="127" spans="2:65" s="13" customFormat="1">
      <c r="B127" s="203"/>
      <c r="C127" s="204"/>
      <c r="D127" s="194" t="s">
        <v>178</v>
      </c>
      <c r="E127" s="205" t="s">
        <v>1</v>
      </c>
      <c r="F127" s="206" t="s">
        <v>1850</v>
      </c>
      <c r="G127" s="204"/>
      <c r="H127" s="207">
        <v>12.24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178</v>
      </c>
      <c r="AU127" s="213" t="s">
        <v>84</v>
      </c>
      <c r="AV127" s="13" t="s">
        <v>84</v>
      </c>
      <c r="AW127" s="13" t="s">
        <v>36</v>
      </c>
      <c r="AX127" s="13" t="s">
        <v>75</v>
      </c>
      <c r="AY127" s="213" t="s">
        <v>172</v>
      </c>
    </row>
    <row r="128" spans="2:65" s="13" customFormat="1">
      <c r="B128" s="203"/>
      <c r="C128" s="204"/>
      <c r="D128" s="194" t="s">
        <v>178</v>
      </c>
      <c r="E128" s="205" t="s">
        <v>1</v>
      </c>
      <c r="F128" s="206" t="s">
        <v>1846</v>
      </c>
      <c r="G128" s="204"/>
      <c r="H128" s="207">
        <v>3.8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178</v>
      </c>
      <c r="AU128" s="213" t="s">
        <v>84</v>
      </c>
      <c r="AV128" s="13" t="s">
        <v>84</v>
      </c>
      <c r="AW128" s="13" t="s">
        <v>36</v>
      </c>
      <c r="AX128" s="13" t="s">
        <v>75</v>
      </c>
      <c r="AY128" s="213" t="s">
        <v>172</v>
      </c>
    </row>
    <row r="129" spans="2:65" s="14" customFormat="1">
      <c r="B129" s="216"/>
      <c r="C129" s="217"/>
      <c r="D129" s="194" t="s">
        <v>178</v>
      </c>
      <c r="E129" s="218" t="s">
        <v>1</v>
      </c>
      <c r="F129" s="219" t="s">
        <v>195</v>
      </c>
      <c r="G129" s="217"/>
      <c r="H129" s="220">
        <v>51.75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178</v>
      </c>
      <c r="AU129" s="226" t="s">
        <v>84</v>
      </c>
      <c r="AV129" s="14" t="s">
        <v>177</v>
      </c>
      <c r="AW129" s="14" t="s">
        <v>36</v>
      </c>
      <c r="AX129" s="14" t="s">
        <v>82</v>
      </c>
      <c r="AY129" s="226" t="s">
        <v>172</v>
      </c>
    </row>
    <row r="130" spans="2:65" s="1" customFormat="1" ht="22.5" customHeight="1">
      <c r="B130" s="33"/>
      <c r="C130" s="181" t="s">
        <v>183</v>
      </c>
      <c r="D130" s="181" t="s">
        <v>174</v>
      </c>
      <c r="E130" s="182" t="s">
        <v>201</v>
      </c>
      <c r="F130" s="183" t="s">
        <v>202</v>
      </c>
      <c r="G130" s="184" t="s">
        <v>175</v>
      </c>
      <c r="H130" s="185">
        <v>35.71</v>
      </c>
      <c r="I130" s="186"/>
      <c r="J130" s="185">
        <f>ROUND(I130*H130,2)</f>
        <v>0</v>
      </c>
      <c r="K130" s="183" t="s">
        <v>176</v>
      </c>
      <c r="L130" s="37"/>
      <c r="M130" s="187" t="s">
        <v>1</v>
      </c>
      <c r="N130" s="188" t="s">
        <v>46</v>
      </c>
      <c r="O130" s="59"/>
      <c r="P130" s="189">
        <f>O130*H130</f>
        <v>0</v>
      </c>
      <c r="Q130" s="189">
        <v>6.0000000000000002E-5</v>
      </c>
      <c r="R130" s="189">
        <f>Q130*H130</f>
        <v>2.1426000000000001E-3</v>
      </c>
      <c r="S130" s="189">
        <v>0.128</v>
      </c>
      <c r="T130" s="190">
        <f>S130*H130</f>
        <v>4.5708799999999998</v>
      </c>
      <c r="AR130" s="16" t="s">
        <v>177</v>
      </c>
      <c r="AT130" s="16" t="s">
        <v>174</v>
      </c>
      <c r="AU130" s="16" t="s">
        <v>84</v>
      </c>
      <c r="AY130" s="16" t="s">
        <v>172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6" t="s">
        <v>82</v>
      </c>
      <c r="BK130" s="191">
        <f>ROUND(I130*H130,2)</f>
        <v>0</v>
      </c>
      <c r="BL130" s="16" t="s">
        <v>177</v>
      </c>
      <c r="BM130" s="16" t="s">
        <v>1853</v>
      </c>
    </row>
    <row r="131" spans="2:65" s="1" customFormat="1" ht="19.5">
      <c r="B131" s="33"/>
      <c r="C131" s="34"/>
      <c r="D131" s="194" t="s">
        <v>186</v>
      </c>
      <c r="E131" s="34"/>
      <c r="F131" s="214" t="s">
        <v>203</v>
      </c>
      <c r="G131" s="34"/>
      <c r="H131" s="34"/>
      <c r="I131" s="111"/>
      <c r="J131" s="34"/>
      <c r="K131" s="34"/>
      <c r="L131" s="37"/>
      <c r="M131" s="215"/>
      <c r="N131" s="59"/>
      <c r="O131" s="59"/>
      <c r="P131" s="59"/>
      <c r="Q131" s="59"/>
      <c r="R131" s="59"/>
      <c r="S131" s="59"/>
      <c r="T131" s="60"/>
      <c r="AT131" s="16" t="s">
        <v>186</v>
      </c>
      <c r="AU131" s="16" t="s">
        <v>84</v>
      </c>
    </row>
    <row r="132" spans="2:65" s="12" customFormat="1">
      <c r="B132" s="192"/>
      <c r="C132" s="193"/>
      <c r="D132" s="194" t="s">
        <v>178</v>
      </c>
      <c r="E132" s="195" t="s">
        <v>1</v>
      </c>
      <c r="F132" s="196" t="s">
        <v>188</v>
      </c>
      <c r="G132" s="193"/>
      <c r="H132" s="195" t="s">
        <v>1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178</v>
      </c>
      <c r="AU132" s="202" t="s">
        <v>84</v>
      </c>
      <c r="AV132" s="12" t="s">
        <v>82</v>
      </c>
      <c r="AW132" s="12" t="s">
        <v>36</v>
      </c>
      <c r="AX132" s="12" t="s">
        <v>75</v>
      </c>
      <c r="AY132" s="202" t="s">
        <v>172</v>
      </c>
    </row>
    <row r="133" spans="2:65" s="12" customFormat="1">
      <c r="B133" s="192"/>
      <c r="C133" s="193"/>
      <c r="D133" s="194" t="s">
        <v>178</v>
      </c>
      <c r="E133" s="195" t="s">
        <v>1</v>
      </c>
      <c r="F133" s="196" t="s">
        <v>180</v>
      </c>
      <c r="G133" s="193"/>
      <c r="H133" s="195" t="s">
        <v>1</v>
      </c>
      <c r="I133" s="197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178</v>
      </c>
      <c r="AU133" s="202" t="s">
        <v>84</v>
      </c>
      <c r="AV133" s="12" t="s">
        <v>82</v>
      </c>
      <c r="AW133" s="12" t="s">
        <v>36</v>
      </c>
      <c r="AX133" s="12" t="s">
        <v>75</v>
      </c>
      <c r="AY133" s="202" t="s">
        <v>172</v>
      </c>
    </row>
    <row r="134" spans="2:65" s="13" customFormat="1">
      <c r="B134" s="203"/>
      <c r="C134" s="204"/>
      <c r="D134" s="194" t="s">
        <v>178</v>
      </c>
      <c r="E134" s="205" t="s">
        <v>1</v>
      </c>
      <c r="F134" s="206" t="s">
        <v>1854</v>
      </c>
      <c r="G134" s="204"/>
      <c r="H134" s="207">
        <v>35.71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178</v>
      </c>
      <c r="AU134" s="213" t="s">
        <v>84</v>
      </c>
      <c r="AV134" s="13" t="s">
        <v>84</v>
      </c>
      <c r="AW134" s="13" t="s">
        <v>36</v>
      </c>
      <c r="AX134" s="13" t="s">
        <v>82</v>
      </c>
      <c r="AY134" s="213" t="s">
        <v>172</v>
      </c>
    </row>
    <row r="135" spans="2:65" s="1" customFormat="1" ht="22.5" customHeight="1">
      <c r="B135" s="33"/>
      <c r="C135" s="181" t="s">
        <v>190</v>
      </c>
      <c r="D135" s="181" t="s">
        <v>174</v>
      </c>
      <c r="E135" s="182" t="s">
        <v>205</v>
      </c>
      <c r="F135" s="183" t="s">
        <v>206</v>
      </c>
      <c r="G135" s="184" t="s">
        <v>175</v>
      </c>
      <c r="H135" s="185">
        <v>47.34</v>
      </c>
      <c r="I135" s="186"/>
      <c r="J135" s="185">
        <f>ROUND(I135*H135,2)</f>
        <v>0</v>
      </c>
      <c r="K135" s="183" t="s">
        <v>1</v>
      </c>
      <c r="L135" s="37"/>
      <c r="M135" s="187" t="s">
        <v>1</v>
      </c>
      <c r="N135" s="188" t="s">
        <v>46</v>
      </c>
      <c r="O135" s="59"/>
      <c r="P135" s="189">
        <f>O135*H135</f>
        <v>0</v>
      </c>
      <c r="Q135" s="189">
        <v>2.9999999999999997E-4</v>
      </c>
      <c r="R135" s="189">
        <f>Q135*H135</f>
        <v>1.4201999999999999E-2</v>
      </c>
      <c r="S135" s="189">
        <v>0.38400000000000001</v>
      </c>
      <c r="T135" s="190">
        <f>S135*H135</f>
        <v>18.178560000000001</v>
      </c>
      <c r="AR135" s="16" t="s">
        <v>177</v>
      </c>
      <c r="AT135" s="16" t="s">
        <v>174</v>
      </c>
      <c r="AU135" s="16" t="s">
        <v>84</v>
      </c>
      <c r="AY135" s="16" t="s">
        <v>172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6" t="s">
        <v>82</v>
      </c>
      <c r="BK135" s="191">
        <f>ROUND(I135*H135,2)</f>
        <v>0</v>
      </c>
      <c r="BL135" s="16" t="s">
        <v>177</v>
      </c>
      <c r="BM135" s="16" t="s">
        <v>1855</v>
      </c>
    </row>
    <row r="136" spans="2:65" s="1" customFormat="1" ht="19.5">
      <c r="B136" s="33"/>
      <c r="C136" s="34"/>
      <c r="D136" s="194" t="s">
        <v>186</v>
      </c>
      <c r="E136" s="34"/>
      <c r="F136" s="214" t="s">
        <v>207</v>
      </c>
      <c r="G136" s="34"/>
      <c r="H136" s="34"/>
      <c r="I136" s="111"/>
      <c r="J136" s="34"/>
      <c r="K136" s="34"/>
      <c r="L136" s="37"/>
      <c r="M136" s="215"/>
      <c r="N136" s="59"/>
      <c r="O136" s="59"/>
      <c r="P136" s="59"/>
      <c r="Q136" s="59"/>
      <c r="R136" s="59"/>
      <c r="S136" s="59"/>
      <c r="T136" s="60"/>
      <c r="AT136" s="16" t="s">
        <v>186</v>
      </c>
      <c r="AU136" s="16" t="s">
        <v>84</v>
      </c>
    </row>
    <row r="137" spans="2:65" s="12" customFormat="1">
      <c r="B137" s="192"/>
      <c r="C137" s="193"/>
      <c r="D137" s="194" t="s">
        <v>178</v>
      </c>
      <c r="E137" s="195" t="s">
        <v>1</v>
      </c>
      <c r="F137" s="196" t="s">
        <v>188</v>
      </c>
      <c r="G137" s="193"/>
      <c r="H137" s="195" t="s">
        <v>1</v>
      </c>
      <c r="I137" s="197"/>
      <c r="J137" s="193"/>
      <c r="K137" s="193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178</v>
      </c>
      <c r="AU137" s="202" t="s">
        <v>84</v>
      </c>
      <c r="AV137" s="12" t="s">
        <v>82</v>
      </c>
      <c r="AW137" s="12" t="s">
        <v>36</v>
      </c>
      <c r="AX137" s="12" t="s">
        <v>75</v>
      </c>
      <c r="AY137" s="202" t="s">
        <v>172</v>
      </c>
    </row>
    <row r="138" spans="2:65" s="12" customFormat="1">
      <c r="B138" s="192"/>
      <c r="C138" s="193"/>
      <c r="D138" s="194" t="s">
        <v>178</v>
      </c>
      <c r="E138" s="195" t="s">
        <v>1</v>
      </c>
      <c r="F138" s="196" t="s">
        <v>180</v>
      </c>
      <c r="G138" s="193"/>
      <c r="H138" s="195" t="s">
        <v>1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178</v>
      </c>
      <c r="AU138" s="202" t="s">
        <v>84</v>
      </c>
      <c r="AV138" s="12" t="s">
        <v>82</v>
      </c>
      <c r="AW138" s="12" t="s">
        <v>36</v>
      </c>
      <c r="AX138" s="12" t="s">
        <v>75</v>
      </c>
      <c r="AY138" s="202" t="s">
        <v>172</v>
      </c>
    </row>
    <row r="139" spans="2:65" s="13" customFormat="1">
      <c r="B139" s="203"/>
      <c r="C139" s="204"/>
      <c r="D139" s="194" t="s">
        <v>178</v>
      </c>
      <c r="E139" s="205" t="s">
        <v>1</v>
      </c>
      <c r="F139" s="206" t="s">
        <v>1856</v>
      </c>
      <c r="G139" s="204"/>
      <c r="H139" s="207">
        <v>35.1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178</v>
      </c>
      <c r="AU139" s="213" t="s">
        <v>84</v>
      </c>
      <c r="AV139" s="13" t="s">
        <v>84</v>
      </c>
      <c r="AW139" s="13" t="s">
        <v>36</v>
      </c>
      <c r="AX139" s="13" t="s">
        <v>75</v>
      </c>
      <c r="AY139" s="213" t="s">
        <v>172</v>
      </c>
    </row>
    <row r="140" spans="2:65" s="13" customFormat="1">
      <c r="B140" s="203"/>
      <c r="C140" s="204"/>
      <c r="D140" s="194" t="s">
        <v>178</v>
      </c>
      <c r="E140" s="205" t="s">
        <v>1</v>
      </c>
      <c r="F140" s="206" t="s">
        <v>1850</v>
      </c>
      <c r="G140" s="204"/>
      <c r="H140" s="207">
        <v>12.24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178</v>
      </c>
      <c r="AU140" s="213" t="s">
        <v>84</v>
      </c>
      <c r="AV140" s="13" t="s">
        <v>84</v>
      </c>
      <c r="AW140" s="13" t="s">
        <v>36</v>
      </c>
      <c r="AX140" s="13" t="s">
        <v>75</v>
      </c>
      <c r="AY140" s="213" t="s">
        <v>172</v>
      </c>
    </row>
    <row r="141" spans="2:65" s="14" customFormat="1">
      <c r="B141" s="216"/>
      <c r="C141" s="217"/>
      <c r="D141" s="194" t="s">
        <v>178</v>
      </c>
      <c r="E141" s="218" t="s">
        <v>1</v>
      </c>
      <c r="F141" s="219" t="s">
        <v>195</v>
      </c>
      <c r="G141" s="217"/>
      <c r="H141" s="220">
        <v>47.34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178</v>
      </c>
      <c r="AU141" s="226" t="s">
        <v>84</v>
      </c>
      <c r="AV141" s="14" t="s">
        <v>177</v>
      </c>
      <c r="AW141" s="14" t="s">
        <v>36</v>
      </c>
      <c r="AX141" s="14" t="s">
        <v>82</v>
      </c>
      <c r="AY141" s="226" t="s">
        <v>172</v>
      </c>
    </row>
    <row r="142" spans="2:65" s="1" customFormat="1" ht="22.5" customHeight="1">
      <c r="B142" s="33"/>
      <c r="C142" s="181" t="s">
        <v>196</v>
      </c>
      <c r="D142" s="181" t="s">
        <v>174</v>
      </c>
      <c r="E142" s="182" t="s">
        <v>209</v>
      </c>
      <c r="F142" s="183" t="s">
        <v>210</v>
      </c>
      <c r="G142" s="184" t="s">
        <v>211</v>
      </c>
      <c r="H142" s="185">
        <v>8</v>
      </c>
      <c r="I142" s="186"/>
      <c r="J142" s="185">
        <f>ROUND(I142*H142,2)</f>
        <v>0</v>
      </c>
      <c r="K142" s="183" t="s">
        <v>176</v>
      </c>
      <c r="L142" s="37"/>
      <c r="M142" s="187" t="s">
        <v>1</v>
      </c>
      <c r="N142" s="188" t="s">
        <v>46</v>
      </c>
      <c r="O142" s="59"/>
      <c r="P142" s="189">
        <f>O142*H142</f>
        <v>0</v>
      </c>
      <c r="Q142" s="189">
        <v>0</v>
      </c>
      <c r="R142" s="189">
        <f>Q142*H142</f>
        <v>0</v>
      </c>
      <c r="S142" s="189">
        <v>0.20499999999999999</v>
      </c>
      <c r="T142" s="190">
        <f>S142*H142</f>
        <v>1.64</v>
      </c>
      <c r="AR142" s="16" t="s">
        <v>177</v>
      </c>
      <c r="AT142" s="16" t="s">
        <v>174</v>
      </c>
      <c r="AU142" s="16" t="s">
        <v>84</v>
      </c>
      <c r="AY142" s="16" t="s">
        <v>172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6" t="s">
        <v>82</v>
      </c>
      <c r="BK142" s="191">
        <f>ROUND(I142*H142,2)</f>
        <v>0</v>
      </c>
      <c r="BL142" s="16" t="s">
        <v>177</v>
      </c>
      <c r="BM142" s="16" t="s">
        <v>1857</v>
      </c>
    </row>
    <row r="143" spans="2:65" s="12" customFormat="1">
      <c r="B143" s="192"/>
      <c r="C143" s="193"/>
      <c r="D143" s="194" t="s">
        <v>178</v>
      </c>
      <c r="E143" s="195" t="s">
        <v>1</v>
      </c>
      <c r="F143" s="196" t="s">
        <v>212</v>
      </c>
      <c r="G143" s="193"/>
      <c r="H143" s="195" t="s">
        <v>1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178</v>
      </c>
      <c r="AU143" s="202" t="s">
        <v>84</v>
      </c>
      <c r="AV143" s="12" t="s">
        <v>82</v>
      </c>
      <c r="AW143" s="12" t="s">
        <v>36</v>
      </c>
      <c r="AX143" s="12" t="s">
        <v>75</v>
      </c>
      <c r="AY143" s="202" t="s">
        <v>172</v>
      </c>
    </row>
    <row r="144" spans="2:65" s="13" customFormat="1">
      <c r="B144" s="203"/>
      <c r="C144" s="204"/>
      <c r="D144" s="194" t="s">
        <v>178</v>
      </c>
      <c r="E144" s="205" t="s">
        <v>1</v>
      </c>
      <c r="F144" s="206" t="s">
        <v>1858</v>
      </c>
      <c r="G144" s="204"/>
      <c r="H144" s="207">
        <v>8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178</v>
      </c>
      <c r="AU144" s="213" t="s">
        <v>84</v>
      </c>
      <c r="AV144" s="13" t="s">
        <v>84</v>
      </c>
      <c r="AW144" s="13" t="s">
        <v>36</v>
      </c>
      <c r="AX144" s="13" t="s">
        <v>82</v>
      </c>
      <c r="AY144" s="213" t="s">
        <v>172</v>
      </c>
    </row>
    <row r="145" spans="2:65" s="1" customFormat="1" ht="22.5" customHeight="1">
      <c r="B145" s="33"/>
      <c r="C145" s="181" t="s">
        <v>200</v>
      </c>
      <c r="D145" s="181" t="s">
        <v>174</v>
      </c>
      <c r="E145" s="182" t="s">
        <v>214</v>
      </c>
      <c r="F145" s="183" t="s">
        <v>215</v>
      </c>
      <c r="G145" s="184" t="s">
        <v>211</v>
      </c>
      <c r="H145" s="185">
        <v>4</v>
      </c>
      <c r="I145" s="186"/>
      <c r="J145" s="185">
        <f>ROUND(I145*H145,2)</f>
        <v>0</v>
      </c>
      <c r="K145" s="183" t="s">
        <v>176</v>
      </c>
      <c r="L145" s="37"/>
      <c r="M145" s="187" t="s">
        <v>1</v>
      </c>
      <c r="N145" s="188" t="s">
        <v>46</v>
      </c>
      <c r="O145" s="59"/>
      <c r="P145" s="189">
        <f>O145*H145</f>
        <v>0</v>
      </c>
      <c r="Q145" s="189">
        <v>0</v>
      </c>
      <c r="R145" s="189">
        <f>Q145*H145</f>
        <v>0</v>
      </c>
      <c r="S145" s="189">
        <v>0.04</v>
      </c>
      <c r="T145" s="190">
        <f>S145*H145</f>
        <v>0.16</v>
      </c>
      <c r="AR145" s="16" t="s">
        <v>177</v>
      </c>
      <c r="AT145" s="16" t="s">
        <v>174</v>
      </c>
      <c r="AU145" s="16" t="s">
        <v>84</v>
      </c>
      <c r="AY145" s="16" t="s">
        <v>172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6" t="s">
        <v>82</v>
      </c>
      <c r="BK145" s="191">
        <f>ROUND(I145*H145,2)</f>
        <v>0</v>
      </c>
      <c r="BL145" s="16" t="s">
        <v>177</v>
      </c>
      <c r="BM145" s="16" t="s">
        <v>1859</v>
      </c>
    </row>
    <row r="146" spans="2:65" s="12" customFormat="1">
      <c r="B146" s="192"/>
      <c r="C146" s="193"/>
      <c r="D146" s="194" t="s">
        <v>178</v>
      </c>
      <c r="E146" s="195" t="s">
        <v>1</v>
      </c>
      <c r="F146" s="196" t="s">
        <v>212</v>
      </c>
      <c r="G146" s="193"/>
      <c r="H146" s="195" t="s">
        <v>1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178</v>
      </c>
      <c r="AU146" s="202" t="s">
        <v>84</v>
      </c>
      <c r="AV146" s="12" t="s">
        <v>82</v>
      </c>
      <c r="AW146" s="12" t="s">
        <v>36</v>
      </c>
      <c r="AX146" s="12" t="s">
        <v>75</v>
      </c>
      <c r="AY146" s="202" t="s">
        <v>172</v>
      </c>
    </row>
    <row r="147" spans="2:65" s="13" customFormat="1">
      <c r="B147" s="203"/>
      <c r="C147" s="204"/>
      <c r="D147" s="194" t="s">
        <v>178</v>
      </c>
      <c r="E147" s="205" t="s">
        <v>1</v>
      </c>
      <c r="F147" s="206" t="s">
        <v>1860</v>
      </c>
      <c r="G147" s="204"/>
      <c r="H147" s="207">
        <v>4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178</v>
      </c>
      <c r="AU147" s="213" t="s">
        <v>84</v>
      </c>
      <c r="AV147" s="13" t="s">
        <v>84</v>
      </c>
      <c r="AW147" s="13" t="s">
        <v>36</v>
      </c>
      <c r="AX147" s="13" t="s">
        <v>82</v>
      </c>
      <c r="AY147" s="213" t="s">
        <v>172</v>
      </c>
    </row>
    <row r="148" spans="2:65" s="1" customFormat="1" ht="16.5" customHeight="1">
      <c r="B148" s="33"/>
      <c r="C148" s="181" t="s">
        <v>204</v>
      </c>
      <c r="D148" s="181" t="s">
        <v>174</v>
      </c>
      <c r="E148" s="182" t="s">
        <v>217</v>
      </c>
      <c r="F148" s="183" t="s">
        <v>218</v>
      </c>
      <c r="G148" s="184" t="s">
        <v>219</v>
      </c>
      <c r="H148" s="185">
        <v>63.24</v>
      </c>
      <c r="I148" s="186"/>
      <c r="J148" s="185">
        <f>ROUND(I148*H148,2)</f>
        <v>0</v>
      </c>
      <c r="K148" s="183" t="s">
        <v>176</v>
      </c>
      <c r="L148" s="37"/>
      <c r="M148" s="187" t="s">
        <v>1</v>
      </c>
      <c r="N148" s="188" t="s">
        <v>46</v>
      </c>
      <c r="O148" s="59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AR148" s="16" t="s">
        <v>177</v>
      </c>
      <c r="AT148" s="16" t="s">
        <v>174</v>
      </c>
      <c r="AU148" s="16" t="s">
        <v>84</v>
      </c>
      <c r="AY148" s="16" t="s">
        <v>172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6" t="s">
        <v>82</v>
      </c>
      <c r="BK148" s="191">
        <f>ROUND(I148*H148,2)</f>
        <v>0</v>
      </c>
      <c r="BL148" s="16" t="s">
        <v>177</v>
      </c>
      <c r="BM148" s="16" t="s">
        <v>1861</v>
      </c>
    </row>
    <row r="149" spans="2:65" s="1" customFormat="1" ht="19.5">
      <c r="B149" s="33"/>
      <c r="C149" s="34"/>
      <c r="D149" s="194" t="s">
        <v>186</v>
      </c>
      <c r="E149" s="34"/>
      <c r="F149" s="214" t="s">
        <v>1292</v>
      </c>
      <c r="G149" s="34"/>
      <c r="H149" s="34"/>
      <c r="I149" s="111"/>
      <c r="J149" s="34"/>
      <c r="K149" s="34"/>
      <c r="L149" s="37"/>
      <c r="M149" s="215"/>
      <c r="N149" s="59"/>
      <c r="O149" s="59"/>
      <c r="P149" s="59"/>
      <c r="Q149" s="59"/>
      <c r="R149" s="59"/>
      <c r="S149" s="59"/>
      <c r="T149" s="60"/>
      <c r="AT149" s="16" t="s">
        <v>186</v>
      </c>
      <c r="AU149" s="16" t="s">
        <v>84</v>
      </c>
    </row>
    <row r="150" spans="2:65" s="13" customFormat="1">
      <c r="B150" s="203"/>
      <c r="C150" s="204"/>
      <c r="D150" s="194" t="s">
        <v>178</v>
      </c>
      <c r="E150" s="205" t="s">
        <v>1</v>
      </c>
      <c r="F150" s="206" t="s">
        <v>1862</v>
      </c>
      <c r="G150" s="204"/>
      <c r="H150" s="207">
        <v>63.24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178</v>
      </c>
      <c r="AU150" s="213" t="s">
        <v>84</v>
      </c>
      <c r="AV150" s="13" t="s">
        <v>84</v>
      </c>
      <c r="AW150" s="13" t="s">
        <v>36</v>
      </c>
      <c r="AX150" s="13" t="s">
        <v>82</v>
      </c>
      <c r="AY150" s="213" t="s">
        <v>172</v>
      </c>
    </row>
    <row r="151" spans="2:65" s="1" customFormat="1" ht="33.75" customHeight="1">
      <c r="B151" s="33"/>
      <c r="C151" s="181" t="s">
        <v>208</v>
      </c>
      <c r="D151" s="181" t="s">
        <v>174</v>
      </c>
      <c r="E151" s="182" t="s">
        <v>226</v>
      </c>
      <c r="F151" s="183" t="s">
        <v>227</v>
      </c>
      <c r="G151" s="184" t="s">
        <v>211</v>
      </c>
      <c r="H151" s="185">
        <v>4</v>
      </c>
      <c r="I151" s="186"/>
      <c r="J151" s="185">
        <f>ROUND(I151*H151,2)</f>
        <v>0</v>
      </c>
      <c r="K151" s="183" t="s">
        <v>176</v>
      </c>
      <c r="L151" s="37"/>
      <c r="M151" s="187" t="s">
        <v>1</v>
      </c>
      <c r="N151" s="188" t="s">
        <v>46</v>
      </c>
      <c r="O151" s="59"/>
      <c r="P151" s="189">
        <f>O151*H151</f>
        <v>0</v>
      </c>
      <c r="Q151" s="189">
        <v>3.6900000000000002E-2</v>
      </c>
      <c r="R151" s="189">
        <f>Q151*H151</f>
        <v>0.14760000000000001</v>
      </c>
      <c r="S151" s="189">
        <v>0</v>
      </c>
      <c r="T151" s="190">
        <f>S151*H151</f>
        <v>0</v>
      </c>
      <c r="AR151" s="16" t="s">
        <v>177</v>
      </c>
      <c r="AT151" s="16" t="s">
        <v>174</v>
      </c>
      <c r="AU151" s="16" t="s">
        <v>84</v>
      </c>
      <c r="AY151" s="16" t="s">
        <v>172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6" t="s">
        <v>82</v>
      </c>
      <c r="BK151" s="191">
        <f>ROUND(I151*H151,2)</f>
        <v>0</v>
      </c>
      <c r="BL151" s="16" t="s">
        <v>177</v>
      </c>
      <c r="BM151" s="16" t="s">
        <v>1863</v>
      </c>
    </row>
    <row r="152" spans="2:65" s="12" customFormat="1">
      <c r="B152" s="192"/>
      <c r="C152" s="193"/>
      <c r="D152" s="194" t="s">
        <v>178</v>
      </c>
      <c r="E152" s="195" t="s">
        <v>1</v>
      </c>
      <c r="F152" s="196" t="s">
        <v>212</v>
      </c>
      <c r="G152" s="193"/>
      <c r="H152" s="195" t="s">
        <v>1</v>
      </c>
      <c r="I152" s="197"/>
      <c r="J152" s="193"/>
      <c r="K152" s="193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178</v>
      </c>
      <c r="AU152" s="202" t="s">
        <v>84</v>
      </c>
      <c r="AV152" s="12" t="s">
        <v>82</v>
      </c>
      <c r="AW152" s="12" t="s">
        <v>36</v>
      </c>
      <c r="AX152" s="12" t="s">
        <v>75</v>
      </c>
      <c r="AY152" s="202" t="s">
        <v>172</v>
      </c>
    </row>
    <row r="153" spans="2:65" s="13" customFormat="1">
      <c r="B153" s="203"/>
      <c r="C153" s="204"/>
      <c r="D153" s="194" t="s">
        <v>178</v>
      </c>
      <c r="E153" s="205" t="s">
        <v>1</v>
      </c>
      <c r="F153" s="206" t="s">
        <v>1297</v>
      </c>
      <c r="G153" s="204"/>
      <c r="H153" s="207">
        <v>4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178</v>
      </c>
      <c r="AU153" s="213" t="s">
        <v>84</v>
      </c>
      <c r="AV153" s="13" t="s">
        <v>84</v>
      </c>
      <c r="AW153" s="13" t="s">
        <v>36</v>
      </c>
      <c r="AX153" s="13" t="s">
        <v>82</v>
      </c>
      <c r="AY153" s="213" t="s">
        <v>172</v>
      </c>
    </row>
    <row r="154" spans="2:65" s="1" customFormat="1" ht="22.5" customHeight="1">
      <c r="B154" s="33"/>
      <c r="C154" s="181" t="s">
        <v>213</v>
      </c>
      <c r="D154" s="181" t="s">
        <v>174</v>
      </c>
      <c r="E154" s="182" t="s">
        <v>229</v>
      </c>
      <c r="F154" s="183" t="s">
        <v>230</v>
      </c>
      <c r="G154" s="184" t="s">
        <v>231</v>
      </c>
      <c r="H154" s="185">
        <v>4.67</v>
      </c>
      <c r="I154" s="186"/>
      <c r="J154" s="185">
        <f>ROUND(I154*H154,2)</f>
        <v>0</v>
      </c>
      <c r="K154" s="183" t="s">
        <v>176</v>
      </c>
      <c r="L154" s="37"/>
      <c r="M154" s="187" t="s">
        <v>1</v>
      </c>
      <c r="N154" s="188" t="s">
        <v>46</v>
      </c>
      <c r="O154" s="59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AR154" s="16" t="s">
        <v>177</v>
      </c>
      <c r="AT154" s="16" t="s">
        <v>174</v>
      </c>
      <c r="AU154" s="16" t="s">
        <v>84</v>
      </c>
      <c r="AY154" s="16" t="s">
        <v>172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6" t="s">
        <v>82</v>
      </c>
      <c r="BK154" s="191">
        <f>ROUND(I154*H154,2)</f>
        <v>0</v>
      </c>
      <c r="BL154" s="16" t="s">
        <v>177</v>
      </c>
      <c r="BM154" s="16" t="s">
        <v>1864</v>
      </c>
    </row>
    <row r="155" spans="2:65" s="12" customFormat="1">
      <c r="B155" s="192"/>
      <c r="C155" s="193"/>
      <c r="D155" s="194" t="s">
        <v>178</v>
      </c>
      <c r="E155" s="195" t="s">
        <v>1</v>
      </c>
      <c r="F155" s="196" t="s">
        <v>188</v>
      </c>
      <c r="G155" s="193"/>
      <c r="H155" s="195" t="s">
        <v>1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178</v>
      </c>
      <c r="AU155" s="202" t="s">
        <v>84</v>
      </c>
      <c r="AV155" s="12" t="s">
        <v>82</v>
      </c>
      <c r="AW155" s="12" t="s">
        <v>36</v>
      </c>
      <c r="AX155" s="12" t="s">
        <v>75</v>
      </c>
      <c r="AY155" s="202" t="s">
        <v>172</v>
      </c>
    </row>
    <row r="156" spans="2:65" s="12" customFormat="1">
      <c r="B156" s="192"/>
      <c r="C156" s="193"/>
      <c r="D156" s="194" t="s">
        <v>178</v>
      </c>
      <c r="E156" s="195" t="s">
        <v>1</v>
      </c>
      <c r="F156" s="196" t="s">
        <v>232</v>
      </c>
      <c r="G156" s="193"/>
      <c r="H156" s="195" t="s">
        <v>1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178</v>
      </c>
      <c r="AU156" s="202" t="s">
        <v>84</v>
      </c>
      <c r="AV156" s="12" t="s">
        <v>82</v>
      </c>
      <c r="AW156" s="12" t="s">
        <v>36</v>
      </c>
      <c r="AX156" s="12" t="s">
        <v>75</v>
      </c>
      <c r="AY156" s="202" t="s">
        <v>172</v>
      </c>
    </row>
    <row r="157" spans="2:65" s="13" customFormat="1">
      <c r="B157" s="203"/>
      <c r="C157" s="204"/>
      <c r="D157" s="194" t="s">
        <v>178</v>
      </c>
      <c r="E157" s="205" t="s">
        <v>1</v>
      </c>
      <c r="F157" s="206" t="s">
        <v>1865</v>
      </c>
      <c r="G157" s="204"/>
      <c r="H157" s="207">
        <v>4.67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178</v>
      </c>
      <c r="AU157" s="213" t="s">
        <v>84</v>
      </c>
      <c r="AV157" s="13" t="s">
        <v>84</v>
      </c>
      <c r="AW157" s="13" t="s">
        <v>36</v>
      </c>
      <c r="AX157" s="13" t="s">
        <v>82</v>
      </c>
      <c r="AY157" s="213" t="s">
        <v>172</v>
      </c>
    </row>
    <row r="158" spans="2:65" s="1" customFormat="1" ht="22.5" customHeight="1">
      <c r="B158" s="33"/>
      <c r="C158" s="181" t="s">
        <v>216</v>
      </c>
      <c r="D158" s="181" t="s">
        <v>174</v>
      </c>
      <c r="E158" s="182" t="s">
        <v>234</v>
      </c>
      <c r="F158" s="183" t="s">
        <v>235</v>
      </c>
      <c r="G158" s="184" t="s">
        <v>231</v>
      </c>
      <c r="H158" s="185">
        <v>7.2</v>
      </c>
      <c r="I158" s="186"/>
      <c r="J158" s="185">
        <f>ROUND(I158*H158,2)</f>
        <v>0</v>
      </c>
      <c r="K158" s="183" t="s">
        <v>176</v>
      </c>
      <c r="L158" s="37"/>
      <c r="M158" s="187" t="s">
        <v>1</v>
      </c>
      <c r="N158" s="188" t="s">
        <v>46</v>
      </c>
      <c r="O158" s="59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AR158" s="16" t="s">
        <v>177</v>
      </c>
      <c r="AT158" s="16" t="s">
        <v>174</v>
      </c>
      <c r="AU158" s="16" t="s">
        <v>84</v>
      </c>
      <c r="AY158" s="16" t="s">
        <v>172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6" t="s">
        <v>82</v>
      </c>
      <c r="BK158" s="191">
        <f>ROUND(I158*H158,2)</f>
        <v>0</v>
      </c>
      <c r="BL158" s="16" t="s">
        <v>177</v>
      </c>
      <c r="BM158" s="16" t="s">
        <v>1866</v>
      </c>
    </row>
    <row r="159" spans="2:65" s="13" customFormat="1">
      <c r="B159" s="203"/>
      <c r="C159" s="204"/>
      <c r="D159" s="194" t="s">
        <v>178</v>
      </c>
      <c r="E159" s="205" t="s">
        <v>1</v>
      </c>
      <c r="F159" s="206" t="s">
        <v>1867</v>
      </c>
      <c r="G159" s="204"/>
      <c r="H159" s="207">
        <v>7.2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178</v>
      </c>
      <c r="AU159" s="213" t="s">
        <v>84</v>
      </c>
      <c r="AV159" s="13" t="s">
        <v>84</v>
      </c>
      <c r="AW159" s="13" t="s">
        <v>36</v>
      </c>
      <c r="AX159" s="13" t="s">
        <v>82</v>
      </c>
      <c r="AY159" s="213" t="s">
        <v>172</v>
      </c>
    </row>
    <row r="160" spans="2:65" s="1" customFormat="1" ht="22.5" customHeight="1">
      <c r="B160" s="33"/>
      <c r="C160" s="181" t="s">
        <v>220</v>
      </c>
      <c r="D160" s="181" t="s">
        <v>174</v>
      </c>
      <c r="E160" s="182" t="s">
        <v>237</v>
      </c>
      <c r="F160" s="183" t="s">
        <v>238</v>
      </c>
      <c r="G160" s="184" t="s">
        <v>231</v>
      </c>
      <c r="H160" s="185">
        <v>52.5</v>
      </c>
      <c r="I160" s="186"/>
      <c r="J160" s="185">
        <f>ROUND(I160*H160,2)</f>
        <v>0</v>
      </c>
      <c r="K160" s="183" t="s">
        <v>176</v>
      </c>
      <c r="L160" s="37"/>
      <c r="M160" s="187" t="s">
        <v>1</v>
      </c>
      <c r="N160" s="188" t="s">
        <v>46</v>
      </c>
      <c r="O160" s="59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AR160" s="16" t="s">
        <v>177</v>
      </c>
      <c r="AT160" s="16" t="s">
        <v>174</v>
      </c>
      <c r="AU160" s="16" t="s">
        <v>84</v>
      </c>
      <c r="AY160" s="16" t="s">
        <v>172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6" t="s">
        <v>82</v>
      </c>
      <c r="BK160" s="191">
        <f>ROUND(I160*H160,2)</f>
        <v>0</v>
      </c>
      <c r="BL160" s="16" t="s">
        <v>177</v>
      </c>
      <c r="BM160" s="16" t="s">
        <v>1868</v>
      </c>
    </row>
    <row r="161" spans="2:65" s="12" customFormat="1">
      <c r="B161" s="192"/>
      <c r="C161" s="193"/>
      <c r="D161" s="194" t="s">
        <v>178</v>
      </c>
      <c r="E161" s="195" t="s">
        <v>1</v>
      </c>
      <c r="F161" s="196" t="s">
        <v>188</v>
      </c>
      <c r="G161" s="193"/>
      <c r="H161" s="195" t="s">
        <v>1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178</v>
      </c>
      <c r="AU161" s="202" t="s">
        <v>84</v>
      </c>
      <c r="AV161" s="12" t="s">
        <v>82</v>
      </c>
      <c r="AW161" s="12" t="s">
        <v>36</v>
      </c>
      <c r="AX161" s="12" t="s">
        <v>75</v>
      </c>
      <c r="AY161" s="202" t="s">
        <v>172</v>
      </c>
    </row>
    <row r="162" spans="2:65" s="12" customFormat="1">
      <c r="B162" s="192"/>
      <c r="C162" s="193"/>
      <c r="D162" s="194" t="s">
        <v>178</v>
      </c>
      <c r="E162" s="195" t="s">
        <v>1</v>
      </c>
      <c r="F162" s="196" t="s">
        <v>239</v>
      </c>
      <c r="G162" s="193"/>
      <c r="H162" s="195" t="s">
        <v>1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178</v>
      </c>
      <c r="AU162" s="202" t="s">
        <v>84</v>
      </c>
      <c r="AV162" s="12" t="s">
        <v>82</v>
      </c>
      <c r="AW162" s="12" t="s">
        <v>36</v>
      </c>
      <c r="AX162" s="12" t="s">
        <v>75</v>
      </c>
      <c r="AY162" s="202" t="s">
        <v>172</v>
      </c>
    </row>
    <row r="163" spans="2:65" s="12" customFormat="1">
      <c r="B163" s="192"/>
      <c r="C163" s="193"/>
      <c r="D163" s="194" t="s">
        <v>178</v>
      </c>
      <c r="E163" s="195" t="s">
        <v>1</v>
      </c>
      <c r="F163" s="196" t="s">
        <v>1869</v>
      </c>
      <c r="G163" s="193"/>
      <c r="H163" s="195" t="s">
        <v>1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178</v>
      </c>
      <c r="AU163" s="202" t="s">
        <v>84</v>
      </c>
      <c r="AV163" s="12" t="s">
        <v>82</v>
      </c>
      <c r="AW163" s="12" t="s">
        <v>36</v>
      </c>
      <c r="AX163" s="12" t="s">
        <v>75</v>
      </c>
      <c r="AY163" s="202" t="s">
        <v>172</v>
      </c>
    </row>
    <row r="164" spans="2:65" s="13" customFormat="1">
      <c r="B164" s="203"/>
      <c r="C164" s="204"/>
      <c r="D164" s="194" t="s">
        <v>178</v>
      </c>
      <c r="E164" s="205" t="s">
        <v>1</v>
      </c>
      <c r="F164" s="206" t="s">
        <v>1870</v>
      </c>
      <c r="G164" s="204"/>
      <c r="H164" s="207">
        <v>52.5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178</v>
      </c>
      <c r="AU164" s="213" t="s">
        <v>84</v>
      </c>
      <c r="AV164" s="13" t="s">
        <v>84</v>
      </c>
      <c r="AW164" s="13" t="s">
        <v>36</v>
      </c>
      <c r="AX164" s="13" t="s">
        <v>82</v>
      </c>
      <c r="AY164" s="213" t="s">
        <v>172</v>
      </c>
    </row>
    <row r="165" spans="2:65" s="1" customFormat="1" ht="22.5" customHeight="1">
      <c r="B165" s="33"/>
      <c r="C165" s="181" t="s">
        <v>223</v>
      </c>
      <c r="D165" s="181" t="s">
        <v>174</v>
      </c>
      <c r="E165" s="182" t="s">
        <v>242</v>
      </c>
      <c r="F165" s="183" t="s">
        <v>243</v>
      </c>
      <c r="G165" s="184" t="s">
        <v>231</v>
      </c>
      <c r="H165" s="185">
        <v>15.75</v>
      </c>
      <c r="I165" s="186"/>
      <c r="J165" s="185">
        <f>ROUND(I165*H165,2)</f>
        <v>0</v>
      </c>
      <c r="K165" s="183" t="s">
        <v>176</v>
      </c>
      <c r="L165" s="37"/>
      <c r="M165" s="187" t="s">
        <v>1</v>
      </c>
      <c r="N165" s="188" t="s">
        <v>46</v>
      </c>
      <c r="O165" s="59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AR165" s="16" t="s">
        <v>177</v>
      </c>
      <c r="AT165" s="16" t="s">
        <v>174</v>
      </c>
      <c r="AU165" s="16" t="s">
        <v>84</v>
      </c>
      <c r="AY165" s="16" t="s">
        <v>172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6" t="s">
        <v>82</v>
      </c>
      <c r="BK165" s="191">
        <f>ROUND(I165*H165,2)</f>
        <v>0</v>
      </c>
      <c r="BL165" s="16" t="s">
        <v>177</v>
      </c>
      <c r="BM165" s="16" t="s">
        <v>1871</v>
      </c>
    </row>
    <row r="166" spans="2:65" s="1" customFormat="1" ht="19.5">
      <c r="B166" s="33"/>
      <c r="C166" s="34"/>
      <c r="D166" s="194" t="s">
        <v>186</v>
      </c>
      <c r="E166" s="34"/>
      <c r="F166" s="214" t="s">
        <v>244</v>
      </c>
      <c r="G166" s="34"/>
      <c r="H166" s="34"/>
      <c r="I166" s="111"/>
      <c r="J166" s="34"/>
      <c r="K166" s="34"/>
      <c r="L166" s="37"/>
      <c r="M166" s="215"/>
      <c r="N166" s="59"/>
      <c r="O166" s="59"/>
      <c r="P166" s="59"/>
      <c r="Q166" s="59"/>
      <c r="R166" s="59"/>
      <c r="S166" s="59"/>
      <c r="T166" s="60"/>
      <c r="AT166" s="16" t="s">
        <v>186</v>
      </c>
      <c r="AU166" s="16" t="s">
        <v>84</v>
      </c>
    </row>
    <row r="167" spans="2:65" s="13" customFormat="1">
      <c r="B167" s="203"/>
      <c r="C167" s="204"/>
      <c r="D167" s="194" t="s">
        <v>178</v>
      </c>
      <c r="E167" s="204"/>
      <c r="F167" s="206" t="s">
        <v>1872</v>
      </c>
      <c r="G167" s="204"/>
      <c r="H167" s="207">
        <v>15.75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178</v>
      </c>
      <c r="AU167" s="213" t="s">
        <v>84</v>
      </c>
      <c r="AV167" s="13" t="s">
        <v>84</v>
      </c>
      <c r="AW167" s="13" t="s">
        <v>4</v>
      </c>
      <c r="AX167" s="13" t="s">
        <v>82</v>
      </c>
      <c r="AY167" s="213" t="s">
        <v>172</v>
      </c>
    </row>
    <row r="168" spans="2:65" s="1" customFormat="1" ht="22.5" customHeight="1">
      <c r="B168" s="33"/>
      <c r="C168" s="181" t="s">
        <v>8</v>
      </c>
      <c r="D168" s="181" t="s">
        <v>174</v>
      </c>
      <c r="E168" s="182" t="s">
        <v>246</v>
      </c>
      <c r="F168" s="183" t="s">
        <v>247</v>
      </c>
      <c r="G168" s="184" t="s">
        <v>231</v>
      </c>
      <c r="H168" s="185">
        <v>45.95</v>
      </c>
      <c r="I168" s="186"/>
      <c r="J168" s="185">
        <f>ROUND(I168*H168,2)</f>
        <v>0</v>
      </c>
      <c r="K168" s="183" t="s">
        <v>176</v>
      </c>
      <c r="L168" s="37"/>
      <c r="M168" s="187" t="s">
        <v>1</v>
      </c>
      <c r="N168" s="188" t="s">
        <v>46</v>
      </c>
      <c r="O168" s="59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AR168" s="16" t="s">
        <v>177</v>
      </c>
      <c r="AT168" s="16" t="s">
        <v>174</v>
      </c>
      <c r="AU168" s="16" t="s">
        <v>84</v>
      </c>
      <c r="AY168" s="16" t="s">
        <v>172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6" t="s">
        <v>82</v>
      </c>
      <c r="BK168" s="191">
        <f>ROUND(I168*H168,2)</f>
        <v>0</v>
      </c>
      <c r="BL168" s="16" t="s">
        <v>177</v>
      </c>
      <c r="BM168" s="16" t="s">
        <v>1873</v>
      </c>
    </row>
    <row r="169" spans="2:65" s="12" customFormat="1">
      <c r="B169" s="192"/>
      <c r="C169" s="193"/>
      <c r="D169" s="194" t="s">
        <v>178</v>
      </c>
      <c r="E169" s="195" t="s">
        <v>1</v>
      </c>
      <c r="F169" s="196" t="s">
        <v>188</v>
      </c>
      <c r="G169" s="193"/>
      <c r="H169" s="195" t="s">
        <v>1</v>
      </c>
      <c r="I169" s="197"/>
      <c r="J169" s="193"/>
      <c r="K169" s="193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178</v>
      </c>
      <c r="AU169" s="202" t="s">
        <v>84</v>
      </c>
      <c r="AV169" s="12" t="s">
        <v>82</v>
      </c>
      <c r="AW169" s="12" t="s">
        <v>36</v>
      </c>
      <c r="AX169" s="12" t="s">
        <v>75</v>
      </c>
      <c r="AY169" s="202" t="s">
        <v>172</v>
      </c>
    </row>
    <row r="170" spans="2:65" s="12" customFormat="1">
      <c r="B170" s="192"/>
      <c r="C170" s="193"/>
      <c r="D170" s="194" t="s">
        <v>178</v>
      </c>
      <c r="E170" s="195" t="s">
        <v>1</v>
      </c>
      <c r="F170" s="196" t="s">
        <v>239</v>
      </c>
      <c r="G170" s="193"/>
      <c r="H170" s="195" t="s">
        <v>1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178</v>
      </c>
      <c r="AU170" s="202" t="s">
        <v>84</v>
      </c>
      <c r="AV170" s="12" t="s">
        <v>82</v>
      </c>
      <c r="AW170" s="12" t="s">
        <v>36</v>
      </c>
      <c r="AX170" s="12" t="s">
        <v>75</v>
      </c>
      <c r="AY170" s="202" t="s">
        <v>172</v>
      </c>
    </row>
    <row r="171" spans="2:65" s="12" customFormat="1">
      <c r="B171" s="192"/>
      <c r="C171" s="193"/>
      <c r="D171" s="194" t="s">
        <v>178</v>
      </c>
      <c r="E171" s="195" t="s">
        <v>1</v>
      </c>
      <c r="F171" s="196" t="s">
        <v>240</v>
      </c>
      <c r="G171" s="193"/>
      <c r="H171" s="195" t="s">
        <v>1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178</v>
      </c>
      <c r="AU171" s="202" t="s">
        <v>84</v>
      </c>
      <c r="AV171" s="12" t="s">
        <v>82</v>
      </c>
      <c r="AW171" s="12" t="s">
        <v>36</v>
      </c>
      <c r="AX171" s="12" t="s">
        <v>75</v>
      </c>
      <c r="AY171" s="202" t="s">
        <v>172</v>
      </c>
    </row>
    <row r="172" spans="2:65" s="13" customFormat="1">
      <c r="B172" s="203"/>
      <c r="C172" s="204"/>
      <c r="D172" s="194" t="s">
        <v>178</v>
      </c>
      <c r="E172" s="205" t="s">
        <v>1</v>
      </c>
      <c r="F172" s="206" t="s">
        <v>1874</v>
      </c>
      <c r="G172" s="204"/>
      <c r="H172" s="207">
        <v>42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178</v>
      </c>
      <c r="AU172" s="213" t="s">
        <v>84</v>
      </c>
      <c r="AV172" s="13" t="s">
        <v>84</v>
      </c>
      <c r="AW172" s="13" t="s">
        <v>36</v>
      </c>
      <c r="AX172" s="13" t="s">
        <v>75</v>
      </c>
      <c r="AY172" s="213" t="s">
        <v>172</v>
      </c>
    </row>
    <row r="173" spans="2:65" s="12" customFormat="1">
      <c r="B173" s="192"/>
      <c r="C173" s="193"/>
      <c r="D173" s="194" t="s">
        <v>178</v>
      </c>
      <c r="E173" s="195" t="s">
        <v>1</v>
      </c>
      <c r="F173" s="196" t="s">
        <v>1875</v>
      </c>
      <c r="G173" s="193"/>
      <c r="H173" s="195" t="s">
        <v>1</v>
      </c>
      <c r="I173" s="197"/>
      <c r="J173" s="193"/>
      <c r="K173" s="193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178</v>
      </c>
      <c r="AU173" s="202" t="s">
        <v>84</v>
      </c>
      <c r="AV173" s="12" t="s">
        <v>82</v>
      </c>
      <c r="AW173" s="12" t="s">
        <v>36</v>
      </c>
      <c r="AX173" s="12" t="s">
        <v>75</v>
      </c>
      <c r="AY173" s="202" t="s">
        <v>172</v>
      </c>
    </row>
    <row r="174" spans="2:65" s="13" customFormat="1">
      <c r="B174" s="203"/>
      <c r="C174" s="204"/>
      <c r="D174" s="194" t="s">
        <v>178</v>
      </c>
      <c r="E174" s="205" t="s">
        <v>1</v>
      </c>
      <c r="F174" s="206" t="s">
        <v>1876</v>
      </c>
      <c r="G174" s="204"/>
      <c r="H174" s="207">
        <v>3.95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178</v>
      </c>
      <c r="AU174" s="213" t="s">
        <v>84</v>
      </c>
      <c r="AV174" s="13" t="s">
        <v>84</v>
      </c>
      <c r="AW174" s="13" t="s">
        <v>36</v>
      </c>
      <c r="AX174" s="13" t="s">
        <v>75</v>
      </c>
      <c r="AY174" s="213" t="s">
        <v>172</v>
      </c>
    </row>
    <row r="175" spans="2:65" s="14" customFormat="1">
      <c r="B175" s="216"/>
      <c r="C175" s="217"/>
      <c r="D175" s="194" t="s">
        <v>178</v>
      </c>
      <c r="E175" s="218" t="s">
        <v>1</v>
      </c>
      <c r="F175" s="219" t="s">
        <v>195</v>
      </c>
      <c r="G175" s="217"/>
      <c r="H175" s="220">
        <v>45.95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178</v>
      </c>
      <c r="AU175" s="226" t="s">
        <v>84</v>
      </c>
      <c r="AV175" s="14" t="s">
        <v>177</v>
      </c>
      <c r="AW175" s="14" t="s">
        <v>36</v>
      </c>
      <c r="AX175" s="14" t="s">
        <v>82</v>
      </c>
      <c r="AY175" s="226" t="s">
        <v>172</v>
      </c>
    </row>
    <row r="176" spans="2:65" s="1" customFormat="1" ht="22.5" customHeight="1">
      <c r="B176" s="33"/>
      <c r="C176" s="181" t="s">
        <v>228</v>
      </c>
      <c r="D176" s="181" t="s">
        <v>174</v>
      </c>
      <c r="E176" s="182" t="s">
        <v>248</v>
      </c>
      <c r="F176" s="183" t="s">
        <v>249</v>
      </c>
      <c r="G176" s="184" t="s">
        <v>231</v>
      </c>
      <c r="H176" s="185">
        <v>13.79</v>
      </c>
      <c r="I176" s="186"/>
      <c r="J176" s="185">
        <f>ROUND(I176*H176,2)</f>
        <v>0</v>
      </c>
      <c r="K176" s="183" t="s">
        <v>176</v>
      </c>
      <c r="L176" s="37"/>
      <c r="M176" s="187" t="s">
        <v>1</v>
      </c>
      <c r="N176" s="188" t="s">
        <v>46</v>
      </c>
      <c r="O176" s="59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AR176" s="16" t="s">
        <v>177</v>
      </c>
      <c r="AT176" s="16" t="s">
        <v>174</v>
      </c>
      <c r="AU176" s="16" t="s">
        <v>84</v>
      </c>
      <c r="AY176" s="16" t="s">
        <v>172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6" t="s">
        <v>82</v>
      </c>
      <c r="BK176" s="191">
        <f>ROUND(I176*H176,2)</f>
        <v>0</v>
      </c>
      <c r="BL176" s="16" t="s">
        <v>177</v>
      </c>
      <c r="BM176" s="16" t="s">
        <v>1877</v>
      </c>
    </row>
    <row r="177" spans="2:65" s="1" customFormat="1" ht="19.5">
      <c r="B177" s="33"/>
      <c r="C177" s="34"/>
      <c r="D177" s="194" t="s">
        <v>186</v>
      </c>
      <c r="E177" s="34"/>
      <c r="F177" s="214" t="s">
        <v>244</v>
      </c>
      <c r="G177" s="34"/>
      <c r="H177" s="34"/>
      <c r="I177" s="111"/>
      <c r="J177" s="34"/>
      <c r="K177" s="34"/>
      <c r="L177" s="37"/>
      <c r="M177" s="215"/>
      <c r="N177" s="59"/>
      <c r="O177" s="59"/>
      <c r="P177" s="59"/>
      <c r="Q177" s="59"/>
      <c r="R177" s="59"/>
      <c r="S177" s="59"/>
      <c r="T177" s="60"/>
      <c r="AT177" s="16" t="s">
        <v>186</v>
      </c>
      <c r="AU177" s="16" t="s">
        <v>84</v>
      </c>
    </row>
    <row r="178" spans="2:65" s="13" customFormat="1">
      <c r="B178" s="203"/>
      <c r="C178" s="204"/>
      <c r="D178" s="194" t="s">
        <v>178</v>
      </c>
      <c r="E178" s="204"/>
      <c r="F178" s="206" t="s">
        <v>1878</v>
      </c>
      <c r="G178" s="204"/>
      <c r="H178" s="207">
        <v>13.79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178</v>
      </c>
      <c r="AU178" s="213" t="s">
        <v>84</v>
      </c>
      <c r="AV178" s="13" t="s">
        <v>84</v>
      </c>
      <c r="AW178" s="13" t="s">
        <v>4</v>
      </c>
      <c r="AX178" s="13" t="s">
        <v>82</v>
      </c>
      <c r="AY178" s="213" t="s">
        <v>172</v>
      </c>
    </row>
    <row r="179" spans="2:65" s="1" customFormat="1" ht="22.5" customHeight="1">
      <c r="B179" s="33"/>
      <c r="C179" s="181" t="s">
        <v>233</v>
      </c>
      <c r="D179" s="181" t="s">
        <v>174</v>
      </c>
      <c r="E179" s="182" t="s">
        <v>251</v>
      </c>
      <c r="F179" s="183" t="s">
        <v>252</v>
      </c>
      <c r="G179" s="184" t="s">
        <v>231</v>
      </c>
      <c r="H179" s="185">
        <v>5.25</v>
      </c>
      <c r="I179" s="186"/>
      <c r="J179" s="185">
        <f>ROUND(I179*H179,2)</f>
        <v>0</v>
      </c>
      <c r="K179" s="183" t="s">
        <v>1</v>
      </c>
      <c r="L179" s="37"/>
      <c r="M179" s="187" t="s">
        <v>1</v>
      </c>
      <c r="N179" s="188" t="s">
        <v>46</v>
      </c>
      <c r="O179" s="59"/>
      <c r="P179" s="189">
        <f>O179*H179</f>
        <v>0</v>
      </c>
      <c r="Q179" s="189">
        <v>4.9669999999999997E-5</v>
      </c>
      <c r="R179" s="189">
        <f>Q179*H179</f>
        <v>2.6076749999999997E-4</v>
      </c>
      <c r="S179" s="189">
        <v>0</v>
      </c>
      <c r="T179" s="190">
        <f>S179*H179</f>
        <v>0</v>
      </c>
      <c r="AR179" s="16" t="s">
        <v>177</v>
      </c>
      <c r="AT179" s="16" t="s">
        <v>174</v>
      </c>
      <c r="AU179" s="16" t="s">
        <v>84</v>
      </c>
      <c r="AY179" s="16" t="s">
        <v>172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6" t="s">
        <v>82</v>
      </c>
      <c r="BK179" s="191">
        <f>ROUND(I179*H179,2)</f>
        <v>0</v>
      </c>
      <c r="BL179" s="16" t="s">
        <v>177</v>
      </c>
      <c r="BM179" s="16" t="s">
        <v>1879</v>
      </c>
    </row>
    <row r="180" spans="2:65" s="12" customFormat="1">
      <c r="B180" s="192"/>
      <c r="C180" s="193"/>
      <c r="D180" s="194" t="s">
        <v>178</v>
      </c>
      <c r="E180" s="195" t="s">
        <v>1</v>
      </c>
      <c r="F180" s="196" t="s">
        <v>188</v>
      </c>
      <c r="G180" s="193"/>
      <c r="H180" s="195" t="s">
        <v>1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178</v>
      </c>
      <c r="AU180" s="202" t="s">
        <v>84</v>
      </c>
      <c r="AV180" s="12" t="s">
        <v>82</v>
      </c>
      <c r="AW180" s="12" t="s">
        <v>36</v>
      </c>
      <c r="AX180" s="12" t="s">
        <v>75</v>
      </c>
      <c r="AY180" s="202" t="s">
        <v>172</v>
      </c>
    </row>
    <row r="181" spans="2:65" s="12" customFormat="1">
      <c r="B181" s="192"/>
      <c r="C181" s="193"/>
      <c r="D181" s="194" t="s">
        <v>178</v>
      </c>
      <c r="E181" s="195" t="s">
        <v>1</v>
      </c>
      <c r="F181" s="196" t="s">
        <v>239</v>
      </c>
      <c r="G181" s="193"/>
      <c r="H181" s="195" t="s">
        <v>1</v>
      </c>
      <c r="I181" s="197"/>
      <c r="J181" s="193"/>
      <c r="K181" s="193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178</v>
      </c>
      <c r="AU181" s="202" t="s">
        <v>84</v>
      </c>
      <c r="AV181" s="12" t="s">
        <v>82</v>
      </c>
      <c r="AW181" s="12" t="s">
        <v>36</v>
      </c>
      <c r="AX181" s="12" t="s">
        <v>75</v>
      </c>
      <c r="AY181" s="202" t="s">
        <v>172</v>
      </c>
    </row>
    <row r="182" spans="2:65" s="12" customFormat="1">
      <c r="B182" s="192"/>
      <c r="C182" s="193"/>
      <c r="D182" s="194" t="s">
        <v>178</v>
      </c>
      <c r="E182" s="195" t="s">
        <v>1</v>
      </c>
      <c r="F182" s="196" t="s">
        <v>256</v>
      </c>
      <c r="G182" s="193"/>
      <c r="H182" s="195" t="s">
        <v>1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178</v>
      </c>
      <c r="AU182" s="202" t="s">
        <v>84</v>
      </c>
      <c r="AV182" s="12" t="s">
        <v>82</v>
      </c>
      <c r="AW182" s="12" t="s">
        <v>36</v>
      </c>
      <c r="AX182" s="12" t="s">
        <v>75</v>
      </c>
      <c r="AY182" s="202" t="s">
        <v>172</v>
      </c>
    </row>
    <row r="183" spans="2:65" s="13" customFormat="1">
      <c r="B183" s="203"/>
      <c r="C183" s="204"/>
      <c r="D183" s="194" t="s">
        <v>178</v>
      </c>
      <c r="E183" s="205" t="s">
        <v>1</v>
      </c>
      <c r="F183" s="206" t="s">
        <v>1880</v>
      </c>
      <c r="G183" s="204"/>
      <c r="H183" s="207">
        <v>5.25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178</v>
      </c>
      <c r="AU183" s="213" t="s">
        <v>84</v>
      </c>
      <c r="AV183" s="13" t="s">
        <v>84</v>
      </c>
      <c r="AW183" s="13" t="s">
        <v>36</v>
      </c>
      <c r="AX183" s="13" t="s">
        <v>82</v>
      </c>
      <c r="AY183" s="213" t="s">
        <v>172</v>
      </c>
    </row>
    <row r="184" spans="2:65" s="1" customFormat="1" ht="22.5" customHeight="1">
      <c r="B184" s="33"/>
      <c r="C184" s="181" t="s">
        <v>236</v>
      </c>
      <c r="D184" s="181" t="s">
        <v>174</v>
      </c>
      <c r="E184" s="182" t="s">
        <v>254</v>
      </c>
      <c r="F184" s="183" t="s">
        <v>255</v>
      </c>
      <c r="G184" s="184" t="s">
        <v>231</v>
      </c>
      <c r="H184" s="185">
        <v>5.25</v>
      </c>
      <c r="I184" s="186"/>
      <c r="J184" s="185">
        <f>ROUND(I184*H184,2)</f>
        <v>0</v>
      </c>
      <c r="K184" s="183" t="s">
        <v>1</v>
      </c>
      <c r="L184" s="37"/>
      <c r="M184" s="187" t="s">
        <v>1</v>
      </c>
      <c r="N184" s="188" t="s">
        <v>46</v>
      </c>
      <c r="O184" s="59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AR184" s="16" t="s">
        <v>177</v>
      </c>
      <c r="AT184" s="16" t="s">
        <v>174</v>
      </c>
      <c r="AU184" s="16" t="s">
        <v>84</v>
      </c>
      <c r="AY184" s="16" t="s">
        <v>172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6" t="s">
        <v>82</v>
      </c>
      <c r="BK184" s="191">
        <f>ROUND(I184*H184,2)</f>
        <v>0</v>
      </c>
      <c r="BL184" s="16" t="s">
        <v>177</v>
      </c>
      <c r="BM184" s="16" t="s">
        <v>1881</v>
      </c>
    </row>
    <row r="185" spans="2:65" s="12" customFormat="1">
      <c r="B185" s="192"/>
      <c r="C185" s="193"/>
      <c r="D185" s="194" t="s">
        <v>178</v>
      </c>
      <c r="E185" s="195" t="s">
        <v>1</v>
      </c>
      <c r="F185" s="196" t="s">
        <v>188</v>
      </c>
      <c r="G185" s="193"/>
      <c r="H185" s="195" t="s">
        <v>1</v>
      </c>
      <c r="I185" s="197"/>
      <c r="J185" s="193"/>
      <c r="K185" s="193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178</v>
      </c>
      <c r="AU185" s="202" t="s">
        <v>84</v>
      </c>
      <c r="AV185" s="12" t="s">
        <v>82</v>
      </c>
      <c r="AW185" s="12" t="s">
        <v>36</v>
      </c>
      <c r="AX185" s="12" t="s">
        <v>75</v>
      </c>
      <c r="AY185" s="202" t="s">
        <v>172</v>
      </c>
    </row>
    <row r="186" spans="2:65" s="12" customFormat="1">
      <c r="B186" s="192"/>
      <c r="C186" s="193"/>
      <c r="D186" s="194" t="s">
        <v>178</v>
      </c>
      <c r="E186" s="195" t="s">
        <v>1</v>
      </c>
      <c r="F186" s="196" t="s">
        <v>239</v>
      </c>
      <c r="G186" s="193"/>
      <c r="H186" s="195" t="s">
        <v>1</v>
      </c>
      <c r="I186" s="197"/>
      <c r="J186" s="193"/>
      <c r="K186" s="193"/>
      <c r="L186" s="198"/>
      <c r="M186" s="199"/>
      <c r="N186" s="200"/>
      <c r="O186" s="200"/>
      <c r="P186" s="200"/>
      <c r="Q186" s="200"/>
      <c r="R186" s="200"/>
      <c r="S186" s="200"/>
      <c r="T186" s="201"/>
      <c r="AT186" s="202" t="s">
        <v>178</v>
      </c>
      <c r="AU186" s="202" t="s">
        <v>84</v>
      </c>
      <c r="AV186" s="12" t="s">
        <v>82</v>
      </c>
      <c r="AW186" s="12" t="s">
        <v>36</v>
      </c>
      <c r="AX186" s="12" t="s">
        <v>75</v>
      </c>
      <c r="AY186" s="202" t="s">
        <v>172</v>
      </c>
    </row>
    <row r="187" spans="2:65" s="12" customFormat="1">
      <c r="B187" s="192"/>
      <c r="C187" s="193"/>
      <c r="D187" s="194" t="s">
        <v>178</v>
      </c>
      <c r="E187" s="195" t="s">
        <v>1</v>
      </c>
      <c r="F187" s="196" t="s">
        <v>256</v>
      </c>
      <c r="G187" s="193"/>
      <c r="H187" s="195" t="s">
        <v>1</v>
      </c>
      <c r="I187" s="197"/>
      <c r="J187" s="193"/>
      <c r="K187" s="193"/>
      <c r="L187" s="198"/>
      <c r="M187" s="199"/>
      <c r="N187" s="200"/>
      <c r="O187" s="200"/>
      <c r="P187" s="200"/>
      <c r="Q187" s="200"/>
      <c r="R187" s="200"/>
      <c r="S187" s="200"/>
      <c r="T187" s="201"/>
      <c r="AT187" s="202" t="s">
        <v>178</v>
      </c>
      <c r="AU187" s="202" t="s">
        <v>84</v>
      </c>
      <c r="AV187" s="12" t="s">
        <v>82</v>
      </c>
      <c r="AW187" s="12" t="s">
        <v>36</v>
      </c>
      <c r="AX187" s="12" t="s">
        <v>75</v>
      </c>
      <c r="AY187" s="202" t="s">
        <v>172</v>
      </c>
    </row>
    <row r="188" spans="2:65" s="13" customFormat="1">
      <c r="B188" s="203"/>
      <c r="C188" s="204"/>
      <c r="D188" s="194" t="s">
        <v>178</v>
      </c>
      <c r="E188" s="205" t="s">
        <v>1</v>
      </c>
      <c r="F188" s="206" t="s">
        <v>1880</v>
      </c>
      <c r="G188" s="204"/>
      <c r="H188" s="207">
        <v>5.25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178</v>
      </c>
      <c r="AU188" s="213" t="s">
        <v>84</v>
      </c>
      <c r="AV188" s="13" t="s">
        <v>84</v>
      </c>
      <c r="AW188" s="13" t="s">
        <v>36</v>
      </c>
      <c r="AX188" s="13" t="s">
        <v>82</v>
      </c>
      <c r="AY188" s="213" t="s">
        <v>172</v>
      </c>
    </row>
    <row r="189" spans="2:65" s="1" customFormat="1" ht="16.5" customHeight="1">
      <c r="B189" s="33"/>
      <c r="C189" s="181" t="s">
        <v>241</v>
      </c>
      <c r="D189" s="181" t="s">
        <v>174</v>
      </c>
      <c r="E189" s="182" t="s">
        <v>258</v>
      </c>
      <c r="F189" s="183" t="s">
        <v>259</v>
      </c>
      <c r="G189" s="184" t="s">
        <v>175</v>
      </c>
      <c r="H189" s="185">
        <v>272</v>
      </c>
      <c r="I189" s="186"/>
      <c r="J189" s="185">
        <f>ROUND(I189*H189,2)</f>
        <v>0</v>
      </c>
      <c r="K189" s="183" t="s">
        <v>176</v>
      </c>
      <c r="L189" s="37"/>
      <c r="M189" s="187" t="s">
        <v>1</v>
      </c>
      <c r="N189" s="188" t="s">
        <v>46</v>
      </c>
      <c r="O189" s="59"/>
      <c r="P189" s="189">
        <f>O189*H189</f>
        <v>0</v>
      </c>
      <c r="Q189" s="189">
        <v>5.8E-4</v>
      </c>
      <c r="R189" s="189">
        <f>Q189*H189</f>
        <v>0.15776000000000001</v>
      </c>
      <c r="S189" s="189">
        <v>0</v>
      </c>
      <c r="T189" s="190">
        <f>S189*H189</f>
        <v>0</v>
      </c>
      <c r="AR189" s="16" t="s">
        <v>177</v>
      </c>
      <c r="AT189" s="16" t="s">
        <v>174</v>
      </c>
      <c r="AU189" s="16" t="s">
        <v>84</v>
      </c>
      <c r="AY189" s="16" t="s">
        <v>172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6" t="s">
        <v>82</v>
      </c>
      <c r="BK189" s="191">
        <f>ROUND(I189*H189,2)</f>
        <v>0</v>
      </c>
      <c r="BL189" s="16" t="s">
        <v>177</v>
      </c>
      <c r="BM189" s="16" t="s">
        <v>1882</v>
      </c>
    </row>
    <row r="190" spans="2:65" s="12" customFormat="1">
      <c r="B190" s="192"/>
      <c r="C190" s="193"/>
      <c r="D190" s="194" t="s">
        <v>178</v>
      </c>
      <c r="E190" s="195" t="s">
        <v>1</v>
      </c>
      <c r="F190" s="196" t="s">
        <v>188</v>
      </c>
      <c r="G190" s="193"/>
      <c r="H190" s="195" t="s">
        <v>1</v>
      </c>
      <c r="I190" s="197"/>
      <c r="J190" s="193"/>
      <c r="K190" s="193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178</v>
      </c>
      <c r="AU190" s="202" t="s">
        <v>84</v>
      </c>
      <c r="AV190" s="12" t="s">
        <v>82</v>
      </c>
      <c r="AW190" s="12" t="s">
        <v>36</v>
      </c>
      <c r="AX190" s="12" t="s">
        <v>75</v>
      </c>
      <c r="AY190" s="202" t="s">
        <v>172</v>
      </c>
    </row>
    <row r="191" spans="2:65" s="12" customFormat="1">
      <c r="B191" s="192"/>
      <c r="C191" s="193"/>
      <c r="D191" s="194" t="s">
        <v>178</v>
      </c>
      <c r="E191" s="195" t="s">
        <v>1</v>
      </c>
      <c r="F191" s="196" t="s">
        <v>239</v>
      </c>
      <c r="G191" s="193"/>
      <c r="H191" s="195" t="s">
        <v>1</v>
      </c>
      <c r="I191" s="197"/>
      <c r="J191" s="193"/>
      <c r="K191" s="193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178</v>
      </c>
      <c r="AU191" s="202" t="s">
        <v>84</v>
      </c>
      <c r="AV191" s="12" t="s">
        <v>82</v>
      </c>
      <c r="AW191" s="12" t="s">
        <v>36</v>
      </c>
      <c r="AX191" s="12" t="s">
        <v>75</v>
      </c>
      <c r="AY191" s="202" t="s">
        <v>172</v>
      </c>
    </row>
    <row r="192" spans="2:65" s="13" customFormat="1">
      <c r="B192" s="203"/>
      <c r="C192" s="204"/>
      <c r="D192" s="194" t="s">
        <v>178</v>
      </c>
      <c r="E192" s="205" t="s">
        <v>1</v>
      </c>
      <c r="F192" s="206" t="s">
        <v>1883</v>
      </c>
      <c r="G192" s="204"/>
      <c r="H192" s="207">
        <v>272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178</v>
      </c>
      <c r="AU192" s="213" t="s">
        <v>84</v>
      </c>
      <c r="AV192" s="13" t="s">
        <v>84</v>
      </c>
      <c r="AW192" s="13" t="s">
        <v>36</v>
      </c>
      <c r="AX192" s="13" t="s">
        <v>82</v>
      </c>
      <c r="AY192" s="213" t="s">
        <v>172</v>
      </c>
    </row>
    <row r="193" spans="2:65" s="1" customFormat="1" ht="16.5" customHeight="1">
      <c r="B193" s="33"/>
      <c r="C193" s="181" t="s">
        <v>245</v>
      </c>
      <c r="D193" s="181" t="s">
        <v>174</v>
      </c>
      <c r="E193" s="182" t="s">
        <v>261</v>
      </c>
      <c r="F193" s="183" t="s">
        <v>262</v>
      </c>
      <c r="G193" s="184" t="s">
        <v>175</v>
      </c>
      <c r="H193" s="185">
        <v>272</v>
      </c>
      <c r="I193" s="186"/>
      <c r="J193" s="185">
        <f>ROUND(I193*H193,2)</f>
        <v>0</v>
      </c>
      <c r="K193" s="183" t="s">
        <v>176</v>
      </c>
      <c r="L193" s="37"/>
      <c r="M193" s="187" t="s">
        <v>1</v>
      </c>
      <c r="N193" s="188" t="s">
        <v>46</v>
      </c>
      <c r="O193" s="59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AR193" s="16" t="s">
        <v>177</v>
      </c>
      <c r="AT193" s="16" t="s">
        <v>174</v>
      </c>
      <c r="AU193" s="16" t="s">
        <v>84</v>
      </c>
      <c r="AY193" s="16" t="s">
        <v>172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6" t="s">
        <v>82</v>
      </c>
      <c r="BK193" s="191">
        <f>ROUND(I193*H193,2)</f>
        <v>0</v>
      </c>
      <c r="BL193" s="16" t="s">
        <v>177</v>
      </c>
      <c r="BM193" s="16" t="s">
        <v>1884</v>
      </c>
    </row>
    <row r="194" spans="2:65" s="12" customFormat="1">
      <c r="B194" s="192"/>
      <c r="C194" s="193"/>
      <c r="D194" s="194" t="s">
        <v>178</v>
      </c>
      <c r="E194" s="195" t="s">
        <v>1</v>
      </c>
      <c r="F194" s="196" t="s">
        <v>263</v>
      </c>
      <c r="G194" s="193"/>
      <c r="H194" s="195" t="s">
        <v>1</v>
      </c>
      <c r="I194" s="197"/>
      <c r="J194" s="193"/>
      <c r="K194" s="193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178</v>
      </c>
      <c r="AU194" s="202" t="s">
        <v>84</v>
      </c>
      <c r="AV194" s="12" t="s">
        <v>82</v>
      </c>
      <c r="AW194" s="12" t="s">
        <v>36</v>
      </c>
      <c r="AX194" s="12" t="s">
        <v>75</v>
      </c>
      <c r="AY194" s="202" t="s">
        <v>172</v>
      </c>
    </row>
    <row r="195" spans="2:65" s="13" customFormat="1">
      <c r="B195" s="203"/>
      <c r="C195" s="204"/>
      <c r="D195" s="194" t="s">
        <v>178</v>
      </c>
      <c r="E195" s="205" t="s">
        <v>1</v>
      </c>
      <c r="F195" s="206" t="s">
        <v>1883</v>
      </c>
      <c r="G195" s="204"/>
      <c r="H195" s="207">
        <v>272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178</v>
      </c>
      <c r="AU195" s="213" t="s">
        <v>84</v>
      </c>
      <c r="AV195" s="13" t="s">
        <v>84</v>
      </c>
      <c r="AW195" s="13" t="s">
        <v>36</v>
      </c>
      <c r="AX195" s="13" t="s">
        <v>82</v>
      </c>
      <c r="AY195" s="213" t="s">
        <v>172</v>
      </c>
    </row>
    <row r="196" spans="2:65" s="1" customFormat="1" ht="22.5" customHeight="1">
      <c r="B196" s="33"/>
      <c r="C196" s="181" t="s">
        <v>7</v>
      </c>
      <c r="D196" s="181" t="s">
        <v>174</v>
      </c>
      <c r="E196" s="182" t="s">
        <v>265</v>
      </c>
      <c r="F196" s="183" t="s">
        <v>266</v>
      </c>
      <c r="G196" s="184" t="s">
        <v>231</v>
      </c>
      <c r="H196" s="185">
        <v>49.23</v>
      </c>
      <c r="I196" s="186"/>
      <c r="J196" s="185">
        <f>ROUND(I196*H196,2)</f>
        <v>0</v>
      </c>
      <c r="K196" s="183" t="s">
        <v>176</v>
      </c>
      <c r="L196" s="37"/>
      <c r="M196" s="187" t="s">
        <v>1</v>
      </c>
      <c r="N196" s="188" t="s">
        <v>46</v>
      </c>
      <c r="O196" s="59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AR196" s="16" t="s">
        <v>177</v>
      </c>
      <c r="AT196" s="16" t="s">
        <v>174</v>
      </c>
      <c r="AU196" s="16" t="s">
        <v>84</v>
      </c>
      <c r="AY196" s="16" t="s">
        <v>172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6" t="s">
        <v>82</v>
      </c>
      <c r="BK196" s="191">
        <f>ROUND(I196*H196,2)</f>
        <v>0</v>
      </c>
      <c r="BL196" s="16" t="s">
        <v>177</v>
      </c>
      <c r="BM196" s="16" t="s">
        <v>1885</v>
      </c>
    </row>
    <row r="197" spans="2:65" s="1" customFormat="1" ht="29.25">
      <c r="B197" s="33"/>
      <c r="C197" s="34"/>
      <c r="D197" s="194" t="s">
        <v>186</v>
      </c>
      <c r="E197" s="34"/>
      <c r="F197" s="214" t="s">
        <v>267</v>
      </c>
      <c r="G197" s="34"/>
      <c r="H197" s="34"/>
      <c r="I197" s="111"/>
      <c r="J197" s="34"/>
      <c r="K197" s="34"/>
      <c r="L197" s="37"/>
      <c r="M197" s="215"/>
      <c r="N197" s="59"/>
      <c r="O197" s="59"/>
      <c r="P197" s="59"/>
      <c r="Q197" s="59"/>
      <c r="R197" s="59"/>
      <c r="S197" s="59"/>
      <c r="T197" s="60"/>
      <c r="AT197" s="16" t="s">
        <v>186</v>
      </c>
      <c r="AU197" s="16" t="s">
        <v>84</v>
      </c>
    </row>
    <row r="198" spans="2:65" s="12" customFormat="1">
      <c r="B198" s="192"/>
      <c r="C198" s="193"/>
      <c r="D198" s="194" t="s">
        <v>178</v>
      </c>
      <c r="E198" s="195" t="s">
        <v>1</v>
      </c>
      <c r="F198" s="196" t="s">
        <v>268</v>
      </c>
      <c r="G198" s="193"/>
      <c r="H198" s="195" t="s">
        <v>1</v>
      </c>
      <c r="I198" s="197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178</v>
      </c>
      <c r="AU198" s="202" t="s">
        <v>84</v>
      </c>
      <c r="AV198" s="12" t="s">
        <v>82</v>
      </c>
      <c r="AW198" s="12" t="s">
        <v>36</v>
      </c>
      <c r="AX198" s="12" t="s">
        <v>75</v>
      </c>
      <c r="AY198" s="202" t="s">
        <v>172</v>
      </c>
    </row>
    <row r="199" spans="2:65" s="13" customFormat="1">
      <c r="B199" s="203"/>
      <c r="C199" s="204"/>
      <c r="D199" s="194" t="s">
        <v>178</v>
      </c>
      <c r="E199" s="205" t="s">
        <v>1</v>
      </c>
      <c r="F199" s="206" t="s">
        <v>1886</v>
      </c>
      <c r="G199" s="204"/>
      <c r="H199" s="207">
        <v>49.23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178</v>
      </c>
      <c r="AU199" s="213" t="s">
        <v>84</v>
      </c>
      <c r="AV199" s="13" t="s">
        <v>84</v>
      </c>
      <c r="AW199" s="13" t="s">
        <v>36</v>
      </c>
      <c r="AX199" s="13" t="s">
        <v>82</v>
      </c>
      <c r="AY199" s="213" t="s">
        <v>172</v>
      </c>
    </row>
    <row r="200" spans="2:65" s="1" customFormat="1" ht="22.5" customHeight="1">
      <c r="B200" s="33"/>
      <c r="C200" s="181" t="s">
        <v>250</v>
      </c>
      <c r="D200" s="181" t="s">
        <v>174</v>
      </c>
      <c r="E200" s="182" t="s">
        <v>270</v>
      </c>
      <c r="F200" s="183" t="s">
        <v>271</v>
      </c>
      <c r="G200" s="184" t="s">
        <v>231</v>
      </c>
      <c r="H200" s="185">
        <v>5.25</v>
      </c>
      <c r="I200" s="186"/>
      <c r="J200" s="185">
        <f>ROUND(I200*H200,2)</f>
        <v>0</v>
      </c>
      <c r="K200" s="183" t="s">
        <v>176</v>
      </c>
      <c r="L200" s="37"/>
      <c r="M200" s="187" t="s">
        <v>1</v>
      </c>
      <c r="N200" s="188" t="s">
        <v>46</v>
      </c>
      <c r="O200" s="59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AR200" s="16" t="s">
        <v>177</v>
      </c>
      <c r="AT200" s="16" t="s">
        <v>174</v>
      </c>
      <c r="AU200" s="16" t="s">
        <v>84</v>
      </c>
      <c r="AY200" s="16" t="s">
        <v>172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6" t="s">
        <v>82</v>
      </c>
      <c r="BK200" s="191">
        <f>ROUND(I200*H200,2)</f>
        <v>0</v>
      </c>
      <c r="BL200" s="16" t="s">
        <v>177</v>
      </c>
      <c r="BM200" s="16" t="s">
        <v>1887</v>
      </c>
    </row>
    <row r="201" spans="2:65" s="1" customFormat="1" ht="29.25">
      <c r="B201" s="33"/>
      <c r="C201" s="34"/>
      <c r="D201" s="194" t="s">
        <v>186</v>
      </c>
      <c r="E201" s="34"/>
      <c r="F201" s="214" t="s">
        <v>267</v>
      </c>
      <c r="G201" s="34"/>
      <c r="H201" s="34"/>
      <c r="I201" s="111"/>
      <c r="J201" s="34"/>
      <c r="K201" s="34"/>
      <c r="L201" s="37"/>
      <c r="M201" s="215"/>
      <c r="N201" s="59"/>
      <c r="O201" s="59"/>
      <c r="P201" s="59"/>
      <c r="Q201" s="59"/>
      <c r="R201" s="59"/>
      <c r="S201" s="59"/>
      <c r="T201" s="60"/>
      <c r="AT201" s="16" t="s">
        <v>186</v>
      </c>
      <c r="AU201" s="16" t="s">
        <v>84</v>
      </c>
    </row>
    <row r="202" spans="2:65" s="12" customFormat="1">
      <c r="B202" s="192"/>
      <c r="C202" s="193"/>
      <c r="D202" s="194" t="s">
        <v>178</v>
      </c>
      <c r="E202" s="195" t="s">
        <v>1</v>
      </c>
      <c r="F202" s="196" t="s">
        <v>272</v>
      </c>
      <c r="G202" s="193"/>
      <c r="H202" s="195" t="s">
        <v>1</v>
      </c>
      <c r="I202" s="197"/>
      <c r="J202" s="193"/>
      <c r="K202" s="193"/>
      <c r="L202" s="198"/>
      <c r="M202" s="199"/>
      <c r="N202" s="200"/>
      <c r="O202" s="200"/>
      <c r="P202" s="200"/>
      <c r="Q202" s="200"/>
      <c r="R202" s="200"/>
      <c r="S202" s="200"/>
      <c r="T202" s="201"/>
      <c r="AT202" s="202" t="s">
        <v>178</v>
      </c>
      <c r="AU202" s="202" t="s">
        <v>84</v>
      </c>
      <c r="AV202" s="12" t="s">
        <v>82</v>
      </c>
      <c r="AW202" s="12" t="s">
        <v>36</v>
      </c>
      <c r="AX202" s="12" t="s">
        <v>75</v>
      </c>
      <c r="AY202" s="202" t="s">
        <v>172</v>
      </c>
    </row>
    <row r="203" spans="2:65" s="13" customFormat="1">
      <c r="B203" s="203"/>
      <c r="C203" s="204"/>
      <c r="D203" s="194" t="s">
        <v>178</v>
      </c>
      <c r="E203" s="205" t="s">
        <v>1</v>
      </c>
      <c r="F203" s="206" t="s">
        <v>1888</v>
      </c>
      <c r="G203" s="204"/>
      <c r="H203" s="207">
        <v>5.25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178</v>
      </c>
      <c r="AU203" s="213" t="s">
        <v>84</v>
      </c>
      <c r="AV203" s="13" t="s">
        <v>84</v>
      </c>
      <c r="AW203" s="13" t="s">
        <v>36</v>
      </c>
      <c r="AX203" s="13" t="s">
        <v>82</v>
      </c>
      <c r="AY203" s="213" t="s">
        <v>172</v>
      </c>
    </row>
    <row r="204" spans="2:65" s="1" customFormat="1" ht="16.5" customHeight="1">
      <c r="B204" s="33"/>
      <c r="C204" s="181" t="s">
        <v>253</v>
      </c>
      <c r="D204" s="181" t="s">
        <v>174</v>
      </c>
      <c r="E204" s="182" t="s">
        <v>274</v>
      </c>
      <c r="F204" s="183" t="s">
        <v>275</v>
      </c>
      <c r="G204" s="184" t="s">
        <v>231</v>
      </c>
      <c r="H204" s="185">
        <v>69.3</v>
      </c>
      <c r="I204" s="186"/>
      <c r="J204" s="185">
        <f>ROUND(I204*H204,2)</f>
        <v>0</v>
      </c>
      <c r="K204" s="183" t="s">
        <v>1</v>
      </c>
      <c r="L204" s="37"/>
      <c r="M204" s="187" t="s">
        <v>1</v>
      </c>
      <c r="N204" s="188" t="s">
        <v>46</v>
      </c>
      <c r="O204" s="59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AR204" s="16" t="s">
        <v>177</v>
      </c>
      <c r="AT204" s="16" t="s">
        <v>174</v>
      </c>
      <c r="AU204" s="16" t="s">
        <v>84</v>
      </c>
      <c r="AY204" s="16" t="s">
        <v>172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6" t="s">
        <v>82</v>
      </c>
      <c r="BK204" s="191">
        <f>ROUND(I204*H204,2)</f>
        <v>0</v>
      </c>
      <c r="BL204" s="16" t="s">
        <v>177</v>
      </c>
      <c r="BM204" s="16" t="s">
        <v>1889</v>
      </c>
    </row>
    <row r="205" spans="2:65" s="12" customFormat="1">
      <c r="B205" s="192"/>
      <c r="C205" s="193"/>
      <c r="D205" s="194" t="s">
        <v>178</v>
      </c>
      <c r="E205" s="195" t="s">
        <v>1</v>
      </c>
      <c r="F205" s="196" t="s">
        <v>276</v>
      </c>
      <c r="G205" s="193"/>
      <c r="H205" s="195" t="s">
        <v>1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178</v>
      </c>
      <c r="AU205" s="202" t="s">
        <v>84</v>
      </c>
      <c r="AV205" s="12" t="s">
        <v>82</v>
      </c>
      <c r="AW205" s="12" t="s">
        <v>36</v>
      </c>
      <c r="AX205" s="12" t="s">
        <v>75</v>
      </c>
      <c r="AY205" s="202" t="s">
        <v>172</v>
      </c>
    </row>
    <row r="206" spans="2:65" s="12" customFormat="1">
      <c r="B206" s="192"/>
      <c r="C206" s="193"/>
      <c r="D206" s="194" t="s">
        <v>178</v>
      </c>
      <c r="E206" s="195" t="s">
        <v>1</v>
      </c>
      <c r="F206" s="196" t="s">
        <v>277</v>
      </c>
      <c r="G206" s="193"/>
      <c r="H206" s="195" t="s">
        <v>1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178</v>
      </c>
      <c r="AU206" s="202" t="s">
        <v>84</v>
      </c>
      <c r="AV206" s="12" t="s">
        <v>82</v>
      </c>
      <c r="AW206" s="12" t="s">
        <v>36</v>
      </c>
      <c r="AX206" s="12" t="s">
        <v>75</v>
      </c>
      <c r="AY206" s="202" t="s">
        <v>172</v>
      </c>
    </row>
    <row r="207" spans="2:65" s="12" customFormat="1">
      <c r="B207" s="192"/>
      <c r="C207" s="193"/>
      <c r="D207" s="194" t="s">
        <v>178</v>
      </c>
      <c r="E207" s="195" t="s">
        <v>1</v>
      </c>
      <c r="F207" s="196" t="s">
        <v>278</v>
      </c>
      <c r="G207" s="193"/>
      <c r="H207" s="195" t="s">
        <v>1</v>
      </c>
      <c r="I207" s="197"/>
      <c r="J207" s="193"/>
      <c r="K207" s="193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178</v>
      </c>
      <c r="AU207" s="202" t="s">
        <v>84</v>
      </c>
      <c r="AV207" s="12" t="s">
        <v>82</v>
      </c>
      <c r="AW207" s="12" t="s">
        <v>36</v>
      </c>
      <c r="AX207" s="12" t="s">
        <v>75</v>
      </c>
      <c r="AY207" s="202" t="s">
        <v>172</v>
      </c>
    </row>
    <row r="208" spans="2:65" s="13" customFormat="1">
      <c r="B208" s="203"/>
      <c r="C208" s="204"/>
      <c r="D208" s="194" t="s">
        <v>178</v>
      </c>
      <c r="E208" s="205" t="s">
        <v>1</v>
      </c>
      <c r="F208" s="206" t="s">
        <v>1890</v>
      </c>
      <c r="G208" s="204"/>
      <c r="H208" s="207">
        <v>69.3</v>
      </c>
      <c r="I208" s="208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178</v>
      </c>
      <c r="AU208" s="213" t="s">
        <v>84</v>
      </c>
      <c r="AV208" s="13" t="s">
        <v>84</v>
      </c>
      <c r="AW208" s="13" t="s">
        <v>36</v>
      </c>
      <c r="AX208" s="13" t="s">
        <v>82</v>
      </c>
      <c r="AY208" s="213" t="s">
        <v>172</v>
      </c>
    </row>
    <row r="209" spans="2:65" s="1" customFormat="1" ht="16.5" customHeight="1">
      <c r="B209" s="33"/>
      <c r="C209" s="181" t="s">
        <v>257</v>
      </c>
      <c r="D209" s="181" t="s">
        <v>174</v>
      </c>
      <c r="E209" s="182" t="s">
        <v>280</v>
      </c>
      <c r="F209" s="183" t="s">
        <v>281</v>
      </c>
      <c r="G209" s="184" t="s">
        <v>231</v>
      </c>
      <c r="H209" s="185">
        <v>39.65</v>
      </c>
      <c r="I209" s="186"/>
      <c r="J209" s="185">
        <f>ROUND(I209*H209,2)</f>
        <v>0</v>
      </c>
      <c r="K209" s="183" t="s">
        <v>1</v>
      </c>
      <c r="L209" s="37"/>
      <c r="M209" s="187" t="s">
        <v>1</v>
      </c>
      <c r="N209" s="188" t="s">
        <v>46</v>
      </c>
      <c r="O209" s="59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AR209" s="16" t="s">
        <v>177</v>
      </c>
      <c r="AT209" s="16" t="s">
        <v>174</v>
      </c>
      <c r="AU209" s="16" t="s">
        <v>84</v>
      </c>
      <c r="AY209" s="16" t="s">
        <v>172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6" t="s">
        <v>82</v>
      </c>
      <c r="BK209" s="191">
        <f>ROUND(I209*H209,2)</f>
        <v>0</v>
      </c>
      <c r="BL209" s="16" t="s">
        <v>177</v>
      </c>
      <c r="BM209" s="16" t="s">
        <v>1891</v>
      </c>
    </row>
    <row r="210" spans="2:65" s="12" customFormat="1">
      <c r="B210" s="192"/>
      <c r="C210" s="193"/>
      <c r="D210" s="194" t="s">
        <v>178</v>
      </c>
      <c r="E210" s="195" t="s">
        <v>1</v>
      </c>
      <c r="F210" s="196" t="s">
        <v>282</v>
      </c>
      <c r="G210" s="193"/>
      <c r="H210" s="195" t="s">
        <v>1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178</v>
      </c>
      <c r="AU210" s="202" t="s">
        <v>84</v>
      </c>
      <c r="AV210" s="12" t="s">
        <v>82</v>
      </c>
      <c r="AW210" s="12" t="s">
        <v>36</v>
      </c>
      <c r="AX210" s="12" t="s">
        <v>75</v>
      </c>
      <c r="AY210" s="202" t="s">
        <v>172</v>
      </c>
    </row>
    <row r="211" spans="2:65" s="12" customFormat="1">
      <c r="B211" s="192"/>
      <c r="C211" s="193"/>
      <c r="D211" s="194" t="s">
        <v>178</v>
      </c>
      <c r="E211" s="195" t="s">
        <v>1</v>
      </c>
      <c r="F211" s="196" t="s">
        <v>283</v>
      </c>
      <c r="G211" s="193"/>
      <c r="H211" s="195" t="s">
        <v>1</v>
      </c>
      <c r="I211" s="197"/>
      <c r="J211" s="193"/>
      <c r="K211" s="193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178</v>
      </c>
      <c r="AU211" s="202" t="s">
        <v>84</v>
      </c>
      <c r="AV211" s="12" t="s">
        <v>82</v>
      </c>
      <c r="AW211" s="12" t="s">
        <v>36</v>
      </c>
      <c r="AX211" s="12" t="s">
        <v>75</v>
      </c>
      <c r="AY211" s="202" t="s">
        <v>172</v>
      </c>
    </row>
    <row r="212" spans="2:65" s="13" customFormat="1">
      <c r="B212" s="203"/>
      <c r="C212" s="204"/>
      <c r="D212" s="194" t="s">
        <v>178</v>
      </c>
      <c r="E212" s="205" t="s">
        <v>1</v>
      </c>
      <c r="F212" s="206" t="s">
        <v>1892</v>
      </c>
      <c r="G212" s="204"/>
      <c r="H212" s="207">
        <v>108.95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178</v>
      </c>
      <c r="AU212" s="213" t="s">
        <v>84</v>
      </c>
      <c r="AV212" s="13" t="s">
        <v>84</v>
      </c>
      <c r="AW212" s="13" t="s">
        <v>36</v>
      </c>
      <c r="AX212" s="13" t="s">
        <v>75</v>
      </c>
      <c r="AY212" s="213" t="s">
        <v>172</v>
      </c>
    </row>
    <row r="213" spans="2:65" s="13" customFormat="1">
      <c r="B213" s="203"/>
      <c r="C213" s="204"/>
      <c r="D213" s="194" t="s">
        <v>178</v>
      </c>
      <c r="E213" s="205" t="s">
        <v>1</v>
      </c>
      <c r="F213" s="206" t="s">
        <v>1893</v>
      </c>
      <c r="G213" s="204"/>
      <c r="H213" s="207">
        <v>-69.3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178</v>
      </c>
      <c r="AU213" s="213" t="s">
        <v>84</v>
      </c>
      <c r="AV213" s="13" t="s">
        <v>84</v>
      </c>
      <c r="AW213" s="13" t="s">
        <v>36</v>
      </c>
      <c r="AX213" s="13" t="s">
        <v>75</v>
      </c>
      <c r="AY213" s="213" t="s">
        <v>172</v>
      </c>
    </row>
    <row r="214" spans="2:65" s="14" customFormat="1">
      <c r="B214" s="216"/>
      <c r="C214" s="217"/>
      <c r="D214" s="194" t="s">
        <v>178</v>
      </c>
      <c r="E214" s="218" t="s">
        <v>1</v>
      </c>
      <c r="F214" s="219" t="s">
        <v>195</v>
      </c>
      <c r="G214" s="217"/>
      <c r="H214" s="220">
        <v>39.65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178</v>
      </c>
      <c r="AU214" s="226" t="s">
        <v>84</v>
      </c>
      <c r="AV214" s="14" t="s">
        <v>177</v>
      </c>
      <c r="AW214" s="14" t="s">
        <v>36</v>
      </c>
      <c r="AX214" s="14" t="s">
        <v>82</v>
      </c>
      <c r="AY214" s="226" t="s">
        <v>172</v>
      </c>
    </row>
    <row r="215" spans="2:65" s="1" customFormat="1" ht="22.5" customHeight="1">
      <c r="B215" s="33"/>
      <c r="C215" s="181" t="s">
        <v>260</v>
      </c>
      <c r="D215" s="181" t="s">
        <v>174</v>
      </c>
      <c r="E215" s="182" t="s">
        <v>285</v>
      </c>
      <c r="F215" s="183" t="s">
        <v>286</v>
      </c>
      <c r="G215" s="184" t="s">
        <v>231</v>
      </c>
      <c r="H215" s="185">
        <v>79.900000000000006</v>
      </c>
      <c r="I215" s="186"/>
      <c r="J215" s="185">
        <f>ROUND(I215*H215,2)</f>
        <v>0</v>
      </c>
      <c r="K215" s="183" t="s">
        <v>176</v>
      </c>
      <c r="L215" s="37"/>
      <c r="M215" s="187" t="s">
        <v>1</v>
      </c>
      <c r="N215" s="188" t="s">
        <v>46</v>
      </c>
      <c r="O215" s="59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AR215" s="16" t="s">
        <v>177</v>
      </c>
      <c r="AT215" s="16" t="s">
        <v>174</v>
      </c>
      <c r="AU215" s="16" t="s">
        <v>84</v>
      </c>
      <c r="AY215" s="16" t="s">
        <v>172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6" t="s">
        <v>82</v>
      </c>
      <c r="BK215" s="191">
        <f>ROUND(I215*H215,2)</f>
        <v>0</v>
      </c>
      <c r="BL215" s="16" t="s">
        <v>177</v>
      </c>
      <c r="BM215" s="16" t="s">
        <v>1894</v>
      </c>
    </row>
    <row r="216" spans="2:65" s="12" customFormat="1">
      <c r="B216" s="192"/>
      <c r="C216" s="193"/>
      <c r="D216" s="194" t="s">
        <v>178</v>
      </c>
      <c r="E216" s="195" t="s">
        <v>1</v>
      </c>
      <c r="F216" s="196" t="s">
        <v>188</v>
      </c>
      <c r="G216" s="193"/>
      <c r="H216" s="195" t="s">
        <v>1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178</v>
      </c>
      <c r="AU216" s="202" t="s">
        <v>84</v>
      </c>
      <c r="AV216" s="12" t="s">
        <v>82</v>
      </c>
      <c r="AW216" s="12" t="s">
        <v>36</v>
      </c>
      <c r="AX216" s="12" t="s">
        <v>75</v>
      </c>
      <c r="AY216" s="202" t="s">
        <v>172</v>
      </c>
    </row>
    <row r="217" spans="2:65" s="12" customFormat="1">
      <c r="B217" s="192"/>
      <c r="C217" s="193"/>
      <c r="D217" s="194" t="s">
        <v>178</v>
      </c>
      <c r="E217" s="195" t="s">
        <v>1</v>
      </c>
      <c r="F217" s="196" t="s">
        <v>239</v>
      </c>
      <c r="G217" s="193"/>
      <c r="H217" s="195" t="s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178</v>
      </c>
      <c r="AU217" s="202" t="s">
        <v>84</v>
      </c>
      <c r="AV217" s="12" t="s">
        <v>82</v>
      </c>
      <c r="AW217" s="12" t="s">
        <v>36</v>
      </c>
      <c r="AX217" s="12" t="s">
        <v>75</v>
      </c>
      <c r="AY217" s="202" t="s">
        <v>172</v>
      </c>
    </row>
    <row r="218" spans="2:65" s="13" customFormat="1">
      <c r="B218" s="203"/>
      <c r="C218" s="204"/>
      <c r="D218" s="194" t="s">
        <v>178</v>
      </c>
      <c r="E218" s="205" t="s">
        <v>1</v>
      </c>
      <c r="F218" s="206" t="s">
        <v>1895</v>
      </c>
      <c r="G218" s="204"/>
      <c r="H218" s="207">
        <v>69.3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178</v>
      </c>
      <c r="AU218" s="213" t="s">
        <v>84</v>
      </c>
      <c r="AV218" s="13" t="s">
        <v>84</v>
      </c>
      <c r="AW218" s="13" t="s">
        <v>36</v>
      </c>
      <c r="AX218" s="13" t="s">
        <v>75</v>
      </c>
      <c r="AY218" s="213" t="s">
        <v>172</v>
      </c>
    </row>
    <row r="219" spans="2:65" s="13" customFormat="1">
      <c r="B219" s="203"/>
      <c r="C219" s="204"/>
      <c r="D219" s="194" t="s">
        <v>178</v>
      </c>
      <c r="E219" s="205" t="s">
        <v>1</v>
      </c>
      <c r="F219" s="206" t="s">
        <v>1896</v>
      </c>
      <c r="G219" s="204"/>
      <c r="H219" s="207">
        <v>10.6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178</v>
      </c>
      <c r="AU219" s="213" t="s">
        <v>84</v>
      </c>
      <c r="AV219" s="13" t="s">
        <v>84</v>
      </c>
      <c r="AW219" s="13" t="s">
        <v>36</v>
      </c>
      <c r="AX219" s="13" t="s">
        <v>75</v>
      </c>
      <c r="AY219" s="213" t="s">
        <v>172</v>
      </c>
    </row>
    <row r="220" spans="2:65" s="14" customFormat="1">
      <c r="B220" s="216"/>
      <c r="C220" s="217"/>
      <c r="D220" s="194" t="s">
        <v>178</v>
      </c>
      <c r="E220" s="218" t="s">
        <v>1</v>
      </c>
      <c r="F220" s="219" t="s">
        <v>195</v>
      </c>
      <c r="G220" s="217"/>
      <c r="H220" s="220">
        <v>79.900000000000006</v>
      </c>
      <c r="I220" s="221"/>
      <c r="J220" s="217"/>
      <c r="K220" s="217"/>
      <c r="L220" s="222"/>
      <c r="M220" s="223"/>
      <c r="N220" s="224"/>
      <c r="O220" s="224"/>
      <c r="P220" s="224"/>
      <c r="Q220" s="224"/>
      <c r="R220" s="224"/>
      <c r="S220" s="224"/>
      <c r="T220" s="225"/>
      <c r="AT220" s="226" t="s">
        <v>178</v>
      </c>
      <c r="AU220" s="226" t="s">
        <v>84</v>
      </c>
      <c r="AV220" s="14" t="s">
        <v>177</v>
      </c>
      <c r="AW220" s="14" t="s">
        <v>36</v>
      </c>
      <c r="AX220" s="14" t="s">
        <v>82</v>
      </c>
      <c r="AY220" s="226" t="s">
        <v>172</v>
      </c>
    </row>
    <row r="221" spans="2:65" s="1" customFormat="1" ht="16.5" customHeight="1">
      <c r="B221" s="33"/>
      <c r="C221" s="227" t="s">
        <v>264</v>
      </c>
      <c r="D221" s="227" t="s">
        <v>288</v>
      </c>
      <c r="E221" s="228" t="s">
        <v>289</v>
      </c>
      <c r="F221" s="229" t="s">
        <v>290</v>
      </c>
      <c r="G221" s="230" t="s">
        <v>291</v>
      </c>
      <c r="H221" s="231">
        <v>21.2</v>
      </c>
      <c r="I221" s="232"/>
      <c r="J221" s="231">
        <f>ROUND(I221*H221,2)</f>
        <v>0</v>
      </c>
      <c r="K221" s="229" t="s">
        <v>176</v>
      </c>
      <c r="L221" s="233"/>
      <c r="M221" s="234" t="s">
        <v>1</v>
      </c>
      <c r="N221" s="235" t="s">
        <v>46</v>
      </c>
      <c r="O221" s="59"/>
      <c r="P221" s="189">
        <f>O221*H221</f>
        <v>0</v>
      </c>
      <c r="Q221" s="189">
        <v>1</v>
      </c>
      <c r="R221" s="189">
        <f>Q221*H221</f>
        <v>21.2</v>
      </c>
      <c r="S221" s="189">
        <v>0</v>
      </c>
      <c r="T221" s="190">
        <f>S221*H221</f>
        <v>0</v>
      </c>
      <c r="AR221" s="16" t="s">
        <v>200</v>
      </c>
      <c r="AT221" s="16" t="s">
        <v>288</v>
      </c>
      <c r="AU221" s="16" t="s">
        <v>84</v>
      </c>
      <c r="AY221" s="16" t="s">
        <v>172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6" t="s">
        <v>82</v>
      </c>
      <c r="BK221" s="191">
        <f>ROUND(I221*H221,2)</f>
        <v>0</v>
      </c>
      <c r="BL221" s="16" t="s">
        <v>177</v>
      </c>
      <c r="BM221" s="16" t="s">
        <v>1897</v>
      </c>
    </row>
    <row r="222" spans="2:65" s="1" customFormat="1" ht="19.5">
      <c r="B222" s="33"/>
      <c r="C222" s="34"/>
      <c r="D222" s="194" t="s">
        <v>186</v>
      </c>
      <c r="E222" s="34"/>
      <c r="F222" s="214" t="s">
        <v>292</v>
      </c>
      <c r="G222" s="34"/>
      <c r="H222" s="34"/>
      <c r="I222" s="111"/>
      <c r="J222" s="34"/>
      <c r="K222" s="34"/>
      <c r="L222" s="37"/>
      <c r="M222" s="215"/>
      <c r="N222" s="59"/>
      <c r="O222" s="59"/>
      <c r="P222" s="59"/>
      <c r="Q222" s="59"/>
      <c r="R222" s="59"/>
      <c r="S222" s="59"/>
      <c r="T222" s="60"/>
      <c r="AT222" s="16" t="s">
        <v>186</v>
      </c>
      <c r="AU222" s="16" t="s">
        <v>84</v>
      </c>
    </row>
    <row r="223" spans="2:65" s="13" customFormat="1">
      <c r="B223" s="203"/>
      <c r="C223" s="204"/>
      <c r="D223" s="194" t="s">
        <v>178</v>
      </c>
      <c r="E223" s="205" t="s">
        <v>1</v>
      </c>
      <c r="F223" s="206" t="s">
        <v>1898</v>
      </c>
      <c r="G223" s="204"/>
      <c r="H223" s="207">
        <v>21.2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178</v>
      </c>
      <c r="AU223" s="213" t="s">
        <v>84</v>
      </c>
      <c r="AV223" s="13" t="s">
        <v>84</v>
      </c>
      <c r="AW223" s="13" t="s">
        <v>36</v>
      </c>
      <c r="AX223" s="13" t="s">
        <v>82</v>
      </c>
      <c r="AY223" s="213" t="s">
        <v>172</v>
      </c>
    </row>
    <row r="224" spans="2:65" s="1" customFormat="1" ht="22.5" customHeight="1">
      <c r="B224" s="33"/>
      <c r="C224" s="181" t="s">
        <v>269</v>
      </c>
      <c r="D224" s="181" t="s">
        <v>174</v>
      </c>
      <c r="E224" s="182" t="s">
        <v>294</v>
      </c>
      <c r="F224" s="183" t="s">
        <v>295</v>
      </c>
      <c r="G224" s="184" t="s">
        <v>231</v>
      </c>
      <c r="H224" s="185">
        <v>69.3</v>
      </c>
      <c r="I224" s="186"/>
      <c r="J224" s="185">
        <f>ROUND(I224*H224,2)</f>
        <v>0</v>
      </c>
      <c r="K224" s="183" t="s">
        <v>1</v>
      </c>
      <c r="L224" s="37"/>
      <c r="M224" s="187" t="s">
        <v>1</v>
      </c>
      <c r="N224" s="188" t="s">
        <v>46</v>
      </c>
      <c r="O224" s="59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AR224" s="16" t="s">
        <v>177</v>
      </c>
      <c r="AT224" s="16" t="s">
        <v>174</v>
      </c>
      <c r="AU224" s="16" t="s">
        <v>84</v>
      </c>
      <c r="AY224" s="16" t="s">
        <v>172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6" t="s">
        <v>82</v>
      </c>
      <c r="BK224" s="191">
        <f>ROUND(I224*H224,2)</f>
        <v>0</v>
      </c>
      <c r="BL224" s="16" t="s">
        <v>177</v>
      </c>
      <c r="BM224" s="16" t="s">
        <v>1899</v>
      </c>
    </row>
    <row r="225" spans="2:65" s="1" customFormat="1" ht="22.5" customHeight="1">
      <c r="B225" s="33"/>
      <c r="C225" s="181" t="s">
        <v>273</v>
      </c>
      <c r="D225" s="181" t="s">
        <v>174</v>
      </c>
      <c r="E225" s="182" t="s">
        <v>297</v>
      </c>
      <c r="F225" s="183" t="s">
        <v>298</v>
      </c>
      <c r="G225" s="184" t="s">
        <v>231</v>
      </c>
      <c r="H225" s="185">
        <v>13.7</v>
      </c>
      <c r="I225" s="186"/>
      <c r="J225" s="185">
        <f>ROUND(I225*H225,2)</f>
        <v>0</v>
      </c>
      <c r="K225" s="183" t="s">
        <v>176</v>
      </c>
      <c r="L225" s="37"/>
      <c r="M225" s="187" t="s">
        <v>1</v>
      </c>
      <c r="N225" s="188" t="s">
        <v>46</v>
      </c>
      <c r="O225" s="59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AR225" s="16" t="s">
        <v>177</v>
      </c>
      <c r="AT225" s="16" t="s">
        <v>174</v>
      </c>
      <c r="AU225" s="16" t="s">
        <v>84</v>
      </c>
      <c r="AY225" s="16" t="s">
        <v>172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6" t="s">
        <v>82</v>
      </c>
      <c r="BK225" s="191">
        <f>ROUND(I225*H225,2)</f>
        <v>0</v>
      </c>
      <c r="BL225" s="16" t="s">
        <v>177</v>
      </c>
      <c r="BM225" s="16" t="s">
        <v>1900</v>
      </c>
    </row>
    <row r="226" spans="2:65" s="12" customFormat="1">
      <c r="B226" s="192"/>
      <c r="C226" s="193"/>
      <c r="D226" s="194" t="s">
        <v>178</v>
      </c>
      <c r="E226" s="195" t="s">
        <v>1</v>
      </c>
      <c r="F226" s="196" t="s">
        <v>810</v>
      </c>
      <c r="G226" s="193"/>
      <c r="H226" s="195" t="s">
        <v>1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178</v>
      </c>
      <c r="AU226" s="202" t="s">
        <v>84</v>
      </c>
      <c r="AV226" s="12" t="s">
        <v>82</v>
      </c>
      <c r="AW226" s="12" t="s">
        <v>36</v>
      </c>
      <c r="AX226" s="12" t="s">
        <v>75</v>
      </c>
      <c r="AY226" s="202" t="s">
        <v>172</v>
      </c>
    </row>
    <row r="227" spans="2:65" s="12" customFormat="1">
      <c r="B227" s="192"/>
      <c r="C227" s="193"/>
      <c r="D227" s="194" t="s">
        <v>178</v>
      </c>
      <c r="E227" s="195" t="s">
        <v>1</v>
      </c>
      <c r="F227" s="196" t="s">
        <v>239</v>
      </c>
      <c r="G227" s="193"/>
      <c r="H227" s="195" t="s">
        <v>1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178</v>
      </c>
      <c r="AU227" s="202" t="s">
        <v>84</v>
      </c>
      <c r="AV227" s="12" t="s">
        <v>82</v>
      </c>
      <c r="AW227" s="12" t="s">
        <v>36</v>
      </c>
      <c r="AX227" s="12" t="s">
        <v>75</v>
      </c>
      <c r="AY227" s="202" t="s">
        <v>172</v>
      </c>
    </row>
    <row r="228" spans="2:65" s="13" customFormat="1">
      <c r="B228" s="203"/>
      <c r="C228" s="204"/>
      <c r="D228" s="194" t="s">
        <v>178</v>
      </c>
      <c r="E228" s="205" t="s">
        <v>1</v>
      </c>
      <c r="F228" s="206" t="s">
        <v>1901</v>
      </c>
      <c r="G228" s="204"/>
      <c r="H228" s="207">
        <v>13.7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178</v>
      </c>
      <c r="AU228" s="213" t="s">
        <v>84</v>
      </c>
      <c r="AV228" s="13" t="s">
        <v>84</v>
      </c>
      <c r="AW228" s="13" t="s">
        <v>36</v>
      </c>
      <c r="AX228" s="13" t="s">
        <v>82</v>
      </c>
      <c r="AY228" s="213" t="s">
        <v>172</v>
      </c>
    </row>
    <row r="229" spans="2:65" s="1" customFormat="1" ht="16.5" customHeight="1">
      <c r="B229" s="33"/>
      <c r="C229" s="227" t="s">
        <v>279</v>
      </c>
      <c r="D229" s="227" t="s">
        <v>288</v>
      </c>
      <c r="E229" s="228" t="s">
        <v>301</v>
      </c>
      <c r="F229" s="229" t="s">
        <v>302</v>
      </c>
      <c r="G229" s="230" t="s">
        <v>291</v>
      </c>
      <c r="H229" s="231">
        <v>27.4</v>
      </c>
      <c r="I229" s="232"/>
      <c r="J229" s="231">
        <f>ROUND(I229*H229,2)</f>
        <v>0</v>
      </c>
      <c r="K229" s="229" t="s">
        <v>176</v>
      </c>
      <c r="L229" s="233"/>
      <c r="M229" s="234" t="s">
        <v>1</v>
      </c>
      <c r="N229" s="235" t="s">
        <v>46</v>
      </c>
      <c r="O229" s="59"/>
      <c r="P229" s="189">
        <f>O229*H229</f>
        <v>0</v>
      </c>
      <c r="Q229" s="189">
        <v>1</v>
      </c>
      <c r="R229" s="189">
        <f>Q229*H229</f>
        <v>27.4</v>
      </c>
      <c r="S229" s="189">
        <v>0</v>
      </c>
      <c r="T229" s="190">
        <f>S229*H229</f>
        <v>0</v>
      </c>
      <c r="AR229" s="16" t="s">
        <v>200</v>
      </c>
      <c r="AT229" s="16" t="s">
        <v>288</v>
      </c>
      <c r="AU229" s="16" t="s">
        <v>84</v>
      </c>
      <c r="AY229" s="16" t="s">
        <v>172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6" t="s">
        <v>82</v>
      </c>
      <c r="BK229" s="191">
        <f>ROUND(I229*H229,2)</f>
        <v>0</v>
      </c>
      <c r="BL229" s="16" t="s">
        <v>177</v>
      </c>
      <c r="BM229" s="16" t="s">
        <v>1902</v>
      </c>
    </row>
    <row r="230" spans="2:65" s="1" customFormat="1" ht="19.5">
      <c r="B230" s="33"/>
      <c r="C230" s="34"/>
      <c r="D230" s="194" t="s">
        <v>186</v>
      </c>
      <c r="E230" s="34"/>
      <c r="F230" s="214" t="s">
        <v>292</v>
      </c>
      <c r="G230" s="34"/>
      <c r="H230" s="34"/>
      <c r="I230" s="111"/>
      <c r="J230" s="34"/>
      <c r="K230" s="34"/>
      <c r="L230" s="37"/>
      <c r="M230" s="215"/>
      <c r="N230" s="59"/>
      <c r="O230" s="59"/>
      <c r="P230" s="59"/>
      <c r="Q230" s="59"/>
      <c r="R230" s="59"/>
      <c r="S230" s="59"/>
      <c r="T230" s="60"/>
      <c r="AT230" s="16" t="s">
        <v>186</v>
      </c>
      <c r="AU230" s="16" t="s">
        <v>84</v>
      </c>
    </row>
    <row r="231" spans="2:65" s="13" customFormat="1">
      <c r="B231" s="203"/>
      <c r="C231" s="204"/>
      <c r="D231" s="194" t="s">
        <v>178</v>
      </c>
      <c r="E231" s="204"/>
      <c r="F231" s="206" t="s">
        <v>1903</v>
      </c>
      <c r="G231" s="204"/>
      <c r="H231" s="207">
        <v>27.4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178</v>
      </c>
      <c r="AU231" s="213" t="s">
        <v>84</v>
      </c>
      <c r="AV231" s="13" t="s">
        <v>84</v>
      </c>
      <c r="AW231" s="13" t="s">
        <v>4</v>
      </c>
      <c r="AX231" s="13" t="s">
        <v>82</v>
      </c>
      <c r="AY231" s="213" t="s">
        <v>172</v>
      </c>
    </row>
    <row r="232" spans="2:65" s="1" customFormat="1" ht="22.5" customHeight="1">
      <c r="B232" s="33"/>
      <c r="C232" s="181" t="s">
        <v>284</v>
      </c>
      <c r="D232" s="181" t="s">
        <v>174</v>
      </c>
      <c r="E232" s="182" t="s">
        <v>304</v>
      </c>
      <c r="F232" s="183" t="s">
        <v>305</v>
      </c>
      <c r="G232" s="184" t="s">
        <v>175</v>
      </c>
      <c r="H232" s="185">
        <v>15.55</v>
      </c>
      <c r="I232" s="186"/>
      <c r="J232" s="185">
        <f>ROUND(I232*H232,2)</f>
        <v>0</v>
      </c>
      <c r="K232" s="183" t="s">
        <v>176</v>
      </c>
      <c r="L232" s="37"/>
      <c r="M232" s="187" t="s">
        <v>1</v>
      </c>
      <c r="N232" s="188" t="s">
        <v>46</v>
      </c>
      <c r="O232" s="59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AR232" s="16" t="s">
        <v>177</v>
      </c>
      <c r="AT232" s="16" t="s">
        <v>174</v>
      </c>
      <c r="AU232" s="16" t="s">
        <v>84</v>
      </c>
      <c r="AY232" s="16" t="s">
        <v>172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6" t="s">
        <v>82</v>
      </c>
      <c r="BK232" s="191">
        <f>ROUND(I232*H232,2)</f>
        <v>0</v>
      </c>
      <c r="BL232" s="16" t="s">
        <v>177</v>
      </c>
      <c r="BM232" s="16" t="s">
        <v>1904</v>
      </c>
    </row>
    <row r="233" spans="2:65" s="13" customFormat="1">
      <c r="B233" s="203"/>
      <c r="C233" s="204"/>
      <c r="D233" s="194" t="s">
        <v>178</v>
      </c>
      <c r="E233" s="205" t="s">
        <v>1</v>
      </c>
      <c r="F233" s="206" t="s">
        <v>1905</v>
      </c>
      <c r="G233" s="204"/>
      <c r="H233" s="207">
        <v>15.55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178</v>
      </c>
      <c r="AU233" s="213" t="s">
        <v>84</v>
      </c>
      <c r="AV233" s="13" t="s">
        <v>84</v>
      </c>
      <c r="AW233" s="13" t="s">
        <v>36</v>
      </c>
      <c r="AX233" s="13" t="s">
        <v>82</v>
      </c>
      <c r="AY233" s="213" t="s">
        <v>172</v>
      </c>
    </row>
    <row r="234" spans="2:65" s="1" customFormat="1" ht="22.5" customHeight="1">
      <c r="B234" s="33"/>
      <c r="C234" s="181" t="s">
        <v>287</v>
      </c>
      <c r="D234" s="181" t="s">
        <v>174</v>
      </c>
      <c r="E234" s="182" t="s">
        <v>307</v>
      </c>
      <c r="F234" s="183" t="s">
        <v>308</v>
      </c>
      <c r="G234" s="184" t="s">
        <v>175</v>
      </c>
      <c r="H234" s="185">
        <v>15.55</v>
      </c>
      <c r="I234" s="186"/>
      <c r="J234" s="185">
        <f>ROUND(I234*H234,2)</f>
        <v>0</v>
      </c>
      <c r="K234" s="183" t="s">
        <v>176</v>
      </c>
      <c r="L234" s="37"/>
      <c r="M234" s="187" t="s">
        <v>1</v>
      </c>
      <c r="N234" s="188" t="s">
        <v>46</v>
      </c>
      <c r="O234" s="59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AR234" s="16" t="s">
        <v>177</v>
      </c>
      <c r="AT234" s="16" t="s">
        <v>174</v>
      </c>
      <c r="AU234" s="16" t="s">
        <v>84</v>
      </c>
      <c r="AY234" s="16" t="s">
        <v>172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6" t="s">
        <v>82</v>
      </c>
      <c r="BK234" s="191">
        <f>ROUND(I234*H234,2)</f>
        <v>0</v>
      </c>
      <c r="BL234" s="16" t="s">
        <v>177</v>
      </c>
      <c r="BM234" s="16" t="s">
        <v>1906</v>
      </c>
    </row>
    <row r="235" spans="2:65" s="12" customFormat="1">
      <c r="B235" s="192"/>
      <c r="C235" s="193"/>
      <c r="D235" s="194" t="s">
        <v>178</v>
      </c>
      <c r="E235" s="195" t="s">
        <v>1</v>
      </c>
      <c r="F235" s="196" t="s">
        <v>309</v>
      </c>
      <c r="G235" s="193"/>
      <c r="H235" s="195" t="s">
        <v>1</v>
      </c>
      <c r="I235" s="197"/>
      <c r="J235" s="193"/>
      <c r="K235" s="193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178</v>
      </c>
      <c r="AU235" s="202" t="s">
        <v>84</v>
      </c>
      <c r="AV235" s="12" t="s">
        <v>82</v>
      </c>
      <c r="AW235" s="12" t="s">
        <v>36</v>
      </c>
      <c r="AX235" s="12" t="s">
        <v>75</v>
      </c>
      <c r="AY235" s="202" t="s">
        <v>172</v>
      </c>
    </row>
    <row r="236" spans="2:65" s="13" customFormat="1">
      <c r="B236" s="203"/>
      <c r="C236" s="204"/>
      <c r="D236" s="194" t="s">
        <v>178</v>
      </c>
      <c r="E236" s="205" t="s">
        <v>1</v>
      </c>
      <c r="F236" s="206" t="s">
        <v>1907</v>
      </c>
      <c r="G236" s="204"/>
      <c r="H236" s="207">
        <v>15.55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178</v>
      </c>
      <c r="AU236" s="213" t="s">
        <v>84</v>
      </c>
      <c r="AV236" s="13" t="s">
        <v>84</v>
      </c>
      <c r="AW236" s="13" t="s">
        <v>36</v>
      </c>
      <c r="AX236" s="13" t="s">
        <v>82</v>
      </c>
      <c r="AY236" s="213" t="s">
        <v>172</v>
      </c>
    </row>
    <row r="237" spans="2:65" s="1" customFormat="1" ht="22.5" customHeight="1">
      <c r="B237" s="33"/>
      <c r="C237" s="181" t="s">
        <v>293</v>
      </c>
      <c r="D237" s="181" t="s">
        <v>174</v>
      </c>
      <c r="E237" s="182" t="s">
        <v>311</v>
      </c>
      <c r="F237" s="183" t="s">
        <v>312</v>
      </c>
      <c r="G237" s="184" t="s">
        <v>175</v>
      </c>
      <c r="H237" s="185">
        <v>31.1</v>
      </c>
      <c r="I237" s="186"/>
      <c r="J237" s="185">
        <f>ROUND(I237*H237,2)</f>
        <v>0</v>
      </c>
      <c r="K237" s="183" t="s">
        <v>176</v>
      </c>
      <c r="L237" s="37"/>
      <c r="M237" s="187" t="s">
        <v>1</v>
      </c>
      <c r="N237" s="188" t="s">
        <v>46</v>
      </c>
      <c r="O237" s="59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AR237" s="16" t="s">
        <v>177</v>
      </c>
      <c r="AT237" s="16" t="s">
        <v>174</v>
      </c>
      <c r="AU237" s="16" t="s">
        <v>84</v>
      </c>
      <c r="AY237" s="16" t="s">
        <v>172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6" t="s">
        <v>82</v>
      </c>
      <c r="BK237" s="191">
        <f>ROUND(I237*H237,2)</f>
        <v>0</v>
      </c>
      <c r="BL237" s="16" t="s">
        <v>177</v>
      </c>
      <c r="BM237" s="16" t="s">
        <v>1908</v>
      </c>
    </row>
    <row r="238" spans="2:65" s="13" customFormat="1">
      <c r="B238" s="203"/>
      <c r="C238" s="204"/>
      <c r="D238" s="194" t="s">
        <v>178</v>
      </c>
      <c r="E238" s="205" t="s">
        <v>1</v>
      </c>
      <c r="F238" s="206" t="s">
        <v>1909</v>
      </c>
      <c r="G238" s="204"/>
      <c r="H238" s="207">
        <v>31.1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178</v>
      </c>
      <c r="AU238" s="213" t="s">
        <v>84</v>
      </c>
      <c r="AV238" s="13" t="s">
        <v>84</v>
      </c>
      <c r="AW238" s="13" t="s">
        <v>36</v>
      </c>
      <c r="AX238" s="13" t="s">
        <v>82</v>
      </c>
      <c r="AY238" s="213" t="s">
        <v>172</v>
      </c>
    </row>
    <row r="239" spans="2:65" s="1" customFormat="1" ht="16.5" customHeight="1">
      <c r="B239" s="33"/>
      <c r="C239" s="227" t="s">
        <v>296</v>
      </c>
      <c r="D239" s="227" t="s">
        <v>288</v>
      </c>
      <c r="E239" s="228" t="s">
        <v>314</v>
      </c>
      <c r="F239" s="229" t="s">
        <v>315</v>
      </c>
      <c r="G239" s="230" t="s">
        <v>316</v>
      </c>
      <c r="H239" s="231">
        <v>0.62</v>
      </c>
      <c r="I239" s="232"/>
      <c r="J239" s="231">
        <f>ROUND(I239*H239,2)</f>
        <v>0</v>
      </c>
      <c r="K239" s="229" t="s">
        <v>176</v>
      </c>
      <c r="L239" s="233"/>
      <c r="M239" s="234" t="s">
        <v>1</v>
      </c>
      <c r="N239" s="235" t="s">
        <v>46</v>
      </c>
      <c r="O239" s="59"/>
      <c r="P239" s="189">
        <f>O239*H239</f>
        <v>0</v>
      </c>
      <c r="Q239" s="189">
        <v>1E-3</v>
      </c>
      <c r="R239" s="189">
        <f>Q239*H239</f>
        <v>6.2E-4</v>
      </c>
      <c r="S239" s="189">
        <v>0</v>
      </c>
      <c r="T239" s="190">
        <f>S239*H239</f>
        <v>0</v>
      </c>
      <c r="AR239" s="16" t="s">
        <v>200</v>
      </c>
      <c r="AT239" s="16" t="s">
        <v>288</v>
      </c>
      <c r="AU239" s="16" t="s">
        <v>84</v>
      </c>
      <c r="AY239" s="16" t="s">
        <v>172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6" t="s">
        <v>82</v>
      </c>
      <c r="BK239" s="191">
        <f>ROUND(I239*H239,2)</f>
        <v>0</v>
      </c>
      <c r="BL239" s="16" t="s">
        <v>177</v>
      </c>
      <c r="BM239" s="16" t="s">
        <v>1910</v>
      </c>
    </row>
    <row r="240" spans="2:65" s="13" customFormat="1">
      <c r="B240" s="203"/>
      <c r="C240" s="204"/>
      <c r="D240" s="194" t="s">
        <v>178</v>
      </c>
      <c r="E240" s="205" t="s">
        <v>1</v>
      </c>
      <c r="F240" s="206" t="s">
        <v>1911</v>
      </c>
      <c r="G240" s="204"/>
      <c r="H240" s="207">
        <v>0.62</v>
      </c>
      <c r="I240" s="208"/>
      <c r="J240" s="204"/>
      <c r="K240" s="204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178</v>
      </c>
      <c r="AU240" s="213" t="s">
        <v>84</v>
      </c>
      <c r="AV240" s="13" t="s">
        <v>84</v>
      </c>
      <c r="AW240" s="13" t="s">
        <v>36</v>
      </c>
      <c r="AX240" s="13" t="s">
        <v>82</v>
      </c>
      <c r="AY240" s="213" t="s">
        <v>172</v>
      </c>
    </row>
    <row r="241" spans="2:65" s="11" customFormat="1" ht="22.9" customHeight="1">
      <c r="B241" s="165"/>
      <c r="C241" s="166"/>
      <c r="D241" s="167" t="s">
        <v>74</v>
      </c>
      <c r="E241" s="179" t="s">
        <v>84</v>
      </c>
      <c r="F241" s="179" t="s">
        <v>317</v>
      </c>
      <c r="G241" s="166"/>
      <c r="H241" s="166"/>
      <c r="I241" s="169"/>
      <c r="J241" s="180">
        <f>BK241</f>
        <v>0</v>
      </c>
      <c r="K241" s="166"/>
      <c r="L241" s="171"/>
      <c r="M241" s="172"/>
      <c r="N241" s="173"/>
      <c r="O241" s="173"/>
      <c r="P241" s="174">
        <f>SUM(P242:P245)</f>
        <v>0</v>
      </c>
      <c r="Q241" s="173"/>
      <c r="R241" s="174">
        <f>SUM(R242:R245)</f>
        <v>1.9235499999999999E-2</v>
      </c>
      <c r="S241" s="173"/>
      <c r="T241" s="175">
        <f>SUM(T242:T245)</f>
        <v>0</v>
      </c>
      <c r="AR241" s="176" t="s">
        <v>82</v>
      </c>
      <c r="AT241" s="177" t="s">
        <v>74</v>
      </c>
      <c r="AU241" s="177" t="s">
        <v>82</v>
      </c>
      <c r="AY241" s="176" t="s">
        <v>172</v>
      </c>
      <c r="BK241" s="178">
        <f>SUM(BK242:BK245)</f>
        <v>0</v>
      </c>
    </row>
    <row r="242" spans="2:65" s="1" customFormat="1" ht="22.5" customHeight="1">
      <c r="B242" s="33"/>
      <c r="C242" s="181" t="s">
        <v>300</v>
      </c>
      <c r="D242" s="181" t="s">
        <v>174</v>
      </c>
      <c r="E242" s="182" t="s">
        <v>319</v>
      </c>
      <c r="F242" s="183" t="s">
        <v>320</v>
      </c>
      <c r="G242" s="184" t="s">
        <v>231</v>
      </c>
      <c r="H242" s="185">
        <v>3.95</v>
      </c>
      <c r="I242" s="186"/>
      <c r="J242" s="185">
        <f>ROUND(I242*H242,2)</f>
        <v>0</v>
      </c>
      <c r="K242" s="183" t="s">
        <v>176</v>
      </c>
      <c r="L242" s="37"/>
      <c r="M242" s="187" t="s">
        <v>1</v>
      </c>
      <c r="N242" s="188" t="s">
        <v>46</v>
      </c>
      <c r="O242" s="59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AR242" s="16" t="s">
        <v>177</v>
      </c>
      <c r="AT242" s="16" t="s">
        <v>174</v>
      </c>
      <c r="AU242" s="16" t="s">
        <v>84</v>
      </c>
      <c r="AY242" s="16" t="s">
        <v>172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6" t="s">
        <v>82</v>
      </c>
      <c r="BK242" s="191">
        <f>ROUND(I242*H242,2)</f>
        <v>0</v>
      </c>
      <c r="BL242" s="16" t="s">
        <v>177</v>
      </c>
      <c r="BM242" s="16" t="s">
        <v>1912</v>
      </c>
    </row>
    <row r="243" spans="2:65" s="12" customFormat="1">
      <c r="B243" s="192"/>
      <c r="C243" s="193"/>
      <c r="D243" s="194" t="s">
        <v>178</v>
      </c>
      <c r="E243" s="195" t="s">
        <v>1</v>
      </c>
      <c r="F243" s="196" t="s">
        <v>188</v>
      </c>
      <c r="G243" s="193"/>
      <c r="H243" s="195" t="s">
        <v>1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178</v>
      </c>
      <c r="AU243" s="202" t="s">
        <v>84</v>
      </c>
      <c r="AV243" s="12" t="s">
        <v>82</v>
      </c>
      <c r="AW243" s="12" t="s">
        <v>36</v>
      </c>
      <c r="AX243" s="12" t="s">
        <v>75</v>
      </c>
      <c r="AY243" s="202" t="s">
        <v>172</v>
      </c>
    </row>
    <row r="244" spans="2:65" s="13" customFormat="1">
      <c r="B244" s="203"/>
      <c r="C244" s="204"/>
      <c r="D244" s="194" t="s">
        <v>178</v>
      </c>
      <c r="E244" s="205" t="s">
        <v>1</v>
      </c>
      <c r="F244" s="206" t="s">
        <v>1876</v>
      </c>
      <c r="G244" s="204"/>
      <c r="H244" s="207">
        <v>3.95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178</v>
      </c>
      <c r="AU244" s="213" t="s">
        <v>84</v>
      </c>
      <c r="AV244" s="13" t="s">
        <v>84</v>
      </c>
      <c r="AW244" s="13" t="s">
        <v>36</v>
      </c>
      <c r="AX244" s="13" t="s">
        <v>82</v>
      </c>
      <c r="AY244" s="213" t="s">
        <v>172</v>
      </c>
    </row>
    <row r="245" spans="2:65" s="1" customFormat="1" ht="16.5" customHeight="1">
      <c r="B245" s="33"/>
      <c r="C245" s="181" t="s">
        <v>303</v>
      </c>
      <c r="D245" s="181" t="s">
        <v>174</v>
      </c>
      <c r="E245" s="182" t="s">
        <v>322</v>
      </c>
      <c r="F245" s="183" t="s">
        <v>323</v>
      </c>
      <c r="G245" s="184" t="s">
        <v>211</v>
      </c>
      <c r="H245" s="185">
        <v>26.35</v>
      </c>
      <c r="I245" s="186"/>
      <c r="J245" s="185">
        <f>ROUND(I245*H245,2)</f>
        <v>0</v>
      </c>
      <c r="K245" s="183" t="s">
        <v>176</v>
      </c>
      <c r="L245" s="37"/>
      <c r="M245" s="187" t="s">
        <v>1</v>
      </c>
      <c r="N245" s="188" t="s">
        <v>46</v>
      </c>
      <c r="O245" s="59"/>
      <c r="P245" s="189">
        <f>O245*H245</f>
        <v>0</v>
      </c>
      <c r="Q245" s="189">
        <v>7.2999999999999996E-4</v>
      </c>
      <c r="R245" s="189">
        <f>Q245*H245</f>
        <v>1.9235499999999999E-2</v>
      </c>
      <c r="S245" s="189">
        <v>0</v>
      </c>
      <c r="T245" s="190">
        <f>S245*H245</f>
        <v>0</v>
      </c>
      <c r="AR245" s="16" t="s">
        <v>177</v>
      </c>
      <c r="AT245" s="16" t="s">
        <v>174</v>
      </c>
      <c r="AU245" s="16" t="s">
        <v>84</v>
      </c>
      <c r="AY245" s="16" t="s">
        <v>172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6" t="s">
        <v>82</v>
      </c>
      <c r="BK245" s="191">
        <f>ROUND(I245*H245,2)</f>
        <v>0</v>
      </c>
      <c r="BL245" s="16" t="s">
        <v>177</v>
      </c>
      <c r="BM245" s="16" t="s">
        <v>1913</v>
      </c>
    </row>
    <row r="246" spans="2:65" s="11" customFormat="1" ht="22.9" customHeight="1">
      <c r="B246" s="165"/>
      <c r="C246" s="166"/>
      <c r="D246" s="167" t="s">
        <v>74</v>
      </c>
      <c r="E246" s="179" t="s">
        <v>177</v>
      </c>
      <c r="F246" s="179" t="s">
        <v>324</v>
      </c>
      <c r="G246" s="166"/>
      <c r="H246" s="166"/>
      <c r="I246" s="169"/>
      <c r="J246" s="180">
        <f>BK246</f>
        <v>0</v>
      </c>
      <c r="K246" s="166"/>
      <c r="L246" s="171"/>
      <c r="M246" s="172"/>
      <c r="N246" s="173"/>
      <c r="O246" s="173"/>
      <c r="P246" s="174">
        <f>SUM(P247:P253)</f>
        <v>0</v>
      </c>
      <c r="Q246" s="173"/>
      <c r="R246" s="174">
        <f>SUM(R247:R253)</f>
        <v>0.5202</v>
      </c>
      <c r="S246" s="173"/>
      <c r="T246" s="175">
        <f>SUM(T247:T253)</f>
        <v>0</v>
      </c>
      <c r="AR246" s="176" t="s">
        <v>82</v>
      </c>
      <c r="AT246" s="177" t="s">
        <v>74</v>
      </c>
      <c r="AU246" s="177" t="s">
        <v>82</v>
      </c>
      <c r="AY246" s="176" t="s">
        <v>172</v>
      </c>
      <c r="BK246" s="178">
        <f>SUM(BK247:BK253)</f>
        <v>0</v>
      </c>
    </row>
    <row r="247" spans="2:65" s="1" customFormat="1" ht="16.5" customHeight="1">
      <c r="B247" s="33"/>
      <c r="C247" s="181" t="s">
        <v>306</v>
      </c>
      <c r="D247" s="181" t="s">
        <v>174</v>
      </c>
      <c r="E247" s="182" t="s">
        <v>326</v>
      </c>
      <c r="F247" s="183" t="s">
        <v>327</v>
      </c>
      <c r="G247" s="184" t="s">
        <v>231</v>
      </c>
      <c r="H247" s="185">
        <v>11.3</v>
      </c>
      <c r="I247" s="186"/>
      <c r="J247" s="185">
        <f>ROUND(I247*H247,2)</f>
        <v>0</v>
      </c>
      <c r="K247" s="183" t="s">
        <v>176</v>
      </c>
      <c r="L247" s="37"/>
      <c r="M247" s="187" t="s">
        <v>1</v>
      </c>
      <c r="N247" s="188" t="s">
        <v>46</v>
      </c>
      <c r="O247" s="59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AR247" s="16" t="s">
        <v>177</v>
      </c>
      <c r="AT247" s="16" t="s">
        <v>174</v>
      </c>
      <c r="AU247" s="16" t="s">
        <v>84</v>
      </c>
      <c r="AY247" s="16" t="s">
        <v>172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6" t="s">
        <v>82</v>
      </c>
      <c r="BK247" s="191">
        <f>ROUND(I247*H247,2)</f>
        <v>0</v>
      </c>
      <c r="BL247" s="16" t="s">
        <v>177</v>
      </c>
      <c r="BM247" s="16" t="s">
        <v>1914</v>
      </c>
    </row>
    <row r="248" spans="2:65" s="12" customFormat="1">
      <c r="B248" s="192"/>
      <c r="C248" s="193"/>
      <c r="D248" s="194" t="s">
        <v>178</v>
      </c>
      <c r="E248" s="195" t="s">
        <v>1</v>
      </c>
      <c r="F248" s="196" t="s">
        <v>188</v>
      </c>
      <c r="G248" s="193"/>
      <c r="H248" s="195" t="s">
        <v>1</v>
      </c>
      <c r="I248" s="197"/>
      <c r="J248" s="193"/>
      <c r="K248" s="193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178</v>
      </c>
      <c r="AU248" s="202" t="s">
        <v>84</v>
      </c>
      <c r="AV248" s="12" t="s">
        <v>82</v>
      </c>
      <c r="AW248" s="12" t="s">
        <v>36</v>
      </c>
      <c r="AX248" s="12" t="s">
        <v>75</v>
      </c>
      <c r="AY248" s="202" t="s">
        <v>172</v>
      </c>
    </row>
    <row r="249" spans="2:65" s="12" customFormat="1">
      <c r="B249" s="192"/>
      <c r="C249" s="193"/>
      <c r="D249" s="194" t="s">
        <v>178</v>
      </c>
      <c r="E249" s="195" t="s">
        <v>1</v>
      </c>
      <c r="F249" s="196" t="s">
        <v>239</v>
      </c>
      <c r="G249" s="193"/>
      <c r="H249" s="195" t="s">
        <v>1</v>
      </c>
      <c r="I249" s="197"/>
      <c r="J249" s="193"/>
      <c r="K249" s="193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178</v>
      </c>
      <c r="AU249" s="202" t="s">
        <v>84</v>
      </c>
      <c r="AV249" s="12" t="s">
        <v>82</v>
      </c>
      <c r="AW249" s="12" t="s">
        <v>36</v>
      </c>
      <c r="AX249" s="12" t="s">
        <v>75</v>
      </c>
      <c r="AY249" s="202" t="s">
        <v>172</v>
      </c>
    </row>
    <row r="250" spans="2:65" s="13" customFormat="1">
      <c r="B250" s="203"/>
      <c r="C250" s="204"/>
      <c r="D250" s="194" t="s">
        <v>178</v>
      </c>
      <c r="E250" s="205" t="s">
        <v>1</v>
      </c>
      <c r="F250" s="206" t="s">
        <v>1915</v>
      </c>
      <c r="G250" s="204"/>
      <c r="H250" s="207">
        <v>11.3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178</v>
      </c>
      <c r="AU250" s="213" t="s">
        <v>84</v>
      </c>
      <c r="AV250" s="13" t="s">
        <v>84</v>
      </c>
      <c r="AW250" s="13" t="s">
        <v>36</v>
      </c>
      <c r="AX250" s="13" t="s">
        <v>82</v>
      </c>
      <c r="AY250" s="213" t="s">
        <v>172</v>
      </c>
    </row>
    <row r="251" spans="2:65" s="1" customFormat="1" ht="16.5" customHeight="1">
      <c r="B251" s="33"/>
      <c r="C251" s="181" t="s">
        <v>310</v>
      </c>
      <c r="D251" s="181" t="s">
        <v>174</v>
      </c>
      <c r="E251" s="182" t="s">
        <v>1916</v>
      </c>
      <c r="F251" s="183" t="s">
        <v>1917</v>
      </c>
      <c r="G251" s="184" t="s">
        <v>386</v>
      </c>
      <c r="H251" s="185">
        <v>68</v>
      </c>
      <c r="I251" s="186"/>
      <c r="J251" s="185">
        <f>ROUND(I251*H251,2)</f>
        <v>0</v>
      </c>
      <c r="K251" s="183" t="s">
        <v>176</v>
      </c>
      <c r="L251" s="37"/>
      <c r="M251" s="187" t="s">
        <v>1</v>
      </c>
      <c r="N251" s="188" t="s">
        <v>46</v>
      </c>
      <c r="O251" s="59"/>
      <c r="P251" s="189">
        <f>O251*H251</f>
        <v>0</v>
      </c>
      <c r="Q251" s="189">
        <v>1.65E-3</v>
      </c>
      <c r="R251" s="189">
        <f>Q251*H251</f>
        <v>0.11219999999999999</v>
      </c>
      <c r="S251" s="189">
        <v>0</v>
      </c>
      <c r="T251" s="190">
        <f>S251*H251</f>
        <v>0</v>
      </c>
      <c r="AR251" s="16" t="s">
        <v>177</v>
      </c>
      <c r="AT251" s="16" t="s">
        <v>174</v>
      </c>
      <c r="AU251" s="16" t="s">
        <v>84</v>
      </c>
      <c r="AY251" s="16" t="s">
        <v>172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6" t="s">
        <v>82</v>
      </c>
      <c r="BK251" s="191">
        <f>ROUND(I251*H251,2)</f>
        <v>0</v>
      </c>
      <c r="BL251" s="16" t="s">
        <v>177</v>
      </c>
      <c r="BM251" s="16" t="s">
        <v>1918</v>
      </c>
    </row>
    <row r="252" spans="2:65" s="13" customFormat="1">
      <c r="B252" s="203"/>
      <c r="C252" s="204"/>
      <c r="D252" s="194" t="s">
        <v>178</v>
      </c>
      <c r="E252" s="205" t="s">
        <v>1</v>
      </c>
      <c r="F252" s="206" t="s">
        <v>1919</v>
      </c>
      <c r="G252" s="204"/>
      <c r="H252" s="207">
        <v>68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178</v>
      </c>
      <c r="AU252" s="213" t="s">
        <v>84</v>
      </c>
      <c r="AV252" s="13" t="s">
        <v>84</v>
      </c>
      <c r="AW252" s="13" t="s">
        <v>36</v>
      </c>
      <c r="AX252" s="13" t="s">
        <v>82</v>
      </c>
      <c r="AY252" s="213" t="s">
        <v>172</v>
      </c>
    </row>
    <row r="253" spans="2:65" s="1" customFormat="1" ht="16.5" customHeight="1">
      <c r="B253" s="33"/>
      <c r="C253" s="227" t="s">
        <v>313</v>
      </c>
      <c r="D253" s="227" t="s">
        <v>288</v>
      </c>
      <c r="E253" s="228" t="s">
        <v>1920</v>
      </c>
      <c r="F253" s="229" t="s">
        <v>1921</v>
      </c>
      <c r="G253" s="230" t="s">
        <v>386</v>
      </c>
      <c r="H253" s="231">
        <v>68</v>
      </c>
      <c r="I253" s="232"/>
      <c r="J253" s="231">
        <f>ROUND(I253*H253,2)</f>
        <v>0</v>
      </c>
      <c r="K253" s="229" t="s">
        <v>176</v>
      </c>
      <c r="L253" s="233"/>
      <c r="M253" s="234" t="s">
        <v>1</v>
      </c>
      <c r="N253" s="235" t="s">
        <v>46</v>
      </c>
      <c r="O253" s="59"/>
      <c r="P253" s="189">
        <f>O253*H253</f>
        <v>0</v>
      </c>
      <c r="Q253" s="189">
        <v>6.0000000000000001E-3</v>
      </c>
      <c r="R253" s="189">
        <f>Q253*H253</f>
        <v>0.40800000000000003</v>
      </c>
      <c r="S253" s="189">
        <v>0</v>
      </c>
      <c r="T253" s="190">
        <f>S253*H253</f>
        <v>0</v>
      </c>
      <c r="AR253" s="16" t="s">
        <v>200</v>
      </c>
      <c r="AT253" s="16" t="s">
        <v>288</v>
      </c>
      <c r="AU253" s="16" t="s">
        <v>84</v>
      </c>
      <c r="AY253" s="16" t="s">
        <v>172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6" t="s">
        <v>82</v>
      </c>
      <c r="BK253" s="191">
        <f>ROUND(I253*H253,2)</f>
        <v>0</v>
      </c>
      <c r="BL253" s="16" t="s">
        <v>177</v>
      </c>
      <c r="BM253" s="16" t="s">
        <v>1922</v>
      </c>
    </row>
    <row r="254" spans="2:65" s="11" customFormat="1" ht="22.9" customHeight="1">
      <c r="B254" s="165"/>
      <c r="C254" s="166"/>
      <c r="D254" s="167" t="s">
        <v>74</v>
      </c>
      <c r="E254" s="179" t="s">
        <v>183</v>
      </c>
      <c r="F254" s="179" t="s">
        <v>331</v>
      </c>
      <c r="G254" s="166"/>
      <c r="H254" s="166"/>
      <c r="I254" s="169"/>
      <c r="J254" s="180">
        <f>BK254</f>
        <v>0</v>
      </c>
      <c r="K254" s="166"/>
      <c r="L254" s="171"/>
      <c r="M254" s="172"/>
      <c r="N254" s="173"/>
      <c r="O254" s="173"/>
      <c r="P254" s="174">
        <f>SUM(P255:P310)</f>
        <v>0</v>
      </c>
      <c r="Q254" s="173"/>
      <c r="R254" s="174">
        <f>SUM(R255:R310)</f>
        <v>1.3901250000000001</v>
      </c>
      <c r="S254" s="173"/>
      <c r="T254" s="175">
        <f>SUM(T255:T310)</f>
        <v>0</v>
      </c>
      <c r="AR254" s="176" t="s">
        <v>82</v>
      </c>
      <c r="AT254" s="177" t="s">
        <v>74</v>
      </c>
      <c r="AU254" s="177" t="s">
        <v>82</v>
      </c>
      <c r="AY254" s="176" t="s">
        <v>172</v>
      </c>
      <c r="BK254" s="178">
        <f>SUM(BK255:BK310)</f>
        <v>0</v>
      </c>
    </row>
    <row r="255" spans="2:65" s="1" customFormat="1" ht="16.5" customHeight="1">
      <c r="B255" s="33"/>
      <c r="C255" s="181" t="s">
        <v>318</v>
      </c>
      <c r="D255" s="181" t="s">
        <v>174</v>
      </c>
      <c r="E255" s="182" t="s">
        <v>336</v>
      </c>
      <c r="F255" s="183" t="s">
        <v>337</v>
      </c>
      <c r="G255" s="184" t="s">
        <v>175</v>
      </c>
      <c r="H255" s="185">
        <v>35.71</v>
      </c>
      <c r="I255" s="186"/>
      <c r="J255" s="185">
        <f>ROUND(I255*H255,2)</f>
        <v>0</v>
      </c>
      <c r="K255" s="183" t="s">
        <v>176</v>
      </c>
      <c r="L255" s="37"/>
      <c r="M255" s="187" t="s">
        <v>1</v>
      </c>
      <c r="N255" s="188" t="s">
        <v>46</v>
      </c>
      <c r="O255" s="59"/>
      <c r="P255" s="189">
        <f>O255*H255</f>
        <v>0</v>
      </c>
      <c r="Q255" s="189">
        <v>0</v>
      </c>
      <c r="R255" s="189">
        <f>Q255*H255</f>
        <v>0</v>
      </c>
      <c r="S255" s="189">
        <v>0</v>
      </c>
      <c r="T255" s="190">
        <f>S255*H255</f>
        <v>0</v>
      </c>
      <c r="AR255" s="16" t="s">
        <v>177</v>
      </c>
      <c r="AT255" s="16" t="s">
        <v>174</v>
      </c>
      <c r="AU255" s="16" t="s">
        <v>84</v>
      </c>
      <c r="AY255" s="16" t="s">
        <v>172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6" t="s">
        <v>82</v>
      </c>
      <c r="BK255" s="191">
        <f>ROUND(I255*H255,2)</f>
        <v>0</v>
      </c>
      <c r="BL255" s="16" t="s">
        <v>177</v>
      </c>
      <c r="BM255" s="16" t="s">
        <v>1923</v>
      </c>
    </row>
    <row r="256" spans="2:65" s="12" customFormat="1">
      <c r="B256" s="192"/>
      <c r="C256" s="193"/>
      <c r="D256" s="194" t="s">
        <v>178</v>
      </c>
      <c r="E256" s="195" t="s">
        <v>1</v>
      </c>
      <c r="F256" s="196" t="s">
        <v>188</v>
      </c>
      <c r="G256" s="193"/>
      <c r="H256" s="195" t="s">
        <v>1</v>
      </c>
      <c r="I256" s="197"/>
      <c r="J256" s="193"/>
      <c r="K256" s="193"/>
      <c r="L256" s="198"/>
      <c r="M256" s="199"/>
      <c r="N256" s="200"/>
      <c r="O256" s="200"/>
      <c r="P256" s="200"/>
      <c r="Q256" s="200"/>
      <c r="R256" s="200"/>
      <c r="S256" s="200"/>
      <c r="T256" s="201"/>
      <c r="AT256" s="202" t="s">
        <v>178</v>
      </c>
      <c r="AU256" s="202" t="s">
        <v>84</v>
      </c>
      <c r="AV256" s="12" t="s">
        <v>82</v>
      </c>
      <c r="AW256" s="12" t="s">
        <v>36</v>
      </c>
      <c r="AX256" s="12" t="s">
        <v>75</v>
      </c>
      <c r="AY256" s="202" t="s">
        <v>172</v>
      </c>
    </row>
    <row r="257" spans="2:65" s="12" customFormat="1">
      <c r="B257" s="192"/>
      <c r="C257" s="193"/>
      <c r="D257" s="194" t="s">
        <v>178</v>
      </c>
      <c r="E257" s="195" t="s">
        <v>1</v>
      </c>
      <c r="F257" s="196" t="s">
        <v>180</v>
      </c>
      <c r="G257" s="193"/>
      <c r="H257" s="195" t="s">
        <v>1</v>
      </c>
      <c r="I257" s="197"/>
      <c r="J257" s="193"/>
      <c r="K257" s="193"/>
      <c r="L257" s="198"/>
      <c r="M257" s="199"/>
      <c r="N257" s="200"/>
      <c r="O257" s="200"/>
      <c r="P257" s="200"/>
      <c r="Q257" s="200"/>
      <c r="R257" s="200"/>
      <c r="S257" s="200"/>
      <c r="T257" s="201"/>
      <c r="AT257" s="202" t="s">
        <v>178</v>
      </c>
      <c r="AU257" s="202" t="s">
        <v>84</v>
      </c>
      <c r="AV257" s="12" t="s">
        <v>82</v>
      </c>
      <c r="AW257" s="12" t="s">
        <v>36</v>
      </c>
      <c r="AX257" s="12" t="s">
        <v>75</v>
      </c>
      <c r="AY257" s="202" t="s">
        <v>172</v>
      </c>
    </row>
    <row r="258" spans="2:65" s="13" customFormat="1">
      <c r="B258" s="203"/>
      <c r="C258" s="204"/>
      <c r="D258" s="194" t="s">
        <v>178</v>
      </c>
      <c r="E258" s="205" t="s">
        <v>1</v>
      </c>
      <c r="F258" s="206" t="s">
        <v>1849</v>
      </c>
      <c r="G258" s="204"/>
      <c r="H258" s="207">
        <v>35.71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178</v>
      </c>
      <c r="AU258" s="213" t="s">
        <v>84</v>
      </c>
      <c r="AV258" s="13" t="s">
        <v>84</v>
      </c>
      <c r="AW258" s="13" t="s">
        <v>36</v>
      </c>
      <c r="AX258" s="13" t="s">
        <v>82</v>
      </c>
      <c r="AY258" s="213" t="s">
        <v>172</v>
      </c>
    </row>
    <row r="259" spans="2:65" s="1" customFormat="1" ht="16.5" customHeight="1">
      <c r="B259" s="33"/>
      <c r="C259" s="181" t="s">
        <v>321</v>
      </c>
      <c r="D259" s="181" t="s">
        <v>174</v>
      </c>
      <c r="E259" s="182" t="s">
        <v>339</v>
      </c>
      <c r="F259" s="183" t="s">
        <v>340</v>
      </c>
      <c r="G259" s="184" t="s">
        <v>175</v>
      </c>
      <c r="H259" s="185">
        <v>3.8</v>
      </c>
      <c r="I259" s="186"/>
      <c r="J259" s="185">
        <f>ROUND(I259*H259,2)</f>
        <v>0</v>
      </c>
      <c r="K259" s="183" t="s">
        <v>176</v>
      </c>
      <c r="L259" s="37"/>
      <c r="M259" s="187" t="s">
        <v>1</v>
      </c>
      <c r="N259" s="188" t="s">
        <v>46</v>
      </c>
      <c r="O259" s="59"/>
      <c r="P259" s="189">
        <f>O259*H259</f>
        <v>0</v>
      </c>
      <c r="Q259" s="189">
        <v>0</v>
      </c>
      <c r="R259" s="189">
        <f>Q259*H259</f>
        <v>0</v>
      </c>
      <c r="S259" s="189">
        <v>0</v>
      </c>
      <c r="T259" s="190">
        <f>S259*H259</f>
        <v>0</v>
      </c>
      <c r="AR259" s="16" t="s">
        <v>177</v>
      </c>
      <c r="AT259" s="16" t="s">
        <v>174</v>
      </c>
      <c r="AU259" s="16" t="s">
        <v>84</v>
      </c>
      <c r="AY259" s="16" t="s">
        <v>172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6" t="s">
        <v>82</v>
      </c>
      <c r="BK259" s="191">
        <f>ROUND(I259*H259,2)</f>
        <v>0</v>
      </c>
      <c r="BL259" s="16" t="s">
        <v>177</v>
      </c>
      <c r="BM259" s="16" t="s">
        <v>1924</v>
      </c>
    </row>
    <row r="260" spans="2:65" s="12" customFormat="1">
      <c r="B260" s="192"/>
      <c r="C260" s="193"/>
      <c r="D260" s="194" t="s">
        <v>178</v>
      </c>
      <c r="E260" s="195" t="s">
        <v>1</v>
      </c>
      <c r="F260" s="196" t="s">
        <v>188</v>
      </c>
      <c r="G260" s="193"/>
      <c r="H260" s="195" t="s">
        <v>1</v>
      </c>
      <c r="I260" s="197"/>
      <c r="J260" s="193"/>
      <c r="K260" s="193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178</v>
      </c>
      <c r="AU260" s="202" t="s">
        <v>84</v>
      </c>
      <c r="AV260" s="12" t="s">
        <v>82</v>
      </c>
      <c r="AW260" s="12" t="s">
        <v>36</v>
      </c>
      <c r="AX260" s="12" t="s">
        <v>75</v>
      </c>
      <c r="AY260" s="202" t="s">
        <v>172</v>
      </c>
    </row>
    <row r="261" spans="2:65" s="12" customFormat="1">
      <c r="B261" s="192"/>
      <c r="C261" s="193"/>
      <c r="D261" s="194" t="s">
        <v>178</v>
      </c>
      <c r="E261" s="195" t="s">
        <v>1</v>
      </c>
      <c r="F261" s="196" t="s">
        <v>180</v>
      </c>
      <c r="G261" s="193"/>
      <c r="H261" s="195" t="s">
        <v>1</v>
      </c>
      <c r="I261" s="197"/>
      <c r="J261" s="193"/>
      <c r="K261" s="193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178</v>
      </c>
      <c r="AU261" s="202" t="s">
        <v>84</v>
      </c>
      <c r="AV261" s="12" t="s">
        <v>82</v>
      </c>
      <c r="AW261" s="12" t="s">
        <v>36</v>
      </c>
      <c r="AX261" s="12" t="s">
        <v>75</v>
      </c>
      <c r="AY261" s="202" t="s">
        <v>172</v>
      </c>
    </row>
    <row r="262" spans="2:65" s="12" customFormat="1">
      <c r="B262" s="192"/>
      <c r="C262" s="193"/>
      <c r="D262" s="194" t="s">
        <v>178</v>
      </c>
      <c r="E262" s="195" t="s">
        <v>1</v>
      </c>
      <c r="F262" s="196" t="s">
        <v>341</v>
      </c>
      <c r="G262" s="193"/>
      <c r="H262" s="195" t="s">
        <v>1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178</v>
      </c>
      <c r="AU262" s="202" t="s">
        <v>84</v>
      </c>
      <c r="AV262" s="12" t="s">
        <v>82</v>
      </c>
      <c r="AW262" s="12" t="s">
        <v>36</v>
      </c>
      <c r="AX262" s="12" t="s">
        <v>75</v>
      </c>
      <c r="AY262" s="202" t="s">
        <v>172</v>
      </c>
    </row>
    <row r="263" spans="2:65" s="13" customFormat="1">
      <c r="B263" s="203"/>
      <c r="C263" s="204"/>
      <c r="D263" s="194" t="s">
        <v>178</v>
      </c>
      <c r="E263" s="205" t="s">
        <v>1</v>
      </c>
      <c r="F263" s="206" t="s">
        <v>1846</v>
      </c>
      <c r="G263" s="204"/>
      <c r="H263" s="207">
        <v>3.8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178</v>
      </c>
      <c r="AU263" s="213" t="s">
        <v>84</v>
      </c>
      <c r="AV263" s="13" t="s">
        <v>84</v>
      </c>
      <c r="AW263" s="13" t="s">
        <v>36</v>
      </c>
      <c r="AX263" s="13" t="s">
        <v>82</v>
      </c>
      <c r="AY263" s="213" t="s">
        <v>172</v>
      </c>
    </row>
    <row r="264" spans="2:65" s="1" customFormat="1" ht="16.5" customHeight="1">
      <c r="B264" s="33"/>
      <c r="C264" s="181" t="s">
        <v>325</v>
      </c>
      <c r="D264" s="181" t="s">
        <v>174</v>
      </c>
      <c r="E264" s="182" t="s">
        <v>343</v>
      </c>
      <c r="F264" s="183" t="s">
        <v>344</v>
      </c>
      <c r="G264" s="184" t="s">
        <v>175</v>
      </c>
      <c r="H264" s="185">
        <v>35.71</v>
      </c>
      <c r="I264" s="186"/>
      <c r="J264" s="185">
        <f>ROUND(I264*H264,2)</f>
        <v>0</v>
      </c>
      <c r="K264" s="183" t="s">
        <v>176</v>
      </c>
      <c r="L264" s="37"/>
      <c r="M264" s="187" t="s">
        <v>1</v>
      </c>
      <c r="N264" s="188" t="s">
        <v>46</v>
      </c>
      <c r="O264" s="59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AR264" s="16" t="s">
        <v>177</v>
      </c>
      <c r="AT264" s="16" t="s">
        <v>174</v>
      </c>
      <c r="AU264" s="16" t="s">
        <v>84</v>
      </c>
      <c r="AY264" s="16" t="s">
        <v>172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6" t="s">
        <v>82</v>
      </c>
      <c r="BK264" s="191">
        <f>ROUND(I264*H264,2)</f>
        <v>0</v>
      </c>
      <c r="BL264" s="16" t="s">
        <v>177</v>
      </c>
      <c r="BM264" s="16" t="s">
        <v>1925</v>
      </c>
    </row>
    <row r="265" spans="2:65" s="12" customFormat="1">
      <c r="B265" s="192"/>
      <c r="C265" s="193"/>
      <c r="D265" s="194" t="s">
        <v>178</v>
      </c>
      <c r="E265" s="195" t="s">
        <v>1</v>
      </c>
      <c r="F265" s="196" t="s">
        <v>188</v>
      </c>
      <c r="G265" s="193"/>
      <c r="H265" s="195" t="s">
        <v>1</v>
      </c>
      <c r="I265" s="197"/>
      <c r="J265" s="193"/>
      <c r="K265" s="193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178</v>
      </c>
      <c r="AU265" s="202" t="s">
        <v>84</v>
      </c>
      <c r="AV265" s="12" t="s">
        <v>82</v>
      </c>
      <c r="AW265" s="12" t="s">
        <v>36</v>
      </c>
      <c r="AX265" s="12" t="s">
        <v>75</v>
      </c>
      <c r="AY265" s="202" t="s">
        <v>172</v>
      </c>
    </row>
    <row r="266" spans="2:65" s="12" customFormat="1">
      <c r="B266" s="192"/>
      <c r="C266" s="193"/>
      <c r="D266" s="194" t="s">
        <v>178</v>
      </c>
      <c r="E266" s="195" t="s">
        <v>1</v>
      </c>
      <c r="F266" s="196" t="s">
        <v>180</v>
      </c>
      <c r="G266" s="193"/>
      <c r="H266" s="195" t="s">
        <v>1</v>
      </c>
      <c r="I266" s="197"/>
      <c r="J266" s="193"/>
      <c r="K266" s="193"/>
      <c r="L266" s="198"/>
      <c r="M266" s="199"/>
      <c r="N266" s="200"/>
      <c r="O266" s="200"/>
      <c r="P266" s="200"/>
      <c r="Q266" s="200"/>
      <c r="R266" s="200"/>
      <c r="S266" s="200"/>
      <c r="T266" s="201"/>
      <c r="AT266" s="202" t="s">
        <v>178</v>
      </c>
      <c r="AU266" s="202" t="s">
        <v>84</v>
      </c>
      <c r="AV266" s="12" t="s">
        <v>82</v>
      </c>
      <c r="AW266" s="12" t="s">
        <v>36</v>
      </c>
      <c r="AX266" s="12" t="s">
        <v>75</v>
      </c>
      <c r="AY266" s="202" t="s">
        <v>172</v>
      </c>
    </row>
    <row r="267" spans="2:65" s="12" customFormat="1">
      <c r="B267" s="192"/>
      <c r="C267" s="193"/>
      <c r="D267" s="194" t="s">
        <v>178</v>
      </c>
      <c r="E267" s="195" t="s">
        <v>1</v>
      </c>
      <c r="F267" s="196" t="s">
        <v>341</v>
      </c>
      <c r="G267" s="193"/>
      <c r="H267" s="195" t="s">
        <v>1</v>
      </c>
      <c r="I267" s="197"/>
      <c r="J267" s="193"/>
      <c r="K267" s="193"/>
      <c r="L267" s="198"/>
      <c r="M267" s="199"/>
      <c r="N267" s="200"/>
      <c r="O267" s="200"/>
      <c r="P267" s="200"/>
      <c r="Q267" s="200"/>
      <c r="R267" s="200"/>
      <c r="S267" s="200"/>
      <c r="T267" s="201"/>
      <c r="AT267" s="202" t="s">
        <v>178</v>
      </c>
      <c r="AU267" s="202" t="s">
        <v>84</v>
      </c>
      <c r="AV267" s="12" t="s">
        <v>82</v>
      </c>
      <c r="AW267" s="12" t="s">
        <v>36</v>
      </c>
      <c r="AX267" s="12" t="s">
        <v>75</v>
      </c>
      <c r="AY267" s="202" t="s">
        <v>172</v>
      </c>
    </row>
    <row r="268" spans="2:65" s="13" customFormat="1">
      <c r="B268" s="203"/>
      <c r="C268" s="204"/>
      <c r="D268" s="194" t="s">
        <v>178</v>
      </c>
      <c r="E268" s="205" t="s">
        <v>1</v>
      </c>
      <c r="F268" s="206" t="s">
        <v>1849</v>
      </c>
      <c r="G268" s="204"/>
      <c r="H268" s="207">
        <v>35.71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178</v>
      </c>
      <c r="AU268" s="213" t="s">
        <v>84</v>
      </c>
      <c r="AV268" s="13" t="s">
        <v>84</v>
      </c>
      <c r="AW268" s="13" t="s">
        <v>36</v>
      </c>
      <c r="AX268" s="13" t="s">
        <v>82</v>
      </c>
      <c r="AY268" s="213" t="s">
        <v>172</v>
      </c>
    </row>
    <row r="269" spans="2:65" s="1" customFormat="1" ht="16.5" customHeight="1">
      <c r="B269" s="33"/>
      <c r="C269" s="181" t="s">
        <v>328</v>
      </c>
      <c r="D269" s="181" t="s">
        <v>174</v>
      </c>
      <c r="E269" s="182" t="s">
        <v>346</v>
      </c>
      <c r="F269" s="183" t="s">
        <v>347</v>
      </c>
      <c r="G269" s="184" t="s">
        <v>175</v>
      </c>
      <c r="H269" s="185">
        <v>20.49</v>
      </c>
      <c r="I269" s="186"/>
      <c r="J269" s="185">
        <f>ROUND(I269*H269,2)</f>
        <v>0</v>
      </c>
      <c r="K269" s="183" t="s">
        <v>176</v>
      </c>
      <c r="L269" s="37"/>
      <c r="M269" s="187" t="s">
        <v>1</v>
      </c>
      <c r="N269" s="188" t="s">
        <v>46</v>
      </c>
      <c r="O269" s="59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AR269" s="16" t="s">
        <v>177</v>
      </c>
      <c r="AT269" s="16" t="s">
        <v>174</v>
      </c>
      <c r="AU269" s="16" t="s">
        <v>84</v>
      </c>
      <c r="AY269" s="16" t="s">
        <v>172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6" t="s">
        <v>82</v>
      </c>
      <c r="BK269" s="191">
        <f>ROUND(I269*H269,2)</f>
        <v>0</v>
      </c>
      <c r="BL269" s="16" t="s">
        <v>177</v>
      </c>
      <c r="BM269" s="16" t="s">
        <v>1926</v>
      </c>
    </row>
    <row r="270" spans="2:65" s="12" customFormat="1">
      <c r="B270" s="192"/>
      <c r="C270" s="193"/>
      <c r="D270" s="194" t="s">
        <v>178</v>
      </c>
      <c r="E270" s="195" t="s">
        <v>1</v>
      </c>
      <c r="F270" s="196" t="s">
        <v>179</v>
      </c>
      <c r="G270" s="193"/>
      <c r="H270" s="195" t="s">
        <v>1</v>
      </c>
      <c r="I270" s="197"/>
      <c r="J270" s="193"/>
      <c r="K270" s="193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178</v>
      </c>
      <c r="AU270" s="202" t="s">
        <v>84</v>
      </c>
      <c r="AV270" s="12" t="s">
        <v>82</v>
      </c>
      <c r="AW270" s="12" t="s">
        <v>36</v>
      </c>
      <c r="AX270" s="12" t="s">
        <v>75</v>
      </c>
      <c r="AY270" s="202" t="s">
        <v>172</v>
      </c>
    </row>
    <row r="271" spans="2:65" s="12" customFormat="1">
      <c r="B271" s="192"/>
      <c r="C271" s="193"/>
      <c r="D271" s="194" t="s">
        <v>178</v>
      </c>
      <c r="E271" s="195" t="s">
        <v>1</v>
      </c>
      <c r="F271" s="196" t="s">
        <v>180</v>
      </c>
      <c r="G271" s="193"/>
      <c r="H271" s="195" t="s">
        <v>1</v>
      </c>
      <c r="I271" s="197"/>
      <c r="J271" s="193"/>
      <c r="K271" s="193"/>
      <c r="L271" s="198"/>
      <c r="M271" s="199"/>
      <c r="N271" s="200"/>
      <c r="O271" s="200"/>
      <c r="P271" s="200"/>
      <c r="Q271" s="200"/>
      <c r="R271" s="200"/>
      <c r="S271" s="200"/>
      <c r="T271" s="201"/>
      <c r="AT271" s="202" t="s">
        <v>178</v>
      </c>
      <c r="AU271" s="202" t="s">
        <v>84</v>
      </c>
      <c r="AV271" s="12" t="s">
        <v>82</v>
      </c>
      <c r="AW271" s="12" t="s">
        <v>36</v>
      </c>
      <c r="AX271" s="12" t="s">
        <v>75</v>
      </c>
      <c r="AY271" s="202" t="s">
        <v>172</v>
      </c>
    </row>
    <row r="272" spans="2:65" s="13" customFormat="1">
      <c r="B272" s="203"/>
      <c r="C272" s="204"/>
      <c r="D272" s="194" t="s">
        <v>178</v>
      </c>
      <c r="E272" s="205" t="s">
        <v>1</v>
      </c>
      <c r="F272" s="206" t="s">
        <v>1927</v>
      </c>
      <c r="G272" s="204"/>
      <c r="H272" s="207">
        <v>8.25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178</v>
      </c>
      <c r="AU272" s="213" t="s">
        <v>84</v>
      </c>
      <c r="AV272" s="13" t="s">
        <v>84</v>
      </c>
      <c r="AW272" s="13" t="s">
        <v>36</v>
      </c>
      <c r="AX272" s="13" t="s">
        <v>75</v>
      </c>
      <c r="AY272" s="213" t="s">
        <v>172</v>
      </c>
    </row>
    <row r="273" spans="2:65" s="12" customFormat="1">
      <c r="B273" s="192"/>
      <c r="C273" s="193"/>
      <c r="D273" s="194" t="s">
        <v>178</v>
      </c>
      <c r="E273" s="195" t="s">
        <v>1</v>
      </c>
      <c r="F273" s="196" t="s">
        <v>341</v>
      </c>
      <c r="G273" s="193"/>
      <c r="H273" s="195" t="s">
        <v>1</v>
      </c>
      <c r="I273" s="197"/>
      <c r="J273" s="193"/>
      <c r="K273" s="193"/>
      <c r="L273" s="198"/>
      <c r="M273" s="199"/>
      <c r="N273" s="200"/>
      <c r="O273" s="200"/>
      <c r="P273" s="200"/>
      <c r="Q273" s="200"/>
      <c r="R273" s="200"/>
      <c r="S273" s="200"/>
      <c r="T273" s="201"/>
      <c r="AT273" s="202" t="s">
        <v>178</v>
      </c>
      <c r="AU273" s="202" t="s">
        <v>84</v>
      </c>
      <c r="AV273" s="12" t="s">
        <v>82</v>
      </c>
      <c r="AW273" s="12" t="s">
        <v>36</v>
      </c>
      <c r="AX273" s="12" t="s">
        <v>75</v>
      </c>
      <c r="AY273" s="202" t="s">
        <v>172</v>
      </c>
    </row>
    <row r="274" spans="2:65" s="13" customFormat="1">
      <c r="B274" s="203"/>
      <c r="C274" s="204"/>
      <c r="D274" s="194" t="s">
        <v>178</v>
      </c>
      <c r="E274" s="205" t="s">
        <v>1</v>
      </c>
      <c r="F274" s="206" t="s">
        <v>1850</v>
      </c>
      <c r="G274" s="204"/>
      <c r="H274" s="207">
        <v>12.24</v>
      </c>
      <c r="I274" s="208"/>
      <c r="J274" s="204"/>
      <c r="K274" s="204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178</v>
      </c>
      <c r="AU274" s="213" t="s">
        <v>84</v>
      </c>
      <c r="AV274" s="13" t="s">
        <v>84</v>
      </c>
      <c r="AW274" s="13" t="s">
        <v>36</v>
      </c>
      <c r="AX274" s="13" t="s">
        <v>75</v>
      </c>
      <c r="AY274" s="213" t="s">
        <v>172</v>
      </c>
    </row>
    <row r="275" spans="2:65" s="14" customFormat="1">
      <c r="B275" s="216"/>
      <c r="C275" s="217"/>
      <c r="D275" s="194" t="s">
        <v>178</v>
      </c>
      <c r="E275" s="218" t="s">
        <v>1</v>
      </c>
      <c r="F275" s="219" t="s">
        <v>195</v>
      </c>
      <c r="G275" s="217"/>
      <c r="H275" s="220">
        <v>20.49</v>
      </c>
      <c r="I275" s="221"/>
      <c r="J275" s="217"/>
      <c r="K275" s="217"/>
      <c r="L275" s="222"/>
      <c r="M275" s="223"/>
      <c r="N275" s="224"/>
      <c r="O275" s="224"/>
      <c r="P275" s="224"/>
      <c r="Q275" s="224"/>
      <c r="R275" s="224"/>
      <c r="S275" s="224"/>
      <c r="T275" s="225"/>
      <c r="AT275" s="226" t="s">
        <v>178</v>
      </c>
      <c r="AU275" s="226" t="s">
        <v>84</v>
      </c>
      <c r="AV275" s="14" t="s">
        <v>177</v>
      </c>
      <c r="AW275" s="14" t="s">
        <v>36</v>
      </c>
      <c r="AX275" s="14" t="s">
        <v>82</v>
      </c>
      <c r="AY275" s="226" t="s">
        <v>172</v>
      </c>
    </row>
    <row r="276" spans="2:65" s="1" customFormat="1" ht="16.5" customHeight="1">
      <c r="B276" s="33"/>
      <c r="C276" s="181" t="s">
        <v>332</v>
      </c>
      <c r="D276" s="181" t="s">
        <v>174</v>
      </c>
      <c r="E276" s="182" t="s">
        <v>349</v>
      </c>
      <c r="F276" s="183" t="s">
        <v>350</v>
      </c>
      <c r="G276" s="184" t="s">
        <v>175</v>
      </c>
      <c r="H276" s="185">
        <v>35.71</v>
      </c>
      <c r="I276" s="186"/>
      <c r="J276" s="185">
        <f>ROUND(I276*H276,2)</f>
        <v>0</v>
      </c>
      <c r="K276" s="183" t="s">
        <v>176</v>
      </c>
      <c r="L276" s="37"/>
      <c r="M276" s="187" t="s">
        <v>1</v>
      </c>
      <c r="N276" s="188" t="s">
        <v>46</v>
      </c>
      <c r="O276" s="59"/>
      <c r="P276" s="189">
        <f>O276*H276</f>
        <v>0</v>
      </c>
      <c r="Q276" s="189">
        <v>0</v>
      </c>
      <c r="R276" s="189">
        <f>Q276*H276</f>
        <v>0</v>
      </c>
      <c r="S276" s="189">
        <v>0</v>
      </c>
      <c r="T276" s="190">
        <f>S276*H276</f>
        <v>0</v>
      </c>
      <c r="AR276" s="16" t="s">
        <v>177</v>
      </c>
      <c r="AT276" s="16" t="s">
        <v>174</v>
      </c>
      <c r="AU276" s="16" t="s">
        <v>84</v>
      </c>
      <c r="AY276" s="16" t="s">
        <v>172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6" t="s">
        <v>82</v>
      </c>
      <c r="BK276" s="191">
        <f>ROUND(I276*H276,2)</f>
        <v>0</v>
      </c>
      <c r="BL276" s="16" t="s">
        <v>177</v>
      </c>
      <c r="BM276" s="16" t="s">
        <v>1928</v>
      </c>
    </row>
    <row r="277" spans="2:65" s="12" customFormat="1">
      <c r="B277" s="192"/>
      <c r="C277" s="193"/>
      <c r="D277" s="194" t="s">
        <v>178</v>
      </c>
      <c r="E277" s="195" t="s">
        <v>1</v>
      </c>
      <c r="F277" s="196" t="s">
        <v>188</v>
      </c>
      <c r="G277" s="193"/>
      <c r="H277" s="195" t="s">
        <v>1</v>
      </c>
      <c r="I277" s="197"/>
      <c r="J277" s="193"/>
      <c r="K277" s="193"/>
      <c r="L277" s="198"/>
      <c r="M277" s="199"/>
      <c r="N277" s="200"/>
      <c r="O277" s="200"/>
      <c r="P277" s="200"/>
      <c r="Q277" s="200"/>
      <c r="R277" s="200"/>
      <c r="S277" s="200"/>
      <c r="T277" s="201"/>
      <c r="AT277" s="202" t="s">
        <v>178</v>
      </c>
      <c r="AU277" s="202" t="s">
        <v>84</v>
      </c>
      <c r="AV277" s="12" t="s">
        <v>82</v>
      </c>
      <c r="AW277" s="12" t="s">
        <v>36</v>
      </c>
      <c r="AX277" s="12" t="s">
        <v>75</v>
      </c>
      <c r="AY277" s="202" t="s">
        <v>172</v>
      </c>
    </row>
    <row r="278" spans="2:65" s="12" customFormat="1">
      <c r="B278" s="192"/>
      <c r="C278" s="193"/>
      <c r="D278" s="194" t="s">
        <v>178</v>
      </c>
      <c r="E278" s="195" t="s">
        <v>1</v>
      </c>
      <c r="F278" s="196" t="s">
        <v>180</v>
      </c>
      <c r="G278" s="193"/>
      <c r="H278" s="195" t="s">
        <v>1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178</v>
      </c>
      <c r="AU278" s="202" t="s">
        <v>84</v>
      </c>
      <c r="AV278" s="12" t="s">
        <v>82</v>
      </c>
      <c r="AW278" s="12" t="s">
        <v>36</v>
      </c>
      <c r="AX278" s="12" t="s">
        <v>75</v>
      </c>
      <c r="AY278" s="202" t="s">
        <v>172</v>
      </c>
    </row>
    <row r="279" spans="2:65" s="13" customFormat="1">
      <c r="B279" s="203"/>
      <c r="C279" s="204"/>
      <c r="D279" s="194" t="s">
        <v>178</v>
      </c>
      <c r="E279" s="205" t="s">
        <v>1</v>
      </c>
      <c r="F279" s="206" t="s">
        <v>1849</v>
      </c>
      <c r="G279" s="204"/>
      <c r="H279" s="207">
        <v>35.71</v>
      </c>
      <c r="I279" s="208"/>
      <c r="J279" s="204"/>
      <c r="K279" s="204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178</v>
      </c>
      <c r="AU279" s="213" t="s">
        <v>84</v>
      </c>
      <c r="AV279" s="13" t="s">
        <v>84</v>
      </c>
      <c r="AW279" s="13" t="s">
        <v>36</v>
      </c>
      <c r="AX279" s="13" t="s">
        <v>82</v>
      </c>
      <c r="AY279" s="213" t="s">
        <v>172</v>
      </c>
    </row>
    <row r="280" spans="2:65" s="1" customFormat="1" ht="16.5" customHeight="1">
      <c r="B280" s="33"/>
      <c r="C280" s="181" t="s">
        <v>333</v>
      </c>
      <c r="D280" s="181" t="s">
        <v>174</v>
      </c>
      <c r="E280" s="182" t="s">
        <v>352</v>
      </c>
      <c r="F280" s="183" t="s">
        <v>353</v>
      </c>
      <c r="G280" s="184" t="s">
        <v>175</v>
      </c>
      <c r="H280" s="185">
        <v>16.04</v>
      </c>
      <c r="I280" s="186"/>
      <c r="J280" s="185">
        <f>ROUND(I280*H280,2)</f>
        <v>0</v>
      </c>
      <c r="K280" s="183" t="s">
        <v>176</v>
      </c>
      <c r="L280" s="37"/>
      <c r="M280" s="187" t="s">
        <v>1</v>
      </c>
      <c r="N280" s="188" t="s">
        <v>46</v>
      </c>
      <c r="O280" s="59"/>
      <c r="P280" s="189">
        <f>O280*H280</f>
        <v>0</v>
      </c>
      <c r="Q280" s="189">
        <v>0</v>
      </c>
      <c r="R280" s="189">
        <f>Q280*H280</f>
        <v>0</v>
      </c>
      <c r="S280" s="189">
        <v>0</v>
      </c>
      <c r="T280" s="190">
        <f>S280*H280</f>
        <v>0</v>
      </c>
      <c r="AR280" s="16" t="s">
        <v>177</v>
      </c>
      <c r="AT280" s="16" t="s">
        <v>174</v>
      </c>
      <c r="AU280" s="16" t="s">
        <v>84</v>
      </c>
      <c r="AY280" s="16" t="s">
        <v>172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6" t="s">
        <v>82</v>
      </c>
      <c r="BK280" s="191">
        <f>ROUND(I280*H280,2)</f>
        <v>0</v>
      </c>
      <c r="BL280" s="16" t="s">
        <v>177</v>
      </c>
      <c r="BM280" s="16" t="s">
        <v>1929</v>
      </c>
    </row>
    <row r="281" spans="2:65" s="12" customFormat="1">
      <c r="B281" s="192"/>
      <c r="C281" s="193"/>
      <c r="D281" s="194" t="s">
        <v>178</v>
      </c>
      <c r="E281" s="195" t="s">
        <v>1</v>
      </c>
      <c r="F281" s="196" t="s">
        <v>188</v>
      </c>
      <c r="G281" s="193"/>
      <c r="H281" s="195" t="s">
        <v>1</v>
      </c>
      <c r="I281" s="197"/>
      <c r="J281" s="193"/>
      <c r="K281" s="193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178</v>
      </c>
      <c r="AU281" s="202" t="s">
        <v>84</v>
      </c>
      <c r="AV281" s="12" t="s">
        <v>82</v>
      </c>
      <c r="AW281" s="12" t="s">
        <v>36</v>
      </c>
      <c r="AX281" s="12" t="s">
        <v>75</v>
      </c>
      <c r="AY281" s="202" t="s">
        <v>172</v>
      </c>
    </row>
    <row r="282" spans="2:65" s="12" customFormat="1">
      <c r="B282" s="192"/>
      <c r="C282" s="193"/>
      <c r="D282" s="194" t="s">
        <v>178</v>
      </c>
      <c r="E282" s="195" t="s">
        <v>1</v>
      </c>
      <c r="F282" s="196" t="s">
        <v>180</v>
      </c>
      <c r="G282" s="193"/>
      <c r="H282" s="195" t="s">
        <v>1</v>
      </c>
      <c r="I282" s="197"/>
      <c r="J282" s="193"/>
      <c r="K282" s="193"/>
      <c r="L282" s="198"/>
      <c r="M282" s="199"/>
      <c r="N282" s="200"/>
      <c r="O282" s="200"/>
      <c r="P282" s="200"/>
      <c r="Q282" s="200"/>
      <c r="R282" s="200"/>
      <c r="S282" s="200"/>
      <c r="T282" s="201"/>
      <c r="AT282" s="202" t="s">
        <v>178</v>
      </c>
      <c r="AU282" s="202" t="s">
        <v>84</v>
      </c>
      <c r="AV282" s="12" t="s">
        <v>82</v>
      </c>
      <c r="AW282" s="12" t="s">
        <v>36</v>
      </c>
      <c r="AX282" s="12" t="s">
        <v>75</v>
      </c>
      <c r="AY282" s="202" t="s">
        <v>172</v>
      </c>
    </row>
    <row r="283" spans="2:65" s="13" customFormat="1">
      <c r="B283" s="203"/>
      <c r="C283" s="204"/>
      <c r="D283" s="194" t="s">
        <v>178</v>
      </c>
      <c r="E283" s="205" t="s">
        <v>1</v>
      </c>
      <c r="F283" s="206" t="s">
        <v>1850</v>
      </c>
      <c r="G283" s="204"/>
      <c r="H283" s="207">
        <v>12.24</v>
      </c>
      <c r="I283" s="208"/>
      <c r="J283" s="204"/>
      <c r="K283" s="204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178</v>
      </c>
      <c r="AU283" s="213" t="s">
        <v>84</v>
      </c>
      <c r="AV283" s="13" t="s">
        <v>84</v>
      </c>
      <c r="AW283" s="13" t="s">
        <v>36</v>
      </c>
      <c r="AX283" s="13" t="s">
        <v>75</v>
      </c>
      <c r="AY283" s="213" t="s">
        <v>172</v>
      </c>
    </row>
    <row r="284" spans="2:65" s="13" customFormat="1">
      <c r="B284" s="203"/>
      <c r="C284" s="204"/>
      <c r="D284" s="194" t="s">
        <v>178</v>
      </c>
      <c r="E284" s="205" t="s">
        <v>1</v>
      </c>
      <c r="F284" s="206" t="s">
        <v>1846</v>
      </c>
      <c r="G284" s="204"/>
      <c r="H284" s="207">
        <v>3.8</v>
      </c>
      <c r="I284" s="208"/>
      <c r="J284" s="204"/>
      <c r="K284" s="204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178</v>
      </c>
      <c r="AU284" s="213" t="s">
        <v>84</v>
      </c>
      <c r="AV284" s="13" t="s">
        <v>84</v>
      </c>
      <c r="AW284" s="13" t="s">
        <v>36</v>
      </c>
      <c r="AX284" s="13" t="s">
        <v>75</v>
      </c>
      <c r="AY284" s="213" t="s">
        <v>172</v>
      </c>
    </row>
    <row r="285" spans="2:65" s="14" customFormat="1">
      <c r="B285" s="216"/>
      <c r="C285" s="217"/>
      <c r="D285" s="194" t="s">
        <v>178</v>
      </c>
      <c r="E285" s="218" t="s">
        <v>1</v>
      </c>
      <c r="F285" s="219" t="s">
        <v>195</v>
      </c>
      <c r="G285" s="217"/>
      <c r="H285" s="220">
        <v>16.04</v>
      </c>
      <c r="I285" s="221"/>
      <c r="J285" s="217"/>
      <c r="K285" s="217"/>
      <c r="L285" s="222"/>
      <c r="M285" s="223"/>
      <c r="N285" s="224"/>
      <c r="O285" s="224"/>
      <c r="P285" s="224"/>
      <c r="Q285" s="224"/>
      <c r="R285" s="224"/>
      <c r="S285" s="224"/>
      <c r="T285" s="225"/>
      <c r="AT285" s="226" t="s">
        <v>178</v>
      </c>
      <c r="AU285" s="226" t="s">
        <v>84</v>
      </c>
      <c r="AV285" s="14" t="s">
        <v>177</v>
      </c>
      <c r="AW285" s="14" t="s">
        <v>36</v>
      </c>
      <c r="AX285" s="14" t="s">
        <v>82</v>
      </c>
      <c r="AY285" s="226" t="s">
        <v>172</v>
      </c>
    </row>
    <row r="286" spans="2:65" s="1" customFormat="1" ht="16.5" customHeight="1">
      <c r="B286" s="33"/>
      <c r="C286" s="181" t="s">
        <v>334</v>
      </c>
      <c r="D286" s="181" t="s">
        <v>174</v>
      </c>
      <c r="E286" s="182" t="s">
        <v>355</v>
      </c>
      <c r="F286" s="183" t="s">
        <v>356</v>
      </c>
      <c r="G286" s="184" t="s">
        <v>175</v>
      </c>
      <c r="H286" s="185">
        <v>3.8</v>
      </c>
      <c r="I286" s="186"/>
      <c r="J286" s="185">
        <f>ROUND(I286*H286,2)</f>
        <v>0</v>
      </c>
      <c r="K286" s="183" t="s">
        <v>176</v>
      </c>
      <c r="L286" s="37"/>
      <c r="M286" s="187" t="s">
        <v>1</v>
      </c>
      <c r="N286" s="188" t="s">
        <v>46</v>
      </c>
      <c r="O286" s="59"/>
      <c r="P286" s="189">
        <f>O286*H286</f>
        <v>0</v>
      </c>
      <c r="Q286" s="189">
        <v>0</v>
      </c>
      <c r="R286" s="189">
        <f>Q286*H286</f>
        <v>0</v>
      </c>
      <c r="S286" s="189">
        <v>0</v>
      </c>
      <c r="T286" s="190">
        <f>S286*H286</f>
        <v>0</v>
      </c>
      <c r="AR286" s="16" t="s">
        <v>177</v>
      </c>
      <c r="AT286" s="16" t="s">
        <v>174</v>
      </c>
      <c r="AU286" s="16" t="s">
        <v>84</v>
      </c>
      <c r="AY286" s="16" t="s">
        <v>172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6" t="s">
        <v>82</v>
      </c>
      <c r="BK286" s="191">
        <f>ROUND(I286*H286,2)</f>
        <v>0</v>
      </c>
      <c r="BL286" s="16" t="s">
        <v>177</v>
      </c>
      <c r="BM286" s="16" t="s">
        <v>1930</v>
      </c>
    </row>
    <row r="287" spans="2:65" s="12" customFormat="1">
      <c r="B287" s="192"/>
      <c r="C287" s="193"/>
      <c r="D287" s="194" t="s">
        <v>178</v>
      </c>
      <c r="E287" s="195" t="s">
        <v>1</v>
      </c>
      <c r="F287" s="196" t="s">
        <v>188</v>
      </c>
      <c r="G287" s="193"/>
      <c r="H287" s="195" t="s">
        <v>1</v>
      </c>
      <c r="I287" s="197"/>
      <c r="J287" s="193"/>
      <c r="K287" s="193"/>
      <c r="L287" s="198"/>
      <c r="M287" s="199"/>
      <c r="N287" s="200"/>
      <c r="O287" s="200"/>
      <c r="P287" s="200"/>
      <c r="Q287" s="200"/>
      <c r="R287" s="200"/>
      <c r="S287" s="200"/>
      <c r="T287" s="201"/>
      <c r="AT287" s="202" t="s">
        <v>178</v>
      </c>
      <c r="AU287" s="202" t="s">
        <v>84</v>
      </c>
      <c r="AV287" s="12" t="s">
        <v>82</v>
      </c>
      <c r="AW287" s="12" t="s">
        <v>36</v>
      </c>
      <c r="AX287" s="12" t="s">
        <v>75</v>
      </c>
      <c r="AY287" s="202" t="s">
        <v>172</v>
      </c>
    </row>
    <row r="288" spans="2:65" s="12" customFormat="1">
      <c r="B288" s="192"/>
      <c r="C288" s="193"/>
      <c r="D288" s="194" t="s">
        <v>178</v>
      </c>
      <c r="E288" s="195" t="s">
        <v>1</v>
      </c>
      <c r="F288" s="196" t="s">
        <v>180</v>
      </c>
      <c r="G288" s="193"/>
      <c r="H288" s="195" t="s">
        <v>1</v>
      </c>
      <c r="I288" s="197"/>
      <c r="J288" s="193"/>
      <c r="K288" s="193"/>
      <c r="L288" s="198"/>
      <c r="M288" s="199"/>
      <c r="N288" s="200"/>
      <c r="O288" s="200"/>
      <c r="P288" s="200"/>
      <c r="Q288" s="200"/>
      <c r="R288" s="200"/>
      <c r="S288" s="200"/>
      <c r="T288" s="201"/>
      <c r="AT288" s="202" t="s">
        <v>178</v>
      </c>
      <c r="AU288" s="202" t="s">
        <v>84</v>
      </c>
      <c r="AV288" s="12" t="s">
        <v>82</v>
      </c>
      <c r="AW288" s="12" t="s">
        <v>36</v>
      </c>
      <c r="AX288" s="12" t="s">
        <v>75</v>
      </c>
      <c r="AY288" s="202" t="s">
        <v>172</v>
      </c>
    </row>
    <row r="289" spans="2:65" s="13" customFormat="1">
      <c r="B289" s="203"/>
      <c r="C289" s="204"/>
      <c r="D289" s="194" t="s">
        <v>178</v>
      </c>
      <c r="E289" s="205" t="s">
        <v>1</v>
      </c>
      <c r="F289" s="206" t="s">
        <v>1846</v>
      </c>
      <c r="G289" s="204"/>
      <c r="H289" s="207">
        <v>3.8</v>
      </c>
      <c r="I289" s="208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178</v>
      </c>
      <c r="AU289" s="213" t="s">
        <v>84</v>
      </c>
      <c r="AV289" s="13" t="s">
        <v>84</v>
      </c>
      <c r="AW289" s="13" t="s">
        <v>36</v>
      </c>
      <c r="AX289" s="13" t="s">
        <v>82</v>
      </c>
      <c r="AY289" s="213" t="s">
        <v>172</v>
      </c>
    </row>
    <row r="290" spans="2:65" s="1" customFormat="1" ht="22.5" customHeight="1">
      <c r="B290" s="33"/>
      <c r="C290" s="181" t="s">
        <v>335</v>
      </c>
      <c r="D290" s="181" t="s">
        <v>174</v>
      </c>
      <c r="E290" s="182" t="s">
        <v>359</v>
      </c>
      <c r="F290" s="183" t="s">
        <v>360</v>
      </c>
      <c r="G290" s="184" t="s">
        <v>175</v>
      </c>
      <c r="H290" s="185">
        <v>35.71</v>
      </c>
      <c r="I290" s="186"/>
      <c r="J290" s="185">
        <f>ROUND(I290*H290,2)</f>
        <v>0</v>
      </c>
      <c r="K290" s="183" t="s">
        <v>176</v>
      </c>
      <c r="L290" s="37"/>
      <c r="M290" s="187" t="s">
        <v>1</v>
      </c>
      <c r="N290" s="188" t="s">
        <v>46</v>
      </c>
      <c r="O290" s="59"/>
      <c r="P290" s="189">
        <f>O290*H290</f>
        <v>0</v>
      </c>
      <c r="Q290" s="189">
        <v>0</v>
      </c>
      <c r="R290" s="189">
        <f>Q290*H290</f>
        <v>0</v>
      </c>
      <c r="S290" s="189">
        <v>0</v>
      </c>
      <c r="T290" s="190">
        <f>S290*H290</f>
        <v>0</v>
      </c>
      <c r="AR290" s="16" t="s">
        <v>177</v>
      </c>
      <c r="AT290" s="16" t="s">
        <v>174</v>
      </c>
      <c r="AU290" s="16" t="s">
        <v>84</v>
      </c>
      <c r="AY290" s="16" t="s">
        <v>172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6" t="s">
        <v>82</v>
      </c>
      <c r="BK290" s="191">
        <f>ROUND(I290*H290,2)</f>
        <v>0</v>
      </c>
      <c r="BL290" s="16" t="s">
        <v>177</v>
      </c>
      <c r="BM290" s="16" t="s">
        <v>1931</v>
      </c>
    </row>
    <row r="291" spans="2:65" s="12" customFormat="1">
      <c r="B291" s="192"/>
      <c r="C291" s="193"/>
      <c r="D291" s="194" t="s">
        <v>178</v>
      </c>
      <c r="E291" s="195" t="s">
        <v>1</v>
      </c>
      <c r="F291" s="196" t="s">
        <v>188</v>
      </c>
      <c r="G291" s="193"/>
      <c r="H291" s="195" t="s">
        <v>1</v>
      </c>
      <c r="I291" s="197"/>
      <c r="J291" s="193"/>
      <c r="K291" s="193"/>
      <c r="L291" s="198"/>
      <c r="M291" s="199"/>
      <c r="N291" s="200"/>
      <c r="O291" s="200"/>
      <c r="P291" s="200"/>
      <c r="Q291" s="200"/>
      <c r="R291" s="200"/>
      <c r="S291" s="200"/>
      <c r="T291" s="201"/>
      <c r="AT291" s="202" t="s">
        <v>178</v>
      </c>
      <c r="AU291" s="202" t="s">
        <v>84</v>
      </c>
      <c r="AV291" s="12" t="s">
        <v>82</v>
      </c>
      <c r="AW291" s="12" t="s">
        <v>36</v>
      </c>
      <c r="AX291" s="12" t="s">
        <v>75</v>
      </c>
      <c r="AY291" s="202" t="s">
        <v>172</v>
      </c>
    </row>
    <row r="292" spans="2:65" s="12" customFormat="1">
      <c r="B292" s="192"/>
      <c r="C292" s="193"/>
      <c r="D292" s="194" t="s">
        <v>178</v>
      </c>
      <c r="E292" s="195" t="s">
        <v>1</v>
      </c>
      <c r="F292" s="196" t="s">
        <v>180</v>
      </c>
      <c r="G292" s="193"/>
      <c r="H292" s="195" t="s">
        <v>1</v>
      </c>
      <c r="I292" s="197"/>
      <c r="J292" s="193"/>
      <c r="K292" s="193"/>
      <c r="L292" s="198"/>
      <c r="M292" s="199"/>
      <c r="N292" s="200"/>
      <c r="O292" s="200"/>
      <c r="P292" s="200"/>
      <c r="Q292" s="200"/>
      <c r="R292" s="200"/>
      <c r="S292" s="200"/>
      <c r="T292" s="201"/>
      <c r="AT292" s="202" t="s">
        <v>178</v>
      </c>
      <c r="AU292" s="202" t="s">
        <v>84</v>
      </c>
      <c r="AV292" s="12" t="s">
        <v>82</v>
      </c>
      <c r="AW292" s="12" t="s">
        <v>36</v>
      </c>
      <c r="AX292" s="12" t="s">
        <v>75</v>
      </c>
      <c r="AY292" s="202" t="s">
        <v>172</v>
      </c>
    </row>
    <row r="293" spans="2:65" s="13" customFormat="1">
      <c r="B293" s="203"/>
      <c r="C293" s="204"/>
      <c r="D293" s="194" t="s">
        <v>178</v>
      </c>
      <c r="E293" s="205" t="s">
        <v>1</v>
      </c>
      <c r="F293" s="206" t="s">
        <v>1849</v>
      </c>
      <c r="G293" s="204"/>
      <c r="H293" s="207">
        <v>35.71</v>
      </c>
      <c r="I293" s="208"/>
      <c r="J293" s="204"/>
      <c r="K293" s="204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178</v>
      </c>
      <c r="AU293" s="213" t="s">
        <v>84</v>
      </c>
      <c r="AV293" s="13" t="s">
        <v>84</v>
      </c>
      <c r="AW293" s="13" t="s">
        <v>36</v>
      </c>
      <c r="AX293" s="13" t="s">
        <v>82</v>
      </c>
      <c r="AY293" s="213" t="s">
        <v>172</v>
      </c>
    </row>
    <row r="294" spans="2:65" s="1" customFormat="1" ht="16.5" customHeight="1">
      <c r="B294" s="33"/>
      <c r="C294" s="181" t="s">
        <v>338</v>
      </c>
      <c r="D294" s="181" t="s">
        <v>174</v>
      </c>
      <c r="E294" s="182" t="s">
        <v>365</v>
      </c>
      <c r="F294" s="183" t="s">
        <v>366</v>
      </c>
      <c r="G294" s="184" t="s">
        <v>175</v>
      </c>
      <c r="H294" s="185">
        <v>47.95</v>
      </c>
      <c r="I294" s="186"/>
      <c r="J294" s="185">
        <f>ROUND(I294*H294,2)</f>
        <v>0</v>
      </c>
      <c r="K294" s="183" t="s">
        <v>176</v>
      </c>
      <c r="L294" s="37"/>
      <c r="M294" s="187" t="s">
        <v>1</v>
      </c>
      <c r="N294" s="188" t="s">
        <v>46</v>
      </c>
      <c r="O294" s="59"/>
      <c r="P294" s="189">
        <f>O294*H294</f>
        <v>0</v>
      </c>
      <c r="Q294" s="189">
        <v>0</v>
      </c>
      <c r="R294" s="189">
        <f>Q294*H294</f>
        <v>0</v>
      </c>
      <c r="S294" s="189">
        <v>0</v>
      </c>
      <c r="T294" s="190">
        <f>S294*H294</f>
        <v>0</v>
      </c>
      <c r="AR294" s="16" t="s">
        <v>177</v>
      </c>
      <c r="AT294" s="16" t="s">
        <v>174</v>
      </c>
      <c r="AU294" s="16" t="s">
        <v>84</v>
      </c>
      <c r="AY294" s="16" t="s">
        <v>172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6" t="s">
        <v>82</v>
      </c>
      <c r="BK294" s="191">
        <f>ROUND(I294*H294,2)</f>
        <v>0</v>
      </c>
      <c r="BL294" s="16" t="s">
        <v>177</v>
      </c>
      <c r="BM294" s="16" t="s">
        <v>1932</v>
      </c>
    </row>
    <row r="295" spans="2:65" s="12" customFormat="1">
      <c r="B295" s="192"/>
      <c r="C295" s="193"/>
      <c r="D295" s="194" t="s">
        <v>178</v>
      </c>
      <c r="E295" s="195" t="s">
        <v>1</v>
      </c>
      <c r="F295" s="196" t="s">
        <v>188</v>
      </c>
      <c r="G295" s="193"/>
      <c r="H295" s="195" t="s">
        <v>1</v>
      </c>
      <c r="I295" s="197"/>
      <c r="J295" s="193"/>
      <c r="K295" s="193"/>
      <c r="L295" s="198"/>
      <c r="M295" s="199"/>
      <c r="N295" s="200"/>
      <c r="O295" s="200"/>
      <c r="P295" s="200"/>
      <c r="Q295" s="200"/>
      <c r="R295" s="200"/>
      <c r="S295" s="200"/>
      <c r="T295" s="201"/>
      <c r="AT295" s="202" t="s">
        <v>178</v>
      </c>
      <c r="AU295" s="202" t="s">
        <v>84</v>
      </c>
      <c r="AV295" s="12" t="s">
        <v>82</v>
      </c>
      <c r="AW295" s="12" t="s">
        <v>36</v>
      </c>
      <c r="AX295" s="12" t="s">
        <v>75</v>
      </c>
      <c r="AY295" s="202" t="s">
        <v>172</v>
      </c>
    </row>
    <row r="296" spans="2:65" s="12" customFormat="1">
      <c r="B296" s="192"/>
      <c r="C296" s="193"/>
      <c r="D296" s="194" t="s">
        <v>178</v>
      </c>
      <c r="E296" s="195" t="s">
        <v>1</v>
      </c>
      <c r="F296" s="196" t="s">
        <v>180</v>
      </c>
      <c r="G296" s="193"/>
      <c r="H296" s="195" t="s">
        <v>1</v>
      </c>
      <c r="I296" s="197"/>
      <c r="J296" s="193"/>
      <c r="K296" s="193"/>
      <c r="L296" s="198"/>
      <c r="M296" s="199"/>
      <c r="N296" s="200"/>
      <c r="O296" s="200"/>
      <c r="P296" s="200"/>
      <c r="Q296" s="200"/>
      <c r="R296" s="200"/>
      <c r="S296" s="200"/>
      <c r="T296" s="201"/>
      <c r="AT296" s="202" t="s">
        <v>178</v>
      </c>
      <c r="AU296" s="202" t="s">
        <v>84</v>
      </c>
      <c r="AV296" s="12" t="s">
        <v>82</v>
      </c>
      <c r="AW296" s="12" t="s">
        <v>36</v>
      </c>
      <c r="AX296" s="12" t="s">
        <v>75</v>
      </c>
      <c r="AY296" s="202" t="s">
        <v>172</v>
      </c>
    </row>
    <row r="297" spans="2:65" s="13" customFormat="1">
      <c r="B297" s="203"/>
      <c r="C297" s="204"/>
      <c r="D297" s="194" t="s">
        <v>178</v>
      </c>
      <c r="E297" s="205" t="s">
        <v>1</v>
      </c>
      <c r="F297" s="206" t="s">
        <v>1849</v>
      </c>
      <c r="G297" s="204"/>
      <c r="H297" s="207">
        <v>35.71</v>
      </c>
      <c r="I297" s="208"/>
      <c r="J297" s="204"/>
      <c r="K297" s="204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178</v>
      </c>
      <c r="AU297" s="213" t="s">
        <v>84</v>
      </c>
      <c r="AV297" s="13" t="s">
        <v>84</v>
      </c>
      <c r="AW297" s="13" t="s">
        <v>36</v>
      </c>
      <c r="AX297" s="13" t="s">
        <v>75</v>
      </c>
      <c r="AY297" s="213" t="s">
        <v>172</v>
      </c>
    </row>
    <row r="298" spans="2:65" s="13" customFormat="1">
      <c r="B298" s="203"/>
      <c r="C298" s="204"/>
      <c r="D298" s="194" t="s">
        <v>178</v>
      </c>
      <c r="E298" s="205" t="s">
        <v>1</v>
      </c>
      <c r="F298" s="206" t="s">
        <v>1850</v>
      </c>
      <c r="G298" s="204"/>
      <c r="H298" s="207">
        <v>12.24</v>
      </c>
      <c r="I298" s="208"/>
      <c r="J298" s="204"/>
      <c r="K298" s="204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178</v>
      </c>
      <c r="AU298" s="213" t="s">
        <v>84</v>
      </c>
      <c r="AV298" s="13" t="s">
        <v>84</v>
      </c>
      <c r="AW298" s="13" t="s">
        <v>36</v>
      </c>
      <c r="AX298" s="13" t="s">
        <v>75</v>
      </c>
      <c r="AY298" s="213" t="s">
        <v>172</v>
      </c>
    </row>
    <row r="299" spans="2:65" s="14" customFormat="1">
      <c r="B299" s="216"/>
      <c r="C299" s="217"/>
      <c r="D299" s="194" t="s">
        <v>178</v>
      </c>
      <c r="E299" s="218" t="s">
        <v>1</v>
      </c>
      <c r="F299" s="219" t="s">
        <v>195</v>
      </c>
      <c r="G299" s="217"/>
      <c r="H299" s="220">
        <v>47.95</v>
      </c>
      <c r="I299" s="221"/>
      <c r="J299" s="217"/>
      <c r="K299" s="217"/>
      <c r="L299" s="222"/>
      <c r="M299" s="223"/>
      <c r="N299" s="224"/>
      <c r="O299" s="224"/>
      <c r="P299" s="224"/>
      <c r="Q299" s="224"/>
      <c r="R299" s="224"/>
      <c r="S299" s="224"/>
      <c r="T299" s="225"/>
      <c r="AT299" s="226" t="s">
        <v>178</v>
      </c>
      <c r="AU299" s="226" t="s">
        <v>84</v>
      </c>
      <c r="AV299" s="14" t="s">
        <v>177</v>
      </c>
      <c r="AW299" s="14" t="s">
        <v>36</v>
      </c>
      <c r="AX299" s="14" t="s">
        <v>82</v>
      </c>
      <c r="AY299" s="226" t="s">
        <v>172</v>
      </c>
    </row>
    <row r="300" spans="2:65" s="1" customFormat="1" ht="16.5" customHeight="1">
      <c r="B300" s="33"/>
      <c r="C300" s="181" t="s">
        <v>342</v>
      </c>
      <c r="D300" s="181" t="s">
        <v>174</v>
      </c>
      <c r="E300" s="182" t="s">
        <v>368</v>
      </c>
      <c r="F300" s="183" t="s">
        <v>369</v>
      </c>
      <c r="G300" s="184" t="s">
        <v>175</v>
      </c>
      <c r="H300" s="185">
        <v>71.42</v>
      </c>
      <c r="I300" s="186"/>
      <c r="J300" s="185">
        <f>ROUND(I300*H300,2)</f>
        <v>0</v>
      </c>
      <c r="K300" s="183" t="s">
        <v>176</v>
      </c>
      <c r="L300" s="37"/>
      <c r="M300" s="187" t="s">
        <v>1</v>
      </c>
      <c r="N300" s="188" t="s">
        <v>46</v>
      </c>
      <c r="O300" s="59"/>
      <c r="P300" s="189">
        <f>O300*H300</f>
        <v>0</v>
      </c>
      <c r="Q300" s="189">
        <v>0</v>
      </c>
      <c r="R300" s="189">
        <f>Q300*H300</f>
        <v>0</v>
      </c>
      <c r="S300" s="189">
        <v>0</v>
      </c>
      <c r="T300" s="190">
        <f>S300*H300</f>
        <v>0</v>
      </c>
      <c r="AR300" s="16" t="s">
        <v>177</v>
      </c>
      <c r="AT300" s="16" t="s">
        <v>174</v>
      </c>
      <c r="AU300" s="16" t="s">
        <v>84</v>
      </c>
      <c r="AY300" s="16" t="s">
        <v>172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6" t="s">
        <v>82</v>
      </c>
      <c r="BK300" s="191">
        <f>ROUND(I300*H300,2)</f>
        <v>0</v>
      </c>
      <c r="BL300" s="16" t="s">
        <v>177</v>
      </c>
      <c r="BM300" s="16" t="s">
        <v>1933</v>
      </c>
    </row>
    <row r="301" spans="2:65" s="12" customFormat="1">
      <c r="B301" s="192"/>
      <c r="C301" s="193"/>
      <c r="D301" s="194" t="s">
        <v>178</v>
      </c>
      <c r="E301" s="195" t="s">
        <v>1</v>
      </c>
      <c r="F301" s="196" t="s">
        <v>188</v>
      </c>
      <c r="G301" s="193"/>
      <c r="H301" s="195" t="s">
        <v>1</v>
      </c>
      <c r="I301" s="197"/>
      <c r="J301" s="193"/>
      <c r="K301" s="193"/>
      <c r="L301" s="198"/>
      <c r="M301" s="199"/>
      <c r="N301" s="200"/>
      <c r="O301" s="200"/>
      <c r="P301" s="200"/>
      <c r="Q301" s="200"/>
      <c r="R301" s="200"/>
      <c r="S301" s="200"/>
      <c r="T301" s="201"/>
      <c r="AT301" s="202" t="s">
        <v>178</v>
      </c>
      <c r="AU301" s="202" t="s">
        <v>84</v>
      </c>
      <c r="AV301" s="12" t="s">
        <v>82</v>
      </c>
      <c r="AW301" s="12" t="s">
        <v>36</v>
      </c>
      <c r="AX301" s="12" t="s">
        <v>75</v>
      </c>
      <c r="AY301" s="202" t="s">
        <v>172</v>
      </c>
    </row>
    <row r="302" spans="2:65" s="12" customFormat="1">
      <c r="B302" s="192"/>
      <c r="C302" s="193"/>
      <c r="D302" s="194" t="s">
        <v>178</v>
      </c>
      <c r="E302" s="195" t="s">
        <v>1</v>
      </c>
      <c r="F302" s="196" t="s">
        <v>180</v>
      </c>
      <c r="G302" s="193"/>
      <c r="H302" s="195" t="s">
        <v>1</v>
      </c>
      <c r="I302" s="197"/>
      <c r="J302" s="193"/>
      <c r="K302" s="193"/>
      <c r="L302" s="198"/>
      <c r="M302" s="199"/>
      <c r="N302" s="200"/>
      <c r="O302" s="200"/>
      <c r="P302" s="200"/>
      <c r="Q302" s="200"/>
      <c r="R302" s="200"/>
      <c r="S302" s="200"/>
      <c r="T302" s="201"/>
      <c r="AT302" s="202" t="s">
        <v>178</v>
      </c>
      <c r="AU302" s="202" t="s">
        <v>84</v>
      </c>
      <c r="AV302" s="12" t="s">
        <v>82</v>
      </c>
      <c r="AW302" s="12" t="s">
        <v>36</v>
      </c>
      <c r="AX302" s="12" t="s">
        <v>75</v>
      </c>
      <c r="AY302" s="202" t="s">
        <v>172</v>
      </c>
    </row>
    <row r="303" spans="2:65" s="13" customFormat="1">
      <c r="B303" s="203"/>
      <c r="C303" s="204"/>
      <c r="D303" s="194" t="s">
        <v>178</v>
      </c>
      <c r="E303" s="205" t="s">
        <v>1</v>
      </c>
      <c r="F303" s="206" t="s">
        <v>1934</v>
      </c>
      <c r="G303" s="204"/>
      <c r="H303" s="207">
        <v>71.42</v>
      </c>
      <c r="I303" s="208"/>
      <c r="J303" s="204"/>
      <c r="K303" s="204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178</v>
      </c>
      <c r="AU303" s="213" t="s">
        <v>84</v>
      </c>
      <c r="AV303" s="13" t="s">
        <v>84</v>
      </c>
      <c r="AW303" s="13" t="s">
        <v>36</v>
      </c>
      <c r="AX303" s="13" t="s">
        <v>82</v>
      </c>
      <c r="AY303" s="213" t="s">
        <v>172</v>
      </c>
    </row>
    <row r="304" spans="2:65" s="1" customFormat="1" ht="22.5" customHeight="1">
      <c r="B304" s="33"/>
      <c r="C304" s="181" t="s">
        <v>345</v>
      </c>
      <c r="D304" s="181" t="s">
        <v>174</v>
      </c>
      <c r="E304" s="182" t="s">
        <v>371</v>
      </c>
      <c r="F304" s="183" t="s">
        <v>372</v>
      </c>
      <c r="G304" s="184" t="s">
        <v>175</v>
      </c>
      <c r="H304" s="185">
        <v>24.48</v>
      </c>
      <c r="I304" s="186"/>
      <c r="J304" s="185">
        <f>ROUND(I304*H304,2)</f>
        <v>0</v>
      </c>
      <c r="K304" s="183" t="s">
        <v>176</v>
      </c>
      <c r="L304" s="37"/>
      <c r="M304" s="187" t="s">
        <v>1</v>
      </c>
      <c r="N304" s="188" t="s">
        <v>46</v>
      </c>
      <c r="O304" s="59"/>
      <c r="P304" s="189">
        <f>O304*H304</f>
        <v>0</v>
      </c>
      <c r="Q304" s="189">
        <v>0</v>
      </c>
      <c r="R304" s="189">
        <f>Q304*H304</f>
        <v>0</v>
      </c>
      <c r="S304" s="189">
        <v>0</v>
      </c>
      <c r="T304" s="190">
        <f>S304*H304</f>
        <v>0</v>
      </c>
      <c r="AR304" s="16" t="s">
        <v>177</v>
      </c>
      <c r="AT304" s="16" t="s">
        <v>174</v>
      </c>
      <c r="AU304" s="16" t="s">
        <v>84</v>
      </c>
      <c r="AY304" s="16" t="s">
        <v>172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6" t="s">
        <v>82</v>
      </c>
      <c r="BK304" s="191">
        <f>ROUND(I304*H304,2)</f>
        <v>0</v>
      </c>
      <c r="BL304" s="16" t="s">
        <v>177</v>
      </c>
      <c r="BM304" s="16" t="s">
        <v>1935</v>
      </c>
    </row>
    <row r="305" spans="2:65" s="12" customFormat="1">
      <c r="B305" s="192"/>
      <c r="C305" s="193"/>
      <c r="D305" s="194" t="s">
        <v>178</v>
      </c>
      <c r="E305" s="195" t="s">
        <v>1</v>
      </c>
      <c r="F305" s="196" t="s">
        <v>188</v>
      </c>
      <c r="G305" s="193"/>
      <c r="H305" s="195" t="s">
        <v>1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178</v>
      </c>
      <c r="AU305" s="202" t="s">
        <v>84</v>
      </c>
      <c r="AV305" s="12" t="s">
        <v>82</v>
      </c>
      <c r="AW305" s="12" t="s">
        <v>36</v>
      </c>
      <c r="AX305" s="12" t="s">
        <v>75</v>
      </c>
      <c r="AY305" s="202" t="s">
        <v>172</v>
      </c>
    </row>
    <row r="306" spans="2:65" s="12" customFormat="1">
      <c r="B306" s="192"/>
      <c r="C306" s="193"/>
      <c r="D306" s="194" t="s">
        <v>178</v>
      </c>
      <c r="E306" s="195" t="s">
        <v>1</v>
      </c>
      <c r="F306" s="196" t="s">
        <v>180</v>
      </c>
      <c r="G306" s="193"/>
      <c r="H306" s="195" t="s">
        <v>1</v>
      </c>
      <c r="I306" s="197"/>
      <c r="J306" s="193"/>
      <c r="K306" s="193"/>
      <c r="L306" s="198"/>
      <c r="M306" s="199"/>
      <c r="N306" s="200"/>
      <c r="O306" s="200"/>
      <c r="P306" s="200"/>
      <c r="Q306" s="200"/>
      <c r="R306" s="200"/>
      <c r="S306" s="200"/>
      <c r="T306" s="201"/>
      <c r="AT306" s="202" t="s">
        <v>178</v>
      </c>
      <c r="AU306" s="202" t="s">
        <v>84</v>
      </c>
      <c r="AV306" s="12" t="s">
        <v>82</v>
      </c>
      <c r="AW306" s="12" t="s">
        <v>36</v>
      </c>
      <c r="AX306" s="12" t="s">
        <v>75</v>
      </c>
      <c r="AY306" s="202" t="s">
        <v>172</v>
      </c>
    </row>
    <row r="307" spans="2:65" s="13" customFormat="1">
      <c r="B307" s="203"/>
      <c r="C307" s="204"/>
      <c r="D307" s="194" t="s">
        <v>178</v>
      </c>
      <c r="E307" s="205" t="s">
        <v>1</v>
      </c>
      <c r="F307" s="206" t="s">
        <v>1936</v>
      </c>
      <c r="G307" s="204"/>
      <c r="H307" s="207">
        <v>24.48</v>
      </c>
      <c r="I307" s="208"/>
      <c r="J307" s="204"/>
      <c r="K307" s="204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178</v>
      </c>
      <c r="AU307" s="213" t="s">
        <v>84</v>
      </c>
      <c r="AV307" s="13" t="s">
        <v>84</v>
      </c>
      <c r="AW307" s="13" t="s">
        <v>36</v>
      </c>
      <c r="AX307" s="13" t="s">
        <v>82</v>
      </c>
      <c r="AY307" s="213" t="s">
        <v>172</v>
      </c>
    </row>
    <row r="308" spans="2:65" s="1" customFormat="1" ht="33.75" customHeight="1">
      <c r="B308" s="33"/>
      <c r="C308" s="181" t="s">
        <v>348</v>
      </c>
      <c r="D308" s="181" t="s">
        <v>174</v>
      </c>
      <c r="E308" s="182" t="s">
        <v>376</v>
      </c>
      <c r="F308" s="183" t="s">
        <v>377</v>
      </c>
      <c r="G308" s="184" t="s">
        <v>175</v>
      </c>
      <c r="H308" s="185">
        <v>16.5</v>
      </c>
      <c r="I308" s="186"/>
      <c r="J308" s="185">
        <f>ROUND(I308*H308,2)</f>
        <v>0</v>
      </c>
      <c r="K308" s="183" t="s">
        <v>176</v>
      </c>
      <c r="L308" s="37"/>
      <c r="M308" s="187" t="s">
        <v>1</v>
      </c>
      <c r="N308" s="188" t="s">
        <v>46</v>
      </c>
      <c r="O308" s="59"/>
      <c r="P308" s="189">
        <f>O308*H308</f>
        <v>0</v>
      </c>
      <c r="Q308" s="189">
        <v>8.4250000000000005E-2</v>
      </c>
      <c r="R308" s="189">
        <f>Q308*H308</f>
        <v>1.3901250000000001</v>
      </c>
      <c r="S308" s="189">
        <v>0</v>
      </c>
      <c r="T308" s="190">
        <f>S308*H308</f>
        <v>0</v>
      </c>
      <c r="AR308" s="16" t="s">
        <v>177</v>
      </c>
      <c r="AT308" s="16" t="s">
        <v>174</v>
      </c>
      <c r="AU308" s="16" t="s">
        <v>84</v>
      </c>
      <c r="AY308" s="16" t="s">
        <v>172</v>
      </c>
      <c r="BE308" s="191">
        <f>IF(N308="základní",J308,0)</f>
        <v>0</v>
      </c>
      <c r="BF308" s="191">
        <f>IF(N308="snížená",J308,0)</f>
        <v>0</v>
      </c>
      <c r="BG308" s="191">
        <f>IF(N308="zákl. přenesená",J308,0)</f>
        <v>0</v>
      </c>
      <c r="BH308" s="191">
        <f>IF(N308="sníž. přenesená",J308,0)</f>
        <v>0</v>
      </c>
      <c r="BI308" s="191">
        <f>IF(N308="nulová",J308,0)</f>
        <v>0</v>
      </c>
      <c r="BJ308" s="16" t="s">
        <v>82</v>
      </c>
      <c r="BK308" s="191">
        <f>ROUND(I308*H308,2)</f>
        <v>0</v>
      </c>
      <c r="BL308" s="16" t="s">
        <v>177</v>
      </c>
      <c r="BM308" s="16" t="s">
        <v>1937</v>
      </c>
    </row>
    <row r="309" spans="2:65" s="12" customFormat="1">
      <c r="B309" s="192"/>
      <c r="C309" s="193"/>
      <c r="D309" s="194" t="s">
        <v>178</v>
      </c>
      <c r="E309" s="195" t="s">
        <v>1</v>
      </c>
      <c r="F309" s="196" t="s">
        <v>378</v>
      </c>
      <c r="G309" s="193"/>
      <c r="H309" s="195" t="s">
        <v>1</v>
      </c>
      <c r="I309" s="197"/>
      <c r="J309" s="193"/>
      <c r="K309" s="193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178</v>
      </c>
      <c r="AU309" s="202" t="s">
        <v>84</v>
      </c>
      <c r="AV309" s="12" t="s">
        <v>82</v>
      </c>
      <c r="AW309" s="12" t="s">
        <v>36</v>
      </c>
      <c r="AX309" s="12" t="s">
        <v>75</v>
      </c>
      <c r="AY309" s="202" t="s">
        <v>172</v>
      </c>
    </row>
    <row r="310" spans="2:65" s="13" customFormat="1">
      <c r="B310" s="203"/>
      <c r="C310" s="204"/>
      <c r="D310" s="194" t="s">
        <v>178</v>
      </c>
      <c r="E310" s="205" t="s">
        <v>1</v>
      </c>
      <c r="F310" s="206" t="s">
        <v>1938</v>
      </c>
      <c r="G310" s="204"/>
      <c r="H310" s="207">
        <v>16.5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178</v>
      </c>
      <c r="AU310" s="213" t="s">
        <v>84</v>
      </c>
      <c r="AV310" s="13" t="s">
        <v>84</v>
      </c>
      <c r="AW310" s="13" t="s">
        <v>36</v>
      </c>
      <c r="AX310" s="13" t="s">
        <v>82</v>
      </c>
      <c r="AY310" s="213" t="s">
        <v>172</v>
      </c>
    </row>
    <row r="311" spans="2:65" s="11" customFormat="1" ht="22.9" customHeight="1">
      <c r="B311" s="165"/>
      <c r="C311" s="166"/>
      <c r="D311" s="167" t="s">
        <v>74</v>
      </c>
      <c r="E311" s="179" t="s">
        <v>200</v>
      </c>
      <c r="F311" s="179" t="s">
        <v>380</v>
      </c>
      <c r="G311" s="166"/>
      <c r="H311" s="166"/>
      <c r="I311" s="169"/>
      <c r="J311" s="180">
        <f>BK311</f>
        <v>0</v>
      </c>
      <c r="K311" s="166"/>
      <c r="L311" s="171"/>
      <c r="M311" s="172"/>
      <c r="N311" s="173"/>
      <c r="O311" s="173"/>
      <c r="P311" s="174">
        <f>SUM(P312:P319)</f>
        <v>0</v>
      </c>
      <c r="Q311" s="173"/>
      <c r="R311" s="174">
        <f>SUM(R312:R319)</f>
        <v>7.2153999999999996E-2</v>
      </c>
      <c r="S311" s="173"/>
      <c r="T311" s="175">
        <f>SUM(T312:T319)</f>
        <v>0</v>
      </c>
      <c r="AR311" s="176" t="s">
        <v>82</v>
      </c>
      <c r="AT311" s="177" t="s">
        <v>74</v>
      </c>
      <c r="AU311" s="177" t="s">
        <v>82</v>
      </c>
      <c r="AY311" s="176" t="s">
        <v>172</v>
      </c>
      <c r="BK311" s="178">
        <f>SUM(BK312:BK319)</f>
        <v>0</v>
      </c>
    </row>
    <row r="312" spans="2:65" s="1" customFormat="1" ht="22.5" customHeight="1">
      <c r="B312" s="33"/>
      <c r="C312" s="181" t="s">
        <v>351</v>
      </c>
      <c r="D312" s="181" t="s">
        <v>174</v>
      </c>
      <c r="E312" s="182" t="s">
        <v>1939</v>
      </c>
      <c r="F312" s="183" t="s">
        <v>1940</v>
      </c>
      <c r="G312" s="184" t="s">
        <v>211</v>
      </c>
      <c r="H312" s="185">
        <v>75.55</v>
      </c>
      <c r="I312" s="186"/>
      <c r="J312" s="185">
        <f>ROUND(I312*H312,2)</f>
        <v>0</v>
      </c>
      <c r="K312" s="183" t="s">
        <v>176</v>
      </c>
      <c r="L312" s="37"/>
      <c r="M312" s="187" t="s">
        <v>1</v>
      </c>
      <c r="N312" s="188" t="s">
        <v>46</v>
      </c>
      <c r="O312" s="59"/>
      <c r="P312" s="189">
        <f>O312*H312</f>
        <v>0</v>
      </c>
      <c r="Q312" s="189">
        <v>0</v>
      </c>
      <c r="R312" s="189">
        <f>Q312*H312</f>
        <v>0</v>
      </c>
      <c r="S312" s="189">
        <v>0</v>
      </c>
      <c r="T312" s="190">
        <f>S312*H312</f>
        <v>0</v>
      </c>
      <c r="AR312" s="16" t="s">
        <v>177</v>
      </c>
      <c r="AT312" s="16" t="s">
        <v>174</v>
      </c>
      <c r="AU312" s="16" t="s">
        <v>84</v>
      </c>
      <c r="AY312" s="16" t="s">
        <v>172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6" t="s">
        <v>82</v>
      </c>
      <c r="BK312" s="191">
        <f>ROUND(I312*H312,2)</f>
        <v>0</v>
      </c>
      <c r="BL312" s="16" t="s">
        <v>177</v>
      </c>
      <c r="BM312" s="16" t="s">
        <v>1941</v>
      </c>
    </row>
    <row r="313" spans="2:65" s="1" customFormat="1" ht="16.5" customHeight="1">
      <c r="B313" s="33"/>
      <c r="C313" s="227" t="s">
        <v>354</v>
      </c>
      <c r="D313" s="227" t="s">
        <v>288</v>
      </c>
      <c r="E313" s="228" t="s">
        <v>1942</v>
      </c>
      <c r="F313" s="229" t="s">
        <v>1943</v>
      </c>
      <c r="G313" s="230" t="s">
        <v>211</v>
      </c>
      <c r="H313" s="231">
        <v>75.55</v>
      </c>
      <c r="I313" s="232"/>
      <c r="J313" s="231">
        <f>ROUND(I313*H313,2)</f>
        <v>0</v>
      </c>
      <c r="K313" s="229" t="s">
        <v>1</v>
      </c>
      <c r="L313" s="233"/>
      <c r="M313" s="234" t="s">
        <v>1</v>
      </c>
      <c r="N313" s="235" t="s">
        <v>46</v>
      </c>
      <c r="O313" s="59"/>
      <c r="P313" s="189">
        <f>O313*H313</f>
        <v>0</v>
      </c>
      <c r="Q313" s="189">
        <v>2.7999999999999998E-4</v>
      </c>
      <c r="R313" s="189">
        <f>Q313*H313</f>
        <v>2.1153999999999996E-2</v>
      </c>
      <c r="S313" s="189">
        <v>0</v>
      </c>
      <c r="T313" s="190">
        <f>S313*H313</f>
        <v>0</v>
      </c>
      <c r="AR313" s="16" t="s">
        <v>200</v>
      </c>
      <c r="AT313" s="16" t="s">
        <v>288</v>
      </c>
      <c r="AU313" s="16" t="s">
        <v>84</v>
      </c>
      <c r="AY313" s="16" t="s">
        <v>172</v>
      </c>
      <c r="BE313" s="191">
        <f>IF(N313="základní",J313,0)</f>
        <v>0</v>
      </c>
      <c r="BF313" s="191">
        <f>IF(N313="snížená",J313,0)</f>
        <v>0</v>
      </c>
      <c r="BG313" s="191">
        <f>IF(N313="zákl. přenesená",J313,0)</f>
        <v>0</v>
      </c>
      <c r="BH313" s="191">
        <f>IF(N313="sníž. přenesená",J313,0)</f>
        <v>0</v>
      </c>
      <c r="BI313" s="191">
        <f>IF(N313="nulová",J313,0)</f>
        <v>0</v>
      </c>
      <c r="BJ313" s="16" t="s">
        <v>82</v>
      </c>
      <c r="BK313" s="191">
        <f>ROUND(I313*H313,2)</f>
        <v>0</v>
      </c>
      <c r="BL313" s="16" t="s">
        <v>177</v>
      </c>
      <c r="BM313" s="16" t="s">
        <v>1944</v>
      </c>
    </row>
    <row r="314" spans="2:65" s="12" customFormat="1">
      <c r="B314" s="192"/>
      <c r="C314" s="193"/>
      <c r="D314" s="194" t="s">
        <v>178</v>
      </c>
      <c r="E314" s="195" t="s">
        <v>1</v>
      </c>
      <c r="F314" s="196" t="s">
        <v>500</v>
      </c>
      <c r="G314" s="193"/>
      <c r="H314" s="195" t="s">
        <v>1</v>
      </c>
      <c r="I314" s="197"/>
      <c r="J314" s="193"/>
      <c r="K314" s="193"/>
      <c r="L314" s="198"/>
      <c r="M314" s="199"/>
      <c r="N314" s="200"/>
      <c r="O314" s="200"/>
      <c r="P314" s="200"/>
      <c r="Q314" s="200"/>
      <c r="R314" s="200"/>
      <c r="S314" s="200"/>
      <c r="T314" s="201"/>
      <c r="AT314" s="202" t="s">
        <v>178</v>
      </c>
      <c r="AU314" s="202" t="s">
        <v>84</v>
      </c>
      <c r="AV314" s="12" t="s">
        <v>82</v>
      </c>
      <c r="AW314" s="12" t="s">
        <v>36</v>
      </c>
      <c r="AX314" s="12" t="s">
        <v>75</v>
      </c>
      <c r="AY314" s="202" t="s">
        <v>172</v>
      </c>
    </row>
    <row r="315" spans="2:65" s="13" customFormat="1">
      <c r="B315" s="203"/>
      <c r="C315" s="204"/>
      <c r="D315" s="194" t="s">
        <v>178</v>
      </c>
      <c r="E315" s="205" t="s">
        <v>1</v>
      </c>
      <c r="F315" s="206" t="s">
        <v>1945</v>
      </c>
      <c r="G315" s="204"/>
      <c r="H315" s="207">
        <v>75.55</v>
      </c>
      <c r="I315" s="208"/>
      <c r="J315" s="204"/>
      <c r="K315" s="204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178</v>
      </c>
      <c r="AU315" s="213" t="s">
        <v>84</v>
      </c>
      <c r="AV315" s="13" t="s">
        <v>84</v>
      </c>
      <c r="AW315" s="13" t="s">
        <v>36</v>
      </c>
      <c r="AX315" s="13" t="s">
        <v>82</v>
      </c>
      <c r="AY315" s="213" t="s">
        <v>172</v>
      </c>
    </row>
    <row r="316" spans="2:65" s="1" customFormat="1" ht="22.5" customHeight="1">
      <c r="B316" s="33"/>
      <c r="C316" s="181" t="s">
        <v>357</v>
      </c>
      <c r="D316" s="181" t="s">
        <v>174</v>
      </c>
      <c r="E316" s="182" t="s">
        <v>1946</v>
      </c>
      <c r="F316" s="183" t="s">
        <v>1947</v>
      </c>
      <c r="G316" s="184" t="s">
        <v>211</v>
      </c>
      <c r="H316" s="185">
        <v>34</v>
      </c>
      <c r="I316" s="186"/>
      <c r="J316" s="185">
        <f>ROUND(I316*H316,2)</f>
        <v>0</v>
      </c>
      <c r="K316" s="183" t="s">
        <v>176</v>
      </c>
      <c r="L316" s="37"/>
      <c r="M316" s="187" t="s">
        <v>1</v>
      </c>
      <c r="N316" s="188" t="s">
        <v>46</v>
      </c>
      <c r="O316" s="59"/>
      <c r="P316" s="189">
        <f>O316*H316</f>
        <v>0</v>
      </c>
      <c r="Q316" s="189">
        <v>0</v>
      </c>
      <c r="R316" s="189">
        <f>Q316*H316</f>
        <v>0</v>
      </c>
      <c r="S316" s="189">
        <v>0</v>
      </c>
      <c r="T316" s="190">
        <f>S316*H316</f>
        <v>0</v>
      </c>
      <c r="AR316" s="16" t="s">
        <v>177</v>
      </c>
      <c r="AT316" s="16" t="s">
        <v>174</v>
      </c>
      <c r="AU316" s="16" t="s">
        <v>84</v>
      </c>
      <c r="AY316" s="16" t="s">
        <v>172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6" t="s">
        <v>82</v>
      </c>
      <c r="BK316" s="191">
        <f>ROUND(I316*H316,2)</f>
        <v>0</v>
      </c>
      <c r="BL316" s="16" t="s">
        <v>177</v>
      </c>
      <c r="BM316" s="16" t="s">
        <v>1948</v>
      </c>
    </row>
    <row r="317" spans="2:65" s="12" customFormat="1">
      <c r="B317" s="192"/>
      <c r="C317" s="193"/>
      <c r="D317" s="194" t="s">
        <v>178</v>
      </c>
      <c r="E317" s="195" t="s">
        <v>1</v>
      </c>
      <c r="F317" s="196" t="s">
        <v>956</v>
      </c>
      <c r="G317" s="193"/>
      <c r="H317" s="195" t="s">
        <v>1</v>
      </c>
      <c r="I317" s="197"/>
      <c r="J317" s="193"/>
      <c r="K317" s="193"/>
      <c r="L317" s="198"/>
      <c r="M317" s="199"/>
      <c r="N317" s="200"/>
      <c r="O317" s="200"/>
      <c r="P317" s="200"/>
      <c r="Q317" s="200"/>
      <c r="R317" s="200"/>
      <c r="S317" s="200"/>
      <c r="T317" s="201"/>
      <c r="AT317" s="202" t="s">
        <v>178</v>
      </c>
      <c r="AU317" s="202" t="s">
        <v>84</v>
      </c>
      <c r="AV317" s="12" t="s">
        <v>82</v>
      </c>
      <c r="AW317" s="12" t="s">
        <v>36</v>
      </c>
      <c r="AX317" s="12" t="s">
        <v>75</v>
      </c>
      <c r="AY317" s="202" t="s">
        <v>172</v>
      </c>
    </row>
    <row r="318" spans="2:65" s="13" customFormat="1">
      <c r="B318" s="203"/>
      <c r="C318" s="204"/>
      <c r="D318" s="194" t="s">
        <v>178</v>
      </c>
      <c r="E318" s="205" t="s">
        <v>1</v>
      </c>
      <c r="F318" s="206" t="s">
        <v>1949</v>
      </c>
      <c r="G318" s="204"/>
      <c r="H318" s="207">
        <v>34</v>
      </c>
      <c r="I318" s="208"/>
      <c r="J318" s="204"/>
      <c r="K318" s="204"/>
      <c r="L318" s="209"/>
      <c r="M318" s="210"/>
      <c r="N318" s="211"/>
      <c r="O318" s="211"/>
      <c r="P318" s="211"/>
      <c r="Q318" s="211"/>
      <c r="R318" s="211"/>
      <c r="S318" s="211"/>
      <c r="T318" s="212"/>
      <c r="AT318" s="213" t="s">
        <v>178</v>
      </c>
      <c r="AU318" s="213" t="s">
        <v>84</v>
      </c>
      <c r="AV318" s="13" t="s">
        <v>84</v>
      </c>
      <c r="AW318" s="13" t="s">
        <v>36</v>
      </c>
      <c r="AX318" s="13" t="s">
        <v>82</v>
      </c>
      <c r="AY318" s="213" t="s">
        <v>172</v>
      </c>
    </row>
    <row r="319" spans="2:65" s="1" customFormat="1" ht="16.5" customHeight="1">
      <c r="B319" s="33"/>
      <c r="C319" s="227" t="s">
        <v>358</v>
      </c>
      <c r="D319" s="227" t="s">
        <v>288</v>
      </c>
      <c r="E319" s="228" t="s">
        <v>1950</v>
      </c>
      <c r="F319" s="229" t="s">
        <v>1951</v>
      </c>
      <c r="G319" s="230" t="s">
        <v>211</v>
      </c>
      <c r="H319" s="231">
        <v>34</v>
      </c>
      <c r="I319" s="232"/>
      <c r="J319" s="231">
        <f>ROUND(I319*H319,2)</f>
        <v>0</v>
      </c>
      <c r="K319" s="229" t="s">
        <v>176</v>
      </c>
      <c r="L319" s="233"/>
      <c r="M319" s="234" t="s">
        <v>1</v>
      </c>
      <c r="N319" s="235" t="s">
        <v>46</v>
      </c>
      <c r="O319" s="59"/>
      <c r="P319" s="189">
        <f>O319*H319</f>
        <v>0</v>
      </c>
      <c r="Q319" s="189">
        <v>1.5E-3</v>
      </c>
      <c r="R319" s="189">
        <f>Q319*H319</f>
        <v>5.1000000000000004E-2</v>
      </c>
      <c r="S319" s="189">
        <v>0</v>
      </c>
      <c r="T319" s="190">
        <f>S319*H319</f>
        <v>0</v>
      </c>
      <c r="AR319" s="16" t="s">
        <v>200</v>
      </c>
      <c r="AT319" s="16" t="s">
        <v>288</v>
      </c>
      <c r="AU319" s="16" t="s">
        <v>84</v>
      </c>
      <c r="AY319" s="16" t="s">
        <v>172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6" t="s">
        <v>82</v>
      </c>
      <c r="BK319" s="191">
        <f>ROUND(I319*H319,2)</f>
        <v>0</v>
      </c>
      <c r="BL319" s="16" t="s">
        <v>177</v>
      </c>
      <c r="BM319" s="16" t="s">
        <v>1952</v>
      </c>
    </row>
    <row r="320" spans="2:65" s="11" customFormat="1" ht="22.9" customHeight="1">
      <c r="B320" s="165"/>
      <c r="C320" s="166"/>
      <c r="D320" s="167" t="s">
        <v>74</v>
      </c>
      <c r="E320" s="179" t="s">
        <v>204</v>
      </c>
      <c r="F320" s="179" t="s">
        <v>394</v>
      </c>
      <c r="G320" s="166"/>
      <c r="H320" s="166"/>
      <c r="I320" s="169"/>
      <c r="J320" s="180">
        <f>BK320</f>
        <v>0</v>
      </c>
      <c r="K320" s="166"/>
      <c r="L320" s="171"/>
      <c r="M320" s="172"/>
      <c r="N320" s="173"/>
      <c r="O320" s="173"/>
      <c r="P320" s="174">
        <f>SUM(P321:P359)</f>
        <v>0</v>
      </c>
      <c r="Q320" s="173"/>
      <c r="R320" s="174">
        <f>SUM(R321:R359)</f>
        <v>1.4733649999999998</v>
      </c>
      <c r="S320" s="173"/>
      <c r="T320" s="175">
        <f>SUM(T321:T359)</f>
        <v>0</v>
      </c>
      <c r="AR320" s="176" t="s">
        <v>82</v>
      </c>
      <c r="AT320" s="177" t="s">
        <v>74</v>
      </c>
      <c r="AU320" s="177" t="s">
        <v>82</v>
      </c>
      <c r="AY320" s="176" t="s">
        <v>172</v>
      </c>
      <c r="BK320" s="178">
        <f>SUM(BK321:BK359)</f>
        <v>0</v>
      </c>
    </row>
    <row r="321" spans="2:65" s="1" customFormat="1" ht="22.5" customHeight="1">
      <c r="B321" s="33"/>
      <c r="C321" s="181" t="s">
        <v>361</v>
      </c>
      <c r="D321" s="181" t="s">
        <v>174</v>
      </c>
      <c r="E321" s="182" t="s">
        <v>396</v>
      </c>
      <c r="F321" s="183" t="s">
        <v>397</v>
      </c>
      <c r="G321" s="184" t="s">
        <v>211</v>
      </c>
      <c r="H321" s="185">
        <v>8</v>
      </c>
      <c r="I321" s="186"/>
      <c r="J321" s="185">
        <f>ROUND(I321*H321,2)</f>
        <v>0</v>
      </c>
      <c r="K321" s="183" t="s">
        <v>176</v>
      </c>
      <c r="L321" s="37"/>
      <c r="M321" s="187" t="s">
        <v>1</v>
      </c>
      <c r="N321" s="188" t="s">
        <v>46</v>
      </c>
      <c r="O321" s="59"/>
      <c r="P321" s="189">
        <f>O321*H321</f>
        <v>0</v>
      </c>
      <c r="Q321" s="189">
        <v>0.1295</v>
      </c>
      <c r="R321" s="189">
        <f>Q321*H321</f>
        <v>1.036</v>
      </c>
      <c r="S321" s="189">
        <v>0</v>
      </c>
      <c r="T321" s="190">
        <f>S321*H321</f>
        <v>0</v>
      </c>
      <c r="AR321" s="16" t="s">
        <v>177</v>
      </c>
      <c r="AT321" s="16" t="s">
        <v>174</v>
      </c>
      <c r="AU321" s="16" t="s">
        <v>84</v>
      </c>
      <c r="AY321" s="16" t="s">
        <v>172</v>
      </c>
      <c r="BE321" s="191">
        <f>IF(N321="základní",J321,0)</f>
        <v>0</v>
      </c>
      <c r="BF321" s="191">
        <f>IF(N321="snížená",J321,0)</f>
        <v>0</v>
      </c>
      <c r="BG321" s="191">
        <f>IF(N321="zákl. přenesená",J321,0)</f>
        <v>0</v>
      </c>
      <c r="BH321" s="191">
        <f>IF(N321="sníž. přenesená",J321,0)</f>
        <v>0</v>
      </c>
      <c r="BI321" s="191">
        <f>IF(N321="nulová",J321,0)</f>
        <v>0</v>
      </c>
      <c r="BJ321" s="16" t="s">
        <v>82</v>
      </c>
      <c r="BK321" s="191">
        <f>ROUND(I321*H321,2)</f>
        <v>0</v>
      </c>
      <c r="BL321" s="16" t="s">
        <v>177</v>
      </c>
      <c r="BM321" s="16" t="s">
        <v>1953</v>
      </c>
    </row>
    <row r="322" spans="2:65" s="12" customFormat="1">
      <c r="B322" s="192"/>
      <c r="C322" s="193"/>
      <c r="D322" s="194" t="s">
        <v>178</v>
      </c>
      <c r="E322" s="195" t="s">
        <v>1</v>
      </c>
      <c r="F322" s="196" t="s">
        <v>398</v>
      </c>
      <c r="G322" s="193"/>
      <c r="H322" s="195" t="s">
        <v>1</v>
      </c>
      <c r="I322" s="197"/>
      <c r="J322" s="193"/>
      <c r="K322" s="193"/>
      <c r="L322" s="198"/>
      <c r="M322" s="199"/>
      <c r="N322" s="200"/>
      <c r="O322" s="200"/>
      <c r="P322" s="200"/>
      <c r="Q322" s="200"/>
      <c r="R322" s="200"/>
      <c r="S322" s="200"/>
      <c r="T322" s="201"/>
      <c r="AT322" s="202" t="s">
        <v>178</v>
      </c>
      <c r="AU322" s="202" t="s">
        <v>84</v>
      </c>
      <c r="AV322" s="12" t="s">
        <v>82</v>
      </c>
      <c r="AW322" s="12" t="s">
        <v>36</v>
      </c>
      <c r="AX322" s="12" t="s">
        <v>75</v>
      </c>
      <c r="AY322" s="202" t="s">
        <v>172</v>
      </c>
    </row>
    <row r="323" spans="2:65" s="13" customFormat="1">
      <c r="B323" s="203"/>
      <c r="C323" s="204"/>
      <c r="D323" s="194" t="s">
        <v>178</v>
      </c>
      <c r="E323" s="205" t="s">
        <v>1</v>
      </c>
      <c r="F323" s="206" t="s">
        <v>1954</v>
      </c>
      <c r="G323" s="204"/>
      <c r="H323" s="207">
        <v>8</v>
      </c>
      <c r="I323" s="208"/>
      <c r="J323" s="204"/>
      <c r="K323" s="204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178</v>
      </c>
      <c r="AU323" s="213" t="s">
        <v>84</v>
      </c>
      <c r="AV323" s="13" t="s">
        <v>84</v>
      </c>
      <c r="AW323" s="13" t="s">
        <v>36</v>
      </c>
      <c r="AX323" s="13" t="s">
        <v>82</v>
      </c>
      <c r="AY323" s="213" t="s">
        <v>172</v>
      </c>
    </row>
    <row r="324" spans="2:65" s="1" customFormat="1" ht="22.5" customHeight="1">
      <c r="B324" s="33"/>
      <c r="C324" s="181" t="s">
        <v>364</v>
      </c>
      <c r="D324" s="181" t="s">
        <v>174</v>
      </c>
      <c r="E324" s="182" t="s">
        <v>400</v>
      </c>
      <c r="F324" s="183" t="s">
        <v>401</v>
      </c>
      <c r="G324" s="184" t="s">
        <v>211</v>
      </c>
      <c r="H324" s="185">
        <v>4</v>
      </c>
      <c r="I324" s="186"/>
      <c r="J324" s="185">
        <f>ROUND(I324*H324,2)</f>
        <v>0</v>
      </c>
      <c r="K324" s="183" t="s">
        <v>176</v>
      </c>
      <c r="L324" s="37"/>
      <c r="M324" s="187" t="s">
        <v>1</v>
      </c>
      <c r="N324" s="188" t="s">
        <v>46</v>
      </c>
      <c r="O324" s="59"/>
      <c r="P324" s="189">
        <f>O324*H324</f>
        <v>0</v>
      </c>
      <c r="Q324" s="189">
        <v>0.10095</v>
      </c>
      <c r="R324" s="189">
        <f>Q324*H324</f>
        <v>0.40379999999999999</v>
      </c>
      <c r="S324" s="189">
        <v>0</v>
      </c>
      <c r="T324" s="190">
        <f>S324*H324</f>
        <v>0</v>
      </c>
      <c r="AR324" s="16" t="s">
        <v>177</v>
      </c>
      <c r="AT324" s="16" t="s">
        <v>174</v>
      </c>
      <c r="AU324" s="16" t="s">
        <v>84</v>
      </c>
      <c r="AY324" s="16" t="s">
        <v>172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6" t="s">
        <v>82</v>
      </c>
      <c r="BK324" s="191">
        <f>ROUND(I324*H324,2)</f>
        <v>0</v>
      </c>
      <c r="BL324" s="16" t="s">
        <v>177</v>
      </c>
      <c r="BM324" s="16" t="s">
        <v>1955</v>
      </c>
    </row>
    <row r="325" spans="2:65" s="12" customFormat="1">
      <c r="B325" s="192"/>
      <c r="C325" s="193"/>
      <c r="D325" s="194" t="s">
        <v>178</v>
      </c>
      <c r="E325" s="195" t="s">
        <v>1</v>
      </c>
      <c r="F325" s="196" t="s">
        <v>398</v>
      </c>
      <c r="G325" s="193"/>
      <c r="H325" s="195" t="s">
        <v>1</v>
      </c>
      <c r="I325" s="197"/>
      <c r="J325" s="193"/>
      <c r="K325" s="193"/>
      <c r="L325" s="198"/>
      <c r="M325" s="199"/>
      <c r="N325" s="200"/>
      <c r="O325" s="200"/>
      <c r="P325" s="200"/>
      <c r="Q325" s="200"/>
      <c r="R325" s="200"/>
      <c r="S325" s="200"/>
      <c r="T325" s="201"/>
      <c r="AT325" s="202" t="s">
        <v>178</v>
      </c>
      <c r="AU325" s="202" t="s">
        <v>84</v>
      </c>
      <c r="AV325" s="12" t="s">
        <v>82</v>
      </c>
      <c r="AW325" s="12" t="s">
        <v>36</v>
      </c>
      <c r="AX325" s="12" t="s">
        <v>75</v>
      </c>
      <c r="AY325" s="202" t="s">
        <v>172</v>
      </c>
    </row>
    <row r="326" spans="2:65" s="13" customFormat="1">
      <c r="B326" s="203"/>
      <c r="C326" s="204"/>
      <c r="D326" s="194" t="s">
        <v>178</v>
      </c>
      <c r="E326" s="205" t="s">
        <v>1</v>
      </c>
      <c r="F326" s="206" t="s">
        <v>1956</v>
      </c>
      <c r="G326" s="204"/>
      <c r="H326" s="207">
        <v>4</v>
      </c>
      <c r="I326" s="208"/>
      <c r="J326" s="204"/>
      <c r="K326" s="204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178</v>
      </c>
      <c r="AU326" s="213" t="s">
        <v>84</v>
      </c>
      <c r="AV326" s="13" t="s">
        <v>84</v>
      </c>
      <c r="AW326" s="13" t="s">
        <v>36</v>
      </c>
      <c r="AX326" s="13" t="s">
        <v>82</v>
      </c>
      <c r="AY326" s="213" t="s">
        <v>172</v>
      </c>
    </row>
    <row r="327" spans="2:65" s="1" customFormat="1" ht="16.5" customHeight="1">
      <c r="B327" s="33"/>
      <c r="C327" s="181" t="s">
        <v>367</v>
      </c>
      <c r="D327" s="181" t="s">
        <v>174</v>
      </c>
      <c r="E327" s="182" t="s">
        <v>403</v>
      </c>
      <c r="F327" s="183" t="s">
        <v>404</v>
      </c>
      <c r="G327" s="184" t="s">
        <v>211</v>
      </c>
      <c r="H327" s="185">
        <v>95.9</v>
      </c>
      <c r="I327" s="186"/>
      <c r="J327" s="185">
        <f>ROUND(I327*H327,2)</f>
        <v>0</v>
      </c>
      <c r="K327" s="183" t="s">
        <v>176</v>
      </c>
      <c r="L327" s="37"/>
      <c r="M327" s="187" t="s">
        <v>1</v>
      </c>
      <c r="N327" s="188" t="s">
        <v>46</v>
      </c>
      <c r="O327" s="59"/>
      <c r="P327" s="189">
        <f>O327*H327</f>
        <v>0</v>
      </c>
      <c r="Q327" s="189">
        <v>1.0000000000000001E-5</v>
      </c>
      <c r="R327" s="189">
        <f>Q327*H327</f>
        <v>9.5900000000000011E-4</v>
      </c>
      <c r="S327" s="189">
        <v>0</v>
      </c>
      <c r="T327" s="190">
        <f>S327*H327</f>
        <v>0</v>
      </c>
      <c r="AR327" s="16" t="s">
        <v>177</v>
      </c>
      <c r="AT327" s="16" t="s">
        <v>174</v>
      </c>
      <c r="AU327" s="16" t="s">
        <v>84</v>
      </c>
      <c r="AY327" s="16" t="s">
        <v>172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6" t="s">
        <v>82</v>
      </c>
      <c r="BK327" s="191">
        <f>ROUND(I327*H327,2)</f>
        <v>0</v>
      </c>
      <c r="BL327" s="16" t="s">
        <v>177</v>
      </c>
      <c r="BM327" s="16" t="s">
        <v>1957</v>
      </c>
    </row>
    <row r="328" spans="2:65" s="12" customFormat="1">
      <c r="B328" s="192"/>
      <c r="C328" s="193"/>
      <c r="D328" s="194" t="s">
        <v>178</v>
      </c>
      <c r="E328" s="195" t="s">
        <v>1</v>
      </c>
      <c r="F328" s="196" t="s">
        <v>188</v>
      </c>
      <c r="G328" s="193"/>
      <c r="H328" s="195" t="s">
        <v>1</v>
      </c>
      <c r="I328" s="197"/>
      <c r="J328" s="193"/>
      <c r="K328" s="193"/>
      <c r="L328" s="198"/>
      <c r="M328" s="199"/>
      <c r="N328" s="200"/>
      <c r="O328" s="200"/>
      <c r="P328" s="200"/>
      <c r="Q328" s="200"/>
      <c r="R328" s="200"/>
      <c r="S328" s="200"/>
      <c r="T328" s="201"/>
      <c r="AT328" s="202" t="s">
        <v>178</v>
      </c>
      <c r="AU328" s="202" t="s">
        <v>84</v>
      </c>
      <c r="AV328" s="12" t="s">
        <v>82</v>
      </c>
      <c r="AW328" s="12" t="s">
        <v>36</v>
      </c>
      <c r="AX328" s="12" t="s">
        <v>75</v>
      </c>
      <c r="AY328" s="202" t="s">
        <v>172</v>
      </c>
    </row>
    <row r="329" spans="2:65" s="12" customFormat="1">
      <c r="B329" s="192"/>
      <c r="C329" s="193"/>
      <c r="D329" s="194" t="s">
        <v>178</v>
      </c>
      <c r="E329" s="195" t="s">
        <v>1</v>
      </c>
      <c r="F329" s="196" t="s">
        <v>180</v>
      </c>
      <c r="G329" s="193"/>
      <c r="H329" s="195" t="s">
        <v>1</v>
      </c>
      <c r="I329" s="197"/>
      <c r="J329" s="193"/>
      <c r="K329" s="193"/>
      <c r="L329" s="198"/>
      <c r="M329" s="199"/>
      <c r="N329" s="200"/>
      <c r="O329" s="200"/>
      <c r="P329" s="200"/>
      <c r="Q329" s="200"/>
      <c r="R329" s="200"/>
      <c r="S329" s="200"/>
      <c r="T329" s="201"/>
      <c r="AT329" s="202" t="s">
        <v>178</v>
      </c>
      <c r="AU329" s="202" t="s">
        <v>84</v>
      </c>
      <c r="AV329" s="12" t="s">
        <v>82</v>
      </c>
      <c r="AW329" s="12" t="s">
        <v>36</v>
      </c>
      <c r="AX329" s="12" t="s">
        <v>75</v>
      </c>
      <c r="AY329" s="202" t="s">
        <v>172</v>
      </c>
    </row>
    <row r="330" spans="2:65" s="13" customFormat="1">
      <c r="B330" s="203"/>
      <c r="C330" s="204"/>
      <c r="D330" s="194" t="s">
        <v>178</v>
      </c>
      <c r="E330" s="205" t="s">
        <v>1</v>
      </c>
      <c r="F330" s="206" t="s">
        <v>1958</v>
      </c>
      <c r="G330" s="204"/>
      <c r="H330" s="207">
        <v>71.42</v>
      </c>
      <c r="I330" s="208"/>
      <c r="J330" s="204"/>
      <c r="K330" s="204"/>
      <c r="L330" s="209"/>
      <c r="M330" s="210"/>
      <c r="N330" s="211"/>
      <c r="O330" s="211"/>
      <c r="P330" s="211"/>
      <c r="Q330" s="211"/>
      <c r="R330" s="211"/>
      <c r="S330" s="211"/>
      <c r="T330" s="212"/>
      <c r="AT330" s="213" t="s">
        <v>178</v>
      </c>
      <c r="AU330" s="213" t="s">
        <v>84</v>
      </c>
      <c r="AV330" s="13" t="s">
        <v>84</v>
      </c>
      <c r="AW330" s="13" t="s">
        <v>36</v>
      </c>
      <c r="AX330" s="13" t="s">
        <v>75</v>
      </c>
      <c r="AY330" s="213" t="s">
        <v>172</v>
      </c>
    </row>
    <row r="331" spans="2:65" s="13" customFormat="1">
      <c r="B331" s="203"/>
      <c r="C331" s="204"/>
      <c r="D331" s="194" t="s">
        <v>178</v>
      </c>
      <c r="E331" s="205" t="s">
        <v>1</v>
      </c>
      <c r="F331" s="206" t="s">
        <v>1959</v>
      </c>
      <c r="G331" s="204"/>
      <c r="H331" s="207">
        <v>24.48</v>
      </c>
      <c r="I331" s="208"/>
      <c r="J331" s="204"/>
      <c r="K331" s="204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178</v>
      </c>
      <c r="AU331" s="213" t="s">
        <v>84</v>
      </c>
      <c r="AV331" s="13" t="s">
        <v>84</v>
      </c>
      <c r="AW331" s="13" t="s">
        <v>36</v>
      </c>
      <c r="AX331" s="13" t="s">
        <v>75</v>
      </c>
      <c r="AY331" s="213" t="s">
        <v>172</v>
      </c>
    </row>
    <row r="332" spans="2:65" s="14" customFormat="1">
      <c r="B332" s="216"/>
      <c r="C332" s="217"/>
      <c r="D332" s="194" t="s">
        <v>178</v>
      </c>
      <c r="E332" s="218" t="s">
        <v>1</v>
      </c>
      <c r="F332" s="219" t="s">
        <v>195</v>
      </c>
      <c r="G332" s="217"/>
      <c r="H332" s="220">
        <v>95.9</v>
      </c>
      <c r="I332" s="221"/>
      <c r="J332" s="217"/>
      <c r="K332" s="217"/>
      <c r="L332" s="222"/>
      <c r="M332" s="223"/>
      <c r="N332" s="224"/>
      <c r="O332" s="224"/>
      <c r="P332" s="224"/>
      <c r="Q332" s="224"/>
      <c r="R332" s="224"/>
      <c r="S332" s="224"/>
      <c r="T332" s="225"/>
      <c r="AT332" s="226" t="s">
        <v>178</v>
      </c>
      <c r="AU332" s="226" t="s">
        <v>84</v>
      </c>
      <c r="AV332" s="14" t="s">
        <v>177</v>
      </c>
      <c r="AW332" s="14" t="s">
        <v>36</v>
      </c>
      <c r="AX332" s="14" t="s">
        <v>82</v>
      </c>
      <c r="AY332" s="226" t="s">
        <v>172</v>
      </c>
    </row>
    <row r="333" spans="2:65" s="1" customFormat="1" ht="22.5" customHeight="1">
      <c r="B333" s="33"/>
      <c r="C333" s="181" t="s">
        <v>370</v>
      </c>
      <c r="D333" s="181" t="s">
        <v>174</v>
      </c>
      <c r="E333" s="182" t="s">
        <v>406</v>
      </c>
      <c r="F333" s="183" t="s">
        <v>407</v>
      </c>
      <c r="G333" s="184" t="s">
        <v>211</v>
      </c>
      <c r="H333" s="185">
        <v>95.9</v>
      </c>
      <c r="I333" s="186"/>
      <c r="J333" s="185">
        <f>ROUND(I333*H333,2)</f>
        <v>0</v>
      </c>
      <c r="K333" s="183" t="s">
        <v>176</v>
      </c>
      <c r="L333" s="37"/>
      <c r="M333" s="187" t="s">
        <v>1</v>
      </c>
      <c r="N333" s="188" t="s">
        <v>46</v>
      </c>
      <c r="O333" s="59"/>
      <c r="P333" s="189">
        <f>O333*H333</f>
        <v>0</v>
      </c>
      <c r="Q333" s="189">
        <v>3.4000000000000002E-4</v>
      </c>
      <c r="R333" s="189">
        <f>Q333*H333</f>
        <v>3.2606000000000003E-2</v>
      </c>
      <c r="S333" s="189">
        <v>0</v>
      </c>
      <c r="T333" s="190">
        <f>S333*H333</f>
        <v>0</v>
      </c>
      <c r="AR333" s="16" t="s">
        <v>177</v>
      </c>
      <c r="AT333" s="16" t="s">
        <v>174</v>
      </c>
      <c r="AU333" s="16" t="s">
        <v>84</v>
      </c>
      <c r="AY333" s="16" t="s">
        <v>172</v>
      </c>
      <c r="BE333" s="191">
        <f>IF(N333="základní",J333,0)</f>
        <v>0</v>
      </c>
      <c r="BF333" s="191">
        <f>IF(N333="snížená",J333,0)</f>
        <v>0</v>
      </c>
      <c r="BG333" s="191">
        <f>IF(N333="zákl. přenesená",J333,0)</f>
        <v>0</v>
      </c>
      <c r="BH333" s="191">
        <f>IF(N333="sníž. přenesená",J333,0)</f>
        <v>0</v>
      </c>
      <c r="BI333" s="191">
        <f>IF(N333="nulová",J333,0)</f>
        <v>0</v>
      </c>
      <c r="BJ333" s="16" t="s">
        <v>82</v>
      </c>
      <c r="BK333" s="191">
        <f>ROUND(I333*H333,2)</f>
        <v>0</v>
      </c>
      <c r="BL333" s="16" t="s">
        <v>177</v>
      </c>
      <c r="BM333" s="16" t="s">
        <v>1960</v>
      </c>
    </row>
    <row r="334" spans="2:65" s="12" customFormat="1">
      <c r="B334" s="192"/>
      <c r="C334" s="193"/>
      <c r="D334" s="194" t="s">
        <v>178</v>
      </c>
      <c r="E334" s="195" t="s">
        <v>1</v>
      </c>
      <c r="F334" s="196" t="s">
        <v>188</v>
      </c>
      <c r="G334" s="193"/>
      <c r="H334" s="195" t="s">
        <v>1</v>
      </c>
      <c r="I334" s="197"/>
      <c r="J334" s="193"/>
      <c r="K334" s="193"/>
      <c r="L334" s="198"/>
      <c r="M334" s="199"/>
      <c r="N334" s="200"/>
      <c r="O334" s="200"/>
      <c r="P334" s="200"/>
      <c r="Q334" s="200"/>
      <c r="R334" s="200"/>
      <c r="S334" s="200"/>
      <c r="T334" s="201"/>
      <c r="AT334" s="202" t="s">
        <v>178</v>
      </c>
      <c r="AU334" s="202" t="s">
        <v>84</v>
      </c>
      <c r="AV334" s="12" t="s">
        <v>82</v>
      </c>
      <c r="AW334" s="12" t="s">
        <v>36</v>
      </c>
      <c r="AX334" s="12" t="s">
        <v>75</v>
      </c>
      <c r="AY334" s="202" t="s">
        <v>172</v>
      </c>
    </row>
    <row r="335" spans="2:65" s="12" customFormat="1">
      <c r="B335" s="192"/>
      <c r="C335" s="193"/>
      <c r="D335" s="194" t="s">
        <v>178</v>
      </c>
      <c r="E335" s="195" t="s">
        <v>1</v>
      </c>
      <c r="F335" s="196" t="s">
        <v>180</v>
      </c>
      <c r="G335" s="193"/>
      <c r="H335" s="195" t="s">
        <v>1</v>
      </c>
      <c r="I335" s="197"/>
      <c r="J335" s="193"/>
      <c r="K335" s="193"/>
      <c r="L335" s="198"/>
      <c r="M335" s="199"/>
      <c r="N335" s="200"/>
      <c r="O335" s="200"/>
      <c r="P335" s="200"/>
      <c r="Q335" s="200"/>
      <c r="R335" s="200"/>
      <c r="S335" s="200"/>
      <c r="T335" s="201"/>
      <c r="AT335" s="202" t="s">
        <v>178</v>
      </c>
      <c r="AU335" s="202" t="s">
        <v>84</v>
      </c>
      <c r="AV335" s="12" t="s">
        <v>82</v>
      </c>
      <c r="AW335" s="12" t="s">
        <v>36</v>
      </c>
      <c r="AX335" s="12" t="s">
        <v>75</v>
      </c>
      <c r="AY335" s="202" t="s">
        <v>172</v>
      </c>
    </row>
    <row r="336" spans="2:65" s="13" customFormat="1">
      <c r="B336" s="203"/>
      <c r="C336" s="204"/>
      <c r="D336" s="194" t="s">
        <v>178</v>
      </c>
      <c r="E336" s="205" t="s">
        <v>1</v>
      </c>
      <c r="F336" s="206" t="s">
        <v>1958</v>
      </c>
      <c r="G336" s="204"/>
      <c r="H336" s="207">
        <v>71.42</v>
      </c>
      <c r="I336" s="208"/>
      <c r="J336" s="204"/>
      <c r="K336" s="204"/>
      <c r="L336" s="209"/>
      <c r="M336" s="210"/>
      <c r="N336" s="211"/>
      <c r="O336" s="211"/>
      <c r="P336" s="211"/>
      <c r="Q336" s="211"/>
      <c r="R336" s="211"/>
      <c r="S336" s="211"/>
      <c r="T336" s="212"/>
      <c r="AT336" s="213" t="s">
        <v>178</v>
      </c>
      <c r="AU336" s="213" t="s">
        <v>84</v>
      </c>
      <c r="AV336" s="13" t="s">
        <v>84</v>
      </c>
      <c r="AW336" s="13" t="s">
        <v>36</v>
      </c>
      <c r="AX336" s="13" t="s">
        <v>75</v>
      </c>
      <c r="AY336" s="213" t="s">
        <v>172</v>
      </c>
    </row>
    <row r="337" spans="2:65" s="13" customFormat="1">
      <c r="B337" s="203"/>
      <c r="C337" s="204"/>
      <c r="D337" s="194" t="s">
        <v>178</v>
      </c>
      <c r="E337" s="205" t="s">
        <v>1</v>
      </c>
      <c r="F337" s="206" t="s">
        <v>1959</v>
      </c>
      <c r="G337" s="204"/>
      <c r="H337" s="207">
        <v>24.48</v>
      </c>
      <c r="I337" s="208"/>
      <c r="J337" s="204"/>
      <c r="K337" s="204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178</v>
      </c>
      <c r="AU337" s="213" t="s">
        <v>84</v>
      </c>
      <c r="AV337" s="13" t="s">
        <v>84</v>
      </c>
      <c r="AW337" s="13" t="s">
        <v>36</v>
      </c>
      <c r="AX337" s="13" t="s">
        <v>75</v>
      </c>
      <c r="AY337" s="213" t="s">
        <v>172</v>
      </c>
    </row>
    <row r="338" spans="2:65" s="14" customFormat="1">
      <c r="B338" s="216"/>
      <c r="C338" s="217"/>
      <c r="D338" s="194" t="s">
        <v>178</v>
      </c>
      <c r="E338" s="218" t="s">
        <v>1</v>
      </c>
      <c r="F338" s="219" t="s">
        <v>195</v>
      </c>
      <c r="G338" s="217"/>
      <c r="H338" s="220">
        <v>95.9</v>
      </c>
      <c r="I338" s="221"/>
      <c r="J338" s="217"/>
      <c r="K338" s="217"/>
      <c r="L338" s="222"/>
      <c r="M338" s="223"/>
      <c r="N338" s="224"/>
      <c r="O338" s="224"/>
      <c r="P338" s="224"/>
      <c r="Q338" s="224"/>
      <c r="R338" s="224"/>
      <c r="S338" s="224"/>
      <c r="T338" s="225"/>
      <c r="AT338" s="226" t="s">
        <v>178</v>
      </c>
      <c r="AU338" s="226" t="s">
        <v>84</v>
      </c>
      <c r="AV338" s="14" t="s">
        <v>177</v>
      </c>
      <c r="AW338" s="14" t="s">
        <v>36</v>
      </c>
      <c r="AX338" s="14" t="s">
        <v>82</v>
      </c>
      <c r="AY338" s="226" t="s">
        <v>172</v>
      </c>
    </row>
    <row r="339" spans="2:65" s="1" customFormat="1" ht="16.5" customHeight="1">
      <c r="B339" s="33"/>
      <c r="C339" s="181" t="s">
        <v>373</v>
      </c>
      <c r="D339" s="181" t="s">
        <v>174</v>
      </c>
      <c r="E339" s="182" t="s">
        <v>409</v>
      </c>
      <c r="F339" s="183" t="s">
        <v>410</v>
      </c>
      <c r="G339" s="184" t="s">
        <v>211</v>
      </c>
      <c r="H339" s="185">
        <v>95.9</v>
      </c>
      <c r="I339" s="186"/>
      <c r="J339" s="185">
        <f>ROUND(I339*H339,2)</f>
        <v>0</v>
      </c>
      <c r="K339" s="183" t="s">
        <v>176</v>
      </c>
      <c r="L339" s="37"/>
      <c r="M339" s="187" t="s">
        <v>1</v>
      </c>
      <c r="N339" s="188" t="s">
        <v>46</v>
      </c>
      <c r="O339" s="59"/>
      <c r="P339" s="189">
        <f>O339*H339</f>
        <v>0</v>
      </c>
      <c r="Q339" s="189">
        <v>0</v>
      </c>
      <c r="R339" s="189">
        <f>Q339*H339</f>
        <v>0</v>
      </c>
      <c r="S339" s="189">
        <v>0</v>
      </c>
      <c r="T339" s="190">
        <f>S339*H339</f>
        <v>0</v>
      </c>
      <c r="AR339" s="16" t="s">
        <v>177</v>
      </c>
      <c r="AT339" s="16" t="s">
        <v>174</v>
      </c>
      <c r="AU339" s="16" t="s">
        <v>84</v>
      </c>
      <c r="AY339" s="16" t="s">
        <v>172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6" t="s">
        <v>82</v>
      </c>
      <c r="BK339" s="191">
        <f>ROUND(I339*H339,2)</f>
        <v>0</v>
      </c>
      <c r="BL339" s="16" t="s">
        <v>177</v>
      </c>
      <c r="BM339" s="16" t="s">
        <v>1961</v>
      </c>
    </row>
    <row r="340" spans="2:65" s="12" customFormat="1">
      <c r="B340" s="192"/>
      <c r="C340" s="193"/>
      <c r="D340" s="194" t="s">
        <v>178</v>
      </c>
      <c r="E340" s="195" t="s">
        <v>1</v>
      </c>
      <c r="F340" s="196" t="s">
        <v>188</v>
      </c>
      <c r="G340" s="193"/>
      <c r="H340" s="195" t="s">
        <v>1</v>
      </c>
      <c r="I340" s="197"/>
      <c r="J340" s="193"/>
      <c r="K340" s="193"/>
      <c r="L340" s="198"/>
      <c r="M340" s="199"/>
      <c r="N340" s="200"/>
      <c r="O340" s="200"/>
      <c r="P340" s="200"/>
      <c r="Q340" s="200"/>
      <c r="R340" s="200"/>
      <c r="S340" s="200"/>
      <c r="T340" s="201"/>
      <c r="AT340" s="202" t="s">
        <v>178</v>
      </c>
      <c r="AU340" s="202" t="s">
        <v>84</v>
      </c>
      <c r="AV340" s="12" t="s">
        <v>82</v>
      </c>
      <c r="AW340" s="12" t="s">
        <v>36</v>
      </c>
      <c r="AX340" s="12" t="s">
        <v>75</v>
      </c>
      <c r="AY340" s="202" t="s">
        <v>172</v>
      </c>
    </row>
    <row r="341" spans="2:65" s="12" customFormat="1">
      <c r="B341" s="192"/>
      <c r="C341" s="193"/>
      <c r="D341" s="194" t="s">
        <v>178</v>
      </c>
      <c r="E341" s="195" t="s">
        <v>1</v>
      </c>
      <c r="F341" s="196" t="s">
        <v>180</v>
      </c>
      <c r="G341" s="193"/>
      <c r="H341" s="195" t="s">
        <v>1</v>
      </c>
      <c r="I341" s="197"/>
      <c r="J341" s="193"/>
      <c r="K341" s="193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178</v>
      </c>
      <c r="AU341" s="202" t="s">
        <v>84</v>
      </c>
      <c r="AV341" s="12" t="s">
        <v>82</v>
      </c>
      <c r="AW341" s="12" t="s">
        <v>36</v>
      </c>
      <c r="AX341" s="12" t="s">
        <v>75</v>
      </c>
      <c r="AY341" s="202" t="s">
        <v>172</v>
      </c>
    </row>
    <row r="342" spans="2:65" s="13" customFormat="1">
      <c r="B342" s="203"/>
      <c r="C342" s="204"/>
      <c r="D342" s="194" t="s">
        <v>178</v>
      </c>
      <c r="E342" s="205" t="s">
        <v>1</v>
      </c>
      <c r="F342" s="206" t="s">
        <v>1958</v>
      </c>
      <c r="G342" s="204"/>
      <c r="H342" s="207">
        <v>71.42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178</v>
      </c>
      <c r="AU342" s="213" t="s">
        <v>84</v>
      </c>
      <c r="AV342" s="13" t="s">
        <v>84</v>
      </c>
      <c r="AW342" s="13" t="s">
        <v>36</v>
      </c>
      <c r="AX342" s="13" t="s">
        <v>75</v>
      </c>
      <c r="AY342" s="213" t="s">
        <v>172</v>
      </c>
    </row>
    <row r="343" spans="2:65" s="13" customFormat="1">
      <c r="B343" s="203"/>
      <c r="C343" s="204"/>
      <c r="D343" s="194" t="s">
        <v>178</v>
      </c>
      <c r="E343" s="205" t="s">
        <v>1</v>
      </c>
      <c r="F343" s="206" t="s">
        <v>1959</v>
      </c>
      <c r="G343" s="204"/>
      <c r="H343" s="207">
        <v>24.48</v>
      </c>
      <c r="I343" s="208"/>
      <c r="J343" s="204"/>
      <c r="K343" s="204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178</v>
      </c>
      <c r="AU343" s="213" t="s">
        <v>84</v>
      </c>
      <c r="AV343" s="13" t="s">
        <v>84</v>
      </c>
      <c r="AW343" s="13" t="s">
        <v>36</v>
      </c>
      <c r="AX343" s="13" t="s">
        <v>75</v>
      </c>
      <c r="AY343" s="213" t="s">
        <v>172</v>
      </c>
    </row>
    <row r="344" spans="2:65" s="14" customFormat="1">
      <c r="B344" s="216"/>
      <c r="C344" s="217"/>
      <c r="D344" s="194" t="s">
        <v>178</v>
      </c>
      <c r="E344" s="218" t="s">
        <v>1</v>
      </c>
      <c r="F344" s="219" t="s">
        <v>195</v>
      </c>
      <c r="G344" s="217"/>
      <c r="H344" s="220">
        <v>95.9</v>
      </c>
      <c r="I344" s="221"/>
      <c r="J344" s="217"/>
      <c r="K344" s="217"/>
      <c r="L344" s="222"/>
      <c r="M344" s="223"/>
      <c r="N344" s="224"/>
      <c r="O344" s="224"/>
      <c r="P344" s="224"/>
      <c r="Q344" s="224"/>
      <c r="R344" s="224"/>
      <c r="S344" s="224"/>
      <c r="T344" s="225"/>
      <c r="AT344" s="226" t="s">
        <v>178</v>
      </c>
      <c r="AU344" s="226" t="s">
        <v>84</v>
      </c>
      <c r="AV344" s="14" t="s">
        <v>177</v>
      </c>
      <c r="AW344" s="14" t="s">
        <v>36</v>
      </c>
      <c r="AX344" s="14" t="s">
        <v>82</v>
      </c>
      <c r="AY344" s="226" t="s">
        <v>172</v>
      </c>
    </row>
    <row r="345" spans="2:65" s="1" customFormat="1" ht="16.5" customHeight="1">
      <c r="B345" s="33"/>
      <c r="C345" s="181" t="s">
        <v>374</v>
      </c>
      <c r="D345" s="181" t="s">
        <v>174</v>
      </c>
      <c r="E345" s="182" t="s">
        <v>412</v>
      </c>
      <c r="F345" s="183" t="s">
        <v>413</v>
      </c>
      <c r="G345" s="184" t="s">
        <v>211</v>
      </c>
      <c r="H345" s="185">
        <v>95.9</v>
      </c>
      <c r="I345" s="186"/>
      <c r="J345" s="185">
        <f>ROUND(I345*H345,2)</f>
        <v>0</v>
      </c>
      <c r="K345" s="183" t="s">
        <v>176</v>
      </c>
      <c r="L345" s="37"/>
      <c r="M345" s="187" t="s">
        <v>1</v>
      </c>
      <c r="N345" s="188" t="s">
        <v>46</v>
      </c>
      <c r="O345" s="59"/>
      <c r="P345" s="189">
        <f>O345*H345</f>
        <v>0</v>
      </c>
      <c r="Q345" s="189">
        <v>0</v>
      </c>
      <c r="R345" s="189">
        <f>Q345*H345</f>
        <v>0</v>
      </c>
      <c r="S345" s="189">
        <v>0</v>
      </c>
      <c r="T345" s="190">
        <f>S345*H345</f>
        <v>0</v>
      </c>
      <c r="AR345" s="16" t="s">
        <v>177</v>
      </c>
      <c r="AT345" s="16" t="s">
        <v>174</v>
      </c>
      <c r="AU345" s="16" t="s">
        <v>84</v>
      </c>
      <c r="AY345" s="16" t="s">
        <v>172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6" t="s">
        <v>82</v>
      </c>
      <c r="BK345" s="191">
        <f>ROUND(I345*H345,2)</f>
        <v>0</v>
      </c>
      <c r="BL345" s="16" t="s">
        <v>177</v>
      </c>
      <c r="BM345" s="16" t="s">
        <v>1962</v>
      </c>
    </row>
    <row r="346" spans="2:65" s="12" customFormat="1">
      <c r="B346" s="192"/>
      <c r="C346" s="193"/>
      <c r="D346" s="194" t="s">
        <v>178</v>
      </c>
      <c r="E346" s="195" t="s">
        <v>1</v>
      </c>
      <c r="F346" s="196" t="s">
        <v>188</v>
      </c>
      <c r="G346" s="193"/>
      <c r="H346" s="195" t="s">
        <v>1</v>
      </c>
      <c r="I346" s="197"/>
      <c r="J346" s="193"/>
      <c r="K346" s="193"/>
      <c r="L346" s="198"/>
      <c r="M346" s="199"/>
      <c r="N346" s="200"/>
      <c r="O346" s="200"/>
      <c r="P346" s="200"/>
      <c r="Q346" s="200"/>
      <c r="R346" s="200"/>
      <c r="S346" s="200"/>
      <c r="T346" s="201"/>
      <c r="AT346" s="202" t="s">
        <v>178</v>
      </c>
      <c r="AU346" s="202" t="s">
        <v>84</v>
      </c>
      <c r="AV346" s="12" t="s">
        <v>82</v>
      </c>
      <c r="AW346" s="12" t="s">
        <v>36</v>
      </c>
      <c r="AX346" s="12" t="s">
        <v>75</v>
      </c>
      <c r="AY346" s="202" t="s">
        <v>172</v>
      </c>
    </row>
    <row r="347" spans="2:65" s="12" customFormat="1">
      <c r="B347" s="192"/>
      <c r="C347" s="193"/>
      <c r="D347" s="194" t="s">
        <v>178</v>
      </c>
      <c r="E347" s="195" t="s">
        <v>1</v>
      </c>
      <c r="F347" s="196" t="s">
        <v>180</v>
      </c>
      <c r="G347" s="193"/>
      <c r="H347" s="195" t="s">
        <v>1</v>
      </c>
      <c r="I347" s="197"/>
      <c r="J347" s="193"/>
      <c r="K347" s="193"/>
      <c r="L347" s="198"/>
      <c r="M347" s="199"/>
      <c r="N347" s="200"/>
      <c r="O347" s="200"/>
      <c r="P347" s="200"/>
      <c r="Q347" s="200"/>
      <c r="R347" s="200"/>
      <c r="S347" s="200"/>
      <c r="T347" s="201"/>
      <c r="AT347" s="202" t="s">
        <v>178</v>
      </c>
      <c r="AU347" s="202" t="s">
        <v>84</v>
      </c>
      <c r="AV347" s="12" t="s">
        <v>82</v>
      </c>
      <c r="AW347" s="12" t="s">
        <v>36</v>
      </c>
      <c r="AX347" s="12" t="s">
        <v>75</v>
      </c>
      <c r="AY347" s="202" t="s">
        <v>172</v>
      </c>
    </row>
    <row r="348" spans="2:65" s="13" customFormat="1">
      <c r="B348" s="203"/>
      <c r="C348" s="204"/>
      <c r="D348" s="194" t="s">
        <v>178</v>
      </c>
      <c r="E348" s="205" t="s">
        <v>1</v>
      </c>
      <c r="F348" s="206" t="s">
        <v>1958</v>
      </c>
      <c r="G348" s="204"/>
      <c r="H348" s="207">
        <v>71.42</v>
      </c>
      <c r="I348" s="208"/>
      <c r="J348" s="204"/>
      <c r="K348" s="204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178</v>
      </c>
      <c r="AU348" s="213" t="s">
        <v>84</v>
      </c>
      <c r="AV348" s="13" t="s">
        <v>84</v>
      </c>
      <c r="AW348" s="13" t="s">
        <v>36</v>
      </c>
      <c r="AX348" s="13" t="s">
        <v>75</v>
      </c>
      <c r="AY348" s="213" t="s">
        <v>172</v>
      </c>
    </row>
    <row r="349" spans="2:65" s="13" customFormat="1">
      <c r="B349" s="203"/>
      <c r="C349" s="204"/>
      <c r="D349" s="194" t="s">
        <v>178</v>
      </c>
      <c r="E349" s="205" t="s">
        <v>1</v>
      </c>
      <c r="F349" s="206" t="s">
        <v>1959</v>
      </c>
      <c r="G349" s="204"/>
      <c r="H349" s="207">
        <v>24.48</v>
      </c>
      <c r="I349" s="208"/>
      <c r="J349" s="204"/>
      <c r="K349" s="204"/>
      <c r="L349" s="209"/>
      <c r="M349" s="210"/>
      <c r="N349" s="211"/>
      <c r="O349" s="211"/>
      <c r="P349" s="211"/>
      <c r="Q349" s="211"/>
      <c r="R349" s="211"/>
      <c r="S349" s="211"/>
      <c r="T349" s="212"/>
      <c r="AT349" s="213" t="s">
        <v>178</v>
      </c>
      <c r="AU349" s="213" t="s">
        <v>84</v>
      </c>
      <c r="AV349" s="13" t="s">
        <v>84</v>
      </c>
      <c r="AW349" s="13" t="s">
        <v>36</v>
      </c>
      <c r="AX349" s="13" t="s">
        <v>75</v>
      </c>
      <c r="AY349" s="213" t="s">
        <v>172</v>
      </c>
    </row>
    <row r="350" spans="2:65" s="14" customFormat="1">
      <c r="B350" s="216"/>
      <c r="C350" s="217"/>
      <c r="D350" s="194" t="s">
        <v>178</v>
      </c>
      <c r="E350" s="218" t="s">
        <v>1</v>
      </c>
      <c r="F350" s="219" t="s">
        <v>195</v>
      </c>
      <c r="G350" s="217"/>
      <c r="H350" s="220">
        <v>95.9</v>
      </c>
      <c r="I350" s="221"/>
      <c r="J350" s="217"/>
      <c r="K350" s="217"/>
      <c r="L350" s="222"/>
      <c r="M350" s="223"/>
      <c r="N350" s="224"/>
      <c r="O350" s="224"/>
      <c r="P350" s="224"/>
      <c r="Q350" s="224"/>
      <c r="R350" s="224"/>
      <c r="S350" s="224"/>
      <c r="T350" s="225"/>
      <c r="AT350" s="226" t="s">
        <v>178</v>
      </c>
      <c r="AU350" s="226" t="s">
        <v>84</v>
      </c>
      <c r="AV350" s="14" t="s">
        <v>177</v>
      </c>
      <c r="AW350" s="14" t="s">
        <v>36</v>
      </c>
      <c r="AX350" s="14" t="s">
        <v>82</v>
      </c>
      <c r="AY350" s="226" t="s">
        <v>172</v>
      </c>
    </row>
    <row r="351" spans="2:65" s="1" customFormat="1" ht="33.75" customHeight="1">
      <c r="B351" s="33"/>
      <c r="C351" s="181" t="s">
        <v>375</v>
      </c>
      <c r="D351" s="181" t="s">
        <v>174</v>
      </c>
      <c r="E351" s="182" t="s">
        <v>415</v>
      </c>
      <c r="F351" s="183" t="s">
        <v>416</v>
      </c>
      <c r="G351" s="184" t="s">
        <v>211</v>
      </c>
      <c r="H351" s="185">
        <v>4</v>
      </c>
      <c r="I351" s="186"/>
      <c r="J351" s="185">
        <f>ROUND(I351*H351,2)</f>
        <v>0</v>
      </c>
      <c r="K351" s="183" t="s">
        <v>176</v>
      </c>
      <c r="L351" s="37"/>
      <c r="M351" s="187" t="s">
        <v>1</v>
      </c>
      <c r="N351" s="188" t="s">
        <v>46</v>
      </c>
      <c r="O351" s="59"/>
      <c r="P351" s="189">
        <f>O351*H351</f>
        <v>0</v>
      </c>
      <c r="Q351" s="189">
        <v>0</v>
      </c>
      <c r="R351" s="189">
        <f>Q351*H351</f>
        <v>0</v>
      </c>
      <c r="S351" s="189">
        <v>0</v>
      </c>
      <c r="T351" s="190">
        <f>S351*H351</f>
        <v>0</v>
      </c>
      <c r="AR351" s="16" t="s">
        <v>177</v>
      </c>
      <c r="AT351" s="16" t="s">
        <v>174</v>
      </c>
      <c r="AU351" s="16" t="s">
        <v>84</v>
      </c>
      <c r="AY351" s="16" t="s">
        <v>172</v>
      </c>
      <c r="BE351" s="191">
        <f>IF(N351="základní",J351,0)</f>
        <v>0</v>
      </c>
      <c r="BF351" s="191">
        <f>IF(N351="snížená",J351,0)</f>
        <v>0</v>
      </c>
      <c r="BG351" s="191">
        <f>IF(N351="zákl. přenesená",J351,0)</f>
        <v>0</v>
      </c>
      <c r="BH351" s="191">
        <f>IF(N351="sníž. přenesená",J351,0)</f>
        <v>0</v>
      </c>
      <c r="BI351" s="191">
        <f>IF(N351="nulová",J351,0)</f>
        <v>0</v>
      </c>
      <c r="BJ351" s="16" t="s">
        <v>82</v>
      </c>
      <c r="BK351" s="191">
        <f>ROUND(I351*H351,2)</f>
        <v>0</v>
      </c>
      <c r="BL351" s="16" t="s">
        <v>177</v>
      </c>
      <c r="BM351" s="16" t="s">
        <v>1963</v>
      </c>
    </row>
    <row r="352" spans="2:65" s="12" customFormat="1">
      <c r="B352" s="192"/>
      <c r="C352" s="193"/>
      <c r="D352" s="194" t="s">
        <v>178</v>
      </c>
      <c r="E352" s="195" t="s">
        <v>1</v>
      </c>
      <c r="F352" s="196" t="s">
        <v>417</v>
      </c>
      <c r="G352" s="193"/>
      <c r="H352" s="195" t="s">
        <v>1</v>
      </c>
      <c r="I352" s="197"/>
      <c r="J352" s="193"/>
      <c r="K352" s="193"/>
      <c r="L352" s="198"/>
      <c r="M352" s="199"/>
      <c r="N352" s="200"/>
      <c r="O352" s="200"/>
      <c r="P352" s="200"/>
      <c r="Q352" s="200"/>
      <c r="R352" s="200"/>
      <c r="S352" s="200"/>
      <c r="T352" s="201"/>
      <c r="AT352" s="202" t="s">
        <v>178</v>
      </c>
      <c r="AU352" s="202" t="s">
        <v>84</v>
      </c>
      <c r="AV352" s="12" t="s">
        <v>82</v>
      </c>
      <c r="AW352" s="12" t="s">
        <v>36</v>
      </c>
      <c r="AX352" s="12" t="s">
        <v>75</v>
      </c>
      <c r="AY352" s="202" t="s">
        <v>172</v>
      </c>
    </row>
    <row r="353" spans="2:65" s="13" customFormat="1">
      <c r="B353" s="203"/>
      <c r="C353" s="204"/>
      <c r="D353" s="194" t="s">
        <v>178</v>
      </c>
      <c r="E353" s="205" t="s">
        <v>1</v>
      </c>
      <c r="F353" s="206" t="s">
        <v>1956</v>
      </c>
      <c r="G353" s="204"/>
      <c r="H353" s="207">
        <v>4</v>
      </c>
      <c r="I353" s="208"/>
      <c r="J353" s="204"/>
      <c r="K353" s="204"/>
      <c r="L353" s="209"/>
      <c r="M353" s="210"/>
      <c r="N353" s="211"/>
      <c r="O353" s="211"/>
      <c r="P353" s="211"/>
      <c r="Q353" s="211"/>
      <c r="R353" s="211"/>
      <c r="S353" s="211"/>
      <c r="T353" s="212"/>
      <c r="AT353" s="213" t="s">
        <v>178</v>
      </c>
      <c r="AU353" s="213" t="s">
        <v>84</v>
      </c>
      <c r="AV353" s="13" t="s">
        <v>84</v>
      </c>
      <c r="AW353" s="13" t="s">
        <v>36</v>
      </c>
      <c r="AX353" s="13" t="s">
        <v>82</v>
      </c>
      <c r="AY353" s="213" t="s">
        <v>172</v>
      </c>
    </row>
    <row r="354" spans="2:65" s="1" customFormat="1" ht="33.75" customHeight="1">
      <c r="B354" s="33"/>
      <c r="C354" s="181" t="s">
        <v>379</v>
      </c>
      <c r="D354" s="181" t="s">
        <v>174</v>
      </c>
      <c r="E354" s="182" t="s">
        <v>419</v>
      </c>
      <c r="F354" s="183" t="s">
        <v>420</v>
      </c>
      <c r="G354" s="184" t="s">
        <v>211</v>
      </c>
      <c r="H354" s="185">
        <v>8</v>
      </c>
      <c r="I354" s="186"/>
      <c r="J354" s="185">
        <f>ROUND(I354*H354,2)</f>
        <v>0</v>
      </c>
      <c r="K354" s="183" t="s">
        <v>176</v>
      </c>
      <c r="L354" s="37"/>
      <c r="M354" s="187" t="s">
        <v>1</v>
      </c>
      <c r="N354" s="188" t="s">
        <v>46</v>
      </c>
      <c r="O354" s="59"/>
      <c r="P354" s="189">
        <f>O354*H354</f>
        <v>0</v>
      </c>
      <c r="Q354" s="189">
        <v>0</v>
      </c>
      <c r="R354" s="189">
        <f>Q354*H354</f>
        <v>0</v>
      </c>
      <c r="S354" s="189">
        <v>0</v>
      </c>
      <c r="T354" s="190">
        <f>S354*H354</f>
        <v>0</v>
      </c>
      <c r="AR354" s="16" t="s">
        <v>177</v>
      </c>
      <c r="AT354" s="16" t="s">
        <v>174</v>
      </c>
      <c r="AU354" s="16" t="s">
        <v>84</v>
      </c>
      <c r="AY354" s="16" t="s">
        <v>172</v>
      </c>
      <c r="BE354" s="191">
        <f>IF(N354="základní",J354,0)</f>
        <v>0</v>
      </c>
      <c r="BF354" s="191">
        <f>IF(N354="snížená",J354,0)</f>
        <v>0</v>
      </c>
      <c r="BG354" s="191">
        <f>IF(N354="zákl. přenesená",J354,0)</f>
        <v>0</v>
      </c>
      <c r="BH354" s="191">
        <f>IF(N354="sníž. přenesená",J354,0)</f>
        <v>0</v>
      </c>
      <c r="BI354" s="191">
        <f>IF(N354="nulová",J354,0)</f>
        <v>0</v>
      </c>
      <c r="BJ354" s="16" t="s">
        <v>82</v>
      </c>
      <c r="BK354" s="191">
        <f>ROUND(I354*H354,2)</f>
        <v>0</v>
      </c>
      <c r="BL354" s="16" t="s">
        <v>177</v>
      </c>
      <c r="BM354" s="16" t="s">
        <v>1964</v>
      </c>
    </row>
    <row r="355" spans="2:65" s="12" customFormat="1">
      <c r="B355" s="192"/>
      <c r="C355" s="193"/>
      <c r="D355" s="194" t="s">
        <v>178</v>
      </c>
      <c r="E355" s="195" t="s">
        <v>1</v>
      </c>
      <c r="F355" s="196" t="s">
        <v>417</v>
      </c>
      <c r="G355" s="193"/>
      <c r="H355" s="195" t="s">
        <v>1</v>
      </c>
      <c r="I355" s="197"/>
      <c r="J355" s="193"/>
      <c r="K355" s="193"/>
      <c r="L355" s="198"/>
      <c r="M355" s="199"/>
      <c r="N355" s="200"/>
      <c r="O355" s="200"/>
      <c r="P355" s="200"/>
      <c r="Q355" s="200"/>
      <c r="R355" s="200"/>
      <c r="S355" s="200"/>
      <c r="T355" s="201"/>
      <c r="AT355" s="202" t="s">
        <v>178</v>
      </c>
      <c r="AU355" s="202" t="s">
        <v>84</v>
      </c>
      <c r="AV355" s="12" t="s">
        <v>82</v>
      </c>
      <c r="AW355" s="12" t="s">
        <v>36</v>
      </c>
      <c r="AX355" s="12" t="s">
        <v>75</v>
      </c>
      <c r="AY355" s="202" t="s">
        <v>172</v>
      </c>
    </row>
    <row r="356" spans="2:65" s="13" customFormat="1">
      <c r="B356" s="203"/>
      <c r="C356" s="204"/>
      <c r="D356" s="194" t="s">
        <v>178</v>
      </c>
      <c r="E356" s="205" t="s">
        <v>1</v>
      </c>
      <c r="F356" s="206" t="s">
        <v>1954</v>
      </c>
      <c r="G356" s="204"/>
      <c r="H356" s="207">
        <v>8</v>
      </c>
      <c r="I356" s="208"/>
      <c r="J356" s="204"/>
      <c r="K356" s="204"/>
      <c r="L356" s="209"/>
      <c r="M356" s="210"/>
      <c r="N356" s="211"/>
      <c r="O356" s="211"/>
      <c r="P356" s="211"/>
      <c r="Q356" s="211"/>
      <c r="R356" s="211"/>
      <c r="S356" s="211"/>
      <c r="T356" s="212"/>
      <c r="AT356" s="213" t="s">
        <v>178</v>
      </c>
      <c r="AU356" s="213" t="s">
        <v>84</v>
      </c>
      <c r="AV356" s="13" t="s">
        <v>84</v>
      </c>
      <c r="AW356" s="13" t="s">
        <v>36</v>
      </c>
      <c r="AX356" s="13" t="s">
        <v>82</v>
      </c>
      <c r="AY356" s="213" t="s">
        <v>172</v>
      </c>
    </row>
    <row r="357" spans="2:65" s="1" customFormat="1" ht="22.5" customHeight="1">
      <c r="B357" s="33"/>
      <c r="C357" s="181" t="s">
        <v>381</v>
      </c>
      <c r="D357" s="181" t="s">
        <v>174</v>
      </c>
      <c r="E357" s="182" t="s">
        <v>423</v>
      </c>
      <c r="F357" s="183" t="s">
        <v>424</v>
      </c>
      <c r="G357" s="184" t="s">
        <v>175</v>
      </c>
      <c r="H357" s="185">
        <v>16.5</v>
      </c>
      <c r="I357" s="186"/>
      <c r="J357" s="185">
        <f>ROUND(I357*H357,2)</f>
        <v>0</v>
      </c>
      <c r="K357" s="183" t="s">
        <v>176</v>
      </c>
      <c r="L357" s="37"/>
      <c r="M357" s="187" t="s">
        <v>1</v>
      </c>
      <c r="N357" s="188" t="s">
        <v>46</v>
      </c>
      <c r="O357" s="59"/>
      <c r="P357" s="189">
        <f>O357*H357</f>
        <v>0</v>
      </c>
      <c r="Q357" s="189">
        <v>0</v>
      </c>
      <c r="R357" s="189">
        <f>Q357*H357</f>
        <v>0</v>
      </c>
      <c r="S357" s="189">
        <v>0</v>
      </c>
      <c r="T357" s="190">
        <f>S357*H357</f>
        <v>0</v>
      </c>
      <c r="AR357" s="16" t="s">
        <v>177</v>
      </c>
      <c r="AT357" s="16" t="s">
        <v>174</v>
      </c>
      <c r="AU357" s="16" t="s">
        <v>84</v>
      </c>
      <c r="AY357" s="16" t="s">
        <v>172</v>
      </c>
      <c r="BE357" s="191">
        <f>IF(N357="základní",J357,0)</f>
        <v>0</v>
      </c>
      <c r="BF357" s="191">
        <f>IF(N357="snížená",J357,0)</f>
        <v>0</v>
      </c>
      <c r="BG357" s="191">
        <f>IF(N357="zákl. přenesená",J357,0)</f>
        <v>0</v>
      </c>
      <c r="BH357" s="191">
        <f>IF(N357="sníž. přenesená",J357,0)</f>
        <v>0</v>
      </c>
      <c r="BI357" s="191">
        <f>IF(N357="nulová",J357,0)</f>
        <v>0</v>
      </c>
      <c r="BJ357" s="16" t="s">
        <v>82</v>
      </c>
      <c r="BK357" s="191">
        <f>ROUND(I357*H357,2)</f>
        <v>0</v>
      </c>
      <c r="BL357" s="16" t="s">
        <v>177</v>
      </c>
      <c r="BM357" s="16" t="s">
        <v>1965</v>
      </c>
    </row>
    <row r="358" spans="2:65" s="12" customFormat="1">
      <c r="B358" s="192"/>
      <c r="C358" s="193"/>
      <c r="D358" s="194" t="s">
        <v>178</v>
      </c>
      <c r="E358" s="195" t="s">
        <v>1</v>
      </c>
      <c r="F358" s="196" t="s">
        <v>425</v>
      </c>
      <c r="G358" s="193"/>
      <c r="H358" s="195" t="s">
        <v>1</v>
      </c>
      <c r="I358" s="197"/>
      <c r="J358" s="193"/>
      <c r="K358" s="193"/>
      <c r="L358" s="198"/>
      <c r="M358" s="199"/>
      <c r="N358" s="200"/>
      <c r="O358" s="200"/>
      <c r="P358" s="200"/>
      <c r="Q358" s="200"/>
      <c r="R358" s="200"/>
      <c r="S358" s="200"/>
      <c r="T358" s="201"/>
      <c r="AT358" s="202" t="s">
        <v>178</v>
      </c>
      <c r="AU358" s="202" t="s">
        <v>84</v>
      </c>
      <c r="AV358" s="12" t="s">
        <v>82</v>
      </c>
      <c r="AW358" s="12" t="s">
        <v>36</v>
      </c>
      <c r="AX358" s="12" t="s">
        <v>75</v>
      </c>
      <c r="AY358" s="202" t="s">
        <v>172</v>
      </c>
    </row>
    <row r="359" spans="2:65" s="13" customFormat="1">
      <c r="B359" s="203"/>
      <c r="C359" s="204"/>
      <c r="D359" s="194" t="s">
        <v>178</v>
      </c>
      <c r="E359" s="205" t="s">
        <v>1</v>
      </c>
      <c r="F359" s="206" t="s">
        <v>1966</v>
      </c>
      <c r="G359" s="204"/>
      <c r="H359" s="207">
        <v>16.5</v>
      </c>
      <c r="I359" s="208"/>
      <c r="J359" s="204"/>
      <c r="K359" s="204"/>
      <c r="L359" s="209"/>
      <c r="M359" s="210"/>
      <c r="N359" s="211"/>
      <c r="O359" s="211"/>
      <c r="P359" s="211"/>
      <c r="Q359" s="211"/>
      <c r="R359" s="211"/>
      <c r="S359" s="211"/>
      <c r="T359" s="212"/>
      <c r="AT359" s="213" t="s">
        <v>178</v>
      </c>
      <c r="AU359" s="213" t="s">
        <v>84</v>
      </c>
      <c r="AV359" s="13" t="s">
        <v>84</v>
      </c>
      <c r="AW359" s="13" t="s">
        <v>36</v>
      </c>
      <c r="AX359" s="13" t="s">
        <v>82</v>
      </c>
      <c r="AY359" s="213" t="s">
        <v>172</v>
      </c>
    </row>
    <row r="360" spans="2:65" s="11" customFormat="1" ht="22.9" customHeight="1">
      <c r="B360" s="165"/>
      <c r="C360" s="166"/>
      <c r="D360" s="167" t="s">
        <v>74</v>
      </c>
      <c r="E360" s="179" t="s">
        <v>427</v>
      </c>
      <c r="F360" s="179" t="s">
        <v>428</v>
      </c>
      <c r="G360" s="166"/>
      <c r="H360" s="166"/>
      <c r="I360" s="169"/>
      <c r="J360" s="180">
        <f>BK360</f>
        <v>0</v>
      </c>
      <c r="K360" s="166"/>
      <c r="L360" s="171"/>
      <c r="M360" s="172"/>
      <c r="N360" s="173"/>
      <c r="O360" s="173"/>
      <c r="P360" s="174">
        <f>SUM(P361:P369)</f>
        <v>0</v>
      </c>
      <c r="Q360" s="173"/>
      <c r="R360" s="174">
        <f>SUM(R361:R369)</f>
        <v>0</v>
      </c>
      <c r="S360" s="173"/>
      <c r="T360" s="175">
        <f>SUM(T361:T369)</f>
        <v>0</v>
      </c>
      <c r="AR360" s="176" t="s">
        <v>82</v>
      </c>
      <c r="AT360" s="177" t="s">
        <v>74</v>
      </c>
      <c r="AU360" s="177" t="s">
        <v>82</v>
      </c>
      <c r="AY360" s="176" t="s">
        <v>172</v>
      </c>
      <c r="BK360" s="178">
        <f>SUM(BK361:BK369)</f>
        <v>0</v>
      </c>
    </row>
    <row r="361" spans="2:65" s="1" customFormat="1" ht="16.5" customHeight="1">
      <c r="B361" s="33"/>
      <c r="C361" s="181" t="s">
        <v>382</v>
      </c>
      <c r="D361" s="181" t="s">
        <v>174</v>
      </c>
      <c r="E361" s="182" t="s">
        <v>430</v>
      </c>
      <c r="F361" s="183" t="s">
        <v>431</v>
      </c>
      <c r="G361" s="184" t="s">
        <v>291</v>
      </c>
      <c r="H361" s="185">
        <v>72.11</v>
      </c>
      <c r="I361" s="186"/>
      <c r="J361" s="185">
        <f>ROUND(I361*H361,2)</f>
        <v>0</v>
      </c>
      <c r="K361" s="183" t="s">
        <v>1</v>
      </c>
      <c r="L361" s="37"/>
      <c r="M361" s="187" t="s">
        <v>1</v>
      </c>
      <c r="N361" s="188" t="s">
        <v>46</v>
      </c>
      <c r="O361" s="59"/>
      <c r="P361" s="189">
        <f>O361*H361</f>
        <v>0</v>
      </c>
      <c r="Q361" s="189">
        <v>0</v>
      </c>
      <c r="R361" s="189">
        <f>Q361*H361</f>
        <v>0</v>
      </c>
      <c r="S361" s="189">
        <v>0</v>
      </c>
      <c r="T361" s="190">
        <f>S361*H361</f>
        <v>0</v>
      </c>
      <c r="AR361" s="16" t="s">
        <v>177</v>
      </c>
      <c r="AT361" s="16" t="s">
        <v>174</v>
      </c>
      <c r="AU361" s="16" t="s">
        <v>84</v>
      </c>
      <c r="AY361" s="16" t="s">
        <v>172</v>
      </c>
      <c r="BE361" s="191">
        <f>IF(N361="základní",J361,0)</f>
        <v>0</v>
      </c>
      <c r="BF361" s="191">
        <f>IF(N361="snížená",J361,0)</f>
        <v>0</v>
      </c>
      <c r="BG361" s="191">
        <f>IF(N361="zákl. přenesená",J361,0)</f>
        <v>0</v>
      </c>
      <c r="BH361" s="191">
        <f>IF(N361="sníž. přenesená",J361,0)</f>
        <v>0</v>
      </c>
      <c r="BI361" s="191">
        <f>IF(N361="nulová",J361,0)</f>
        <v>0</v>
      </c>
      <c r="BJ361" s="16" t="s">
        <v>82</v>
      </c>
      <c r="BK361" s="191">
        <f>ROUND(I361*H361,2)</f>
        <v>0</v>
      </c>
      <c r="BL361" s="16" t="s">
        <v>177</v>
      </c>
      <c r="BM361" s="16" t="s">
        <v>1967</v>
      </c>
    </row>
    <row r="362" spans="2:65" s="12" customFormat="1">
      <c r="B362" s="192"/>
      <c r="C362" s="193"/>
      <c r="D362" s="194" t="s">
        <v>178</v>
      </c>
      <c r="E362" s="195" t="s">
        <v>1</v>
      </c>
      <c r="F362" s="196" t="s">
        <v>432</v>
      </c>
      <c r="G362" s="193"/>
      <c r="H362" s="195" t="s">
        <v>1</v>
      </c>
      <c r="I362" s="197"/>
      <c r="J362" s="193"/>
      <c r="K362" s="193"/>
      <c r="L362" s="198"/>
      <c r="M362" s="199"/>
      <c r="N362" s="200"/>
      <c r="O362" s="200"/>
      <c r="P362" s="200"/>
      <c r="Q362" s="200"/>
      <c r="R362" s="200"/>
      <c r="S362" s="200"/>
      <c r="T362" s="201"/>
      <c r="AT362" s="202" t="s">
        <v>178</v>
      </c>
      <c r="AU362" s="202" t="s">
        <v>84</v>
      </c>
      <c r="AV362" s="12" t="s">
        <v>82</v>
      </c>
      <c r="AW362" s="12" t="s">
        <v>36</v>
      </c>
      <c r="AX362" s="12" t="s">
        <v>75</v>
      </c>
      <c r="AY362" s="202" t="s">
        <v>172</v>
      </c>
    </row>
    <row r="363" spans="2:65" s="12" customFormat="1">
      <c r="B363" s="192"/>
      <c r="C363" s="193"/>
      <c r="D363" s="194" t="s">
        <v>178</v>
      </c>
      <c r="E363" s="195" t="s">
        <v>1</v>
      </c>
      <c r="F363" s="196" t="s">
        <v>283</v>
      </c>
      <c r="G363" s="193"/>
      <c r="H363" s="195" t="s">
        <v>1</v>
      </c>
      <c r="I363" s="197"/>
      <c r="J363" s="193"/>
      <c r="K363" s="193"/>
      <c r="L363" s="198"/>
      <c r="M363" s="199"/>
      <c r="N363" s="200"/>
      <c r="O363" s="200"/>
      <c r="P363" s="200"/>
      <c r="Q363" s="200"/>
      <c r="R363" s="200"/>
      <c r="S363" s="200"/>
      <c r="T363" s="201"/>
      <c r="AT363" s="202" t="s">
        <v>178</v>
      </c>
      <c r="AU363" s="202" t="s">
        <v>84</v>
      </c>
      <c r="AV363" s="12" t="s">
        <v>82</v>
      </c>
      <c r="AW363" s="12" t="s">
        <v>36</v>
      </c>
      <c r="AX363" s="12" t="s">
        <v>75</v>
      </c>
      <c r="AY363" s="202" t="s">
        <v>172</v>
      </c>
    </row>
    <row r="364" spans="2:65" s="13" customFormat="1">
      <c r="B364" s="203"/>
      <c r="C364" s="204"/>
      <c r="D364" s="194" t="s">
        <v>178</v>
      </c>
      <c r="E364" s="205" t="s">
        <v>1</v>
      </c>
      <c r="F364" s="206" t="s">
        <v>1968</v>
      </c>
      <c r="G364" s="204"/>
      <c r="H364" s="207">
        <v>0.65</v>
      </c>
      <c r="I364" s="208"/>
      <c r="J364" s="204"/>
      <c r="K364" s="204"/>
      <c r="L364" s="209"/>
      <c r="M364" s="210"/>
      <c r="N364" s="211"/>
      <c r="O364" s="211"/>
      <c r="P364" s="211"/>
      <c r="Q364" s="211"/>
      <c r="R364" s="211"/>
      <c r="S364" s="211"/>
      <c r="T364" s="212"/>
      <c r="AT364" s="213" t="s">
        <v>178</v>
      </c>
      <c r="AU364" s="213" t="s">
        <v>84</v>
      </c>
      <c r="AV364" s="13" t="s">
        <v>84</v>
      </c>
      <c r="AW364" s="13" t="s">
        <v>36</v>
      </c>
      <c r="AX364" s="13" t="s">
        <v>75</v>
      </c>
      <c r="AY364" s="213" t="s">
        <v>172</v>
      </c>
    </row>
    <row r="365" spans="2:65" s="13" customFormat="1">
      <c r="B365" s="203"/>
      <c r="C365" s="204"/>
      <c r="D365" s="194" t="s">
        <v>178</v>
      </c>
      <c r="E365" s="205" t="s">
        <v>1</v>
      </c>
      <c r="F365" s="206" t="s">
        <v>1969</v>
      </c>
      <c r="G365" s="204"/>
      <c r="H365" s="207">
        <v>18.690000000000001</v>
      </c>
      <c r="I365" s="208"/>
      <c r="J365" s="204"/>
      <c r="K365" s="204"/>
      <c r="L365" s="209"/>
      <c r="M365" s="210"/>
      <c r="N365" s="211"/>
      <c r="O365" s="211"/>
      <c r="P365" s="211"/>
      <c r="Q365" s="211"/>
      <c r="R365" s="211"/>
      <c r="S365" s="211"/>
      <c r="T365" s="212"/>
      <c r="AT365" s="213" t="s">
        <v>178</v>
      </c>
      <c r="AU365" s="213" t="s">
        <v>84</v>
      </c>
      <c r="AV365" s="13" t="s">
        <v>84</v>
      </c>
      <c r="AW365" s="13" t="s">
        <v>36</v>
      </c>
      <c r="AX365" s="13" t="s">
        <v>75</v>
      </c>
      <c r="AY365" s="213" t="s">
        <v>172</v>
      </c>
    </row>
    <row r="366" spans="2:65" s="13" customFormat="1">
      <c r="B366" s="203"/>
      <c r="C366" s="204"/>
      <c r="D366" s="194" t="s">
        <v>178</v>
      </c>
      <c r="E366" s="205" t="s">
        <v>1</v>
      </c>
      <c r="F366" s="206" t="s">
        <v>1970</v>
      </c>
      <c r="G366" s="204"/>
      <c r="H366" s="207">
        <v>30.02</v>
      </c>
      <c r="I366" s="208"/>
      <c r="J366" s="204"/>
      <c r="K366" s="204"/>
      <c r="L366" s="209"/>
      <c r="M366" s="210"/>
      <c r="N366" s="211"/>
      <c r="O366" s="211"/>
      <c r="P366" s="211"/>
      <c r="Q366" s="211"/>
      <c r="R366" s="211"/>
      <c r="S366" s="211"/>
      <c r="T366" s="212"/>
      <c r="AT366" s="213" t="s">
        <v>178</v>
      </c>
      <c r="AU366" s="213" t="s">
        <v>84</v>
      </c>
      <c r="AV366" s="13" t="s">
        <v>84</v>
      </c>
      <c r="AW366" s="13" t="s">
        <v>36</v>
      </c>
      <c r="AX366" s="13" t="s">
        <v>75</v>
      </c>
      <c r="AY366" s="213" t="s">
        <v>172</v>
      </c>
    </row>
    <row r="367" spans="2:65" s="13" customFormat="1">
      <c r="B367" s="203"/>
      <c r="C367" s="204"/>
      <c r="D367" s="194" t="s">
        <v>178</v>
      </c>
      <c r="E367" s="205" t="s">
        <v>1</v>
      </c>
      <c r="F367" s="206" t="s">
        <v>1971</v>
      </c>
      <c r="G367" s="204"/>
      <c r="H367" s="207">
        <v>4.57</v>
      </c>
      <c r="I367" s="208"/>
      <c r="J367" s="204"/>
      <c r="K367" s="204"/>
      <c r="L367" s="209"/>
      <c r="M367" s="210"/>
      <c r="N367" s="211"/>
      <c r="O367" s="211"/>
      <c r="P367" s="211"/>
      <c r="Q367" s="211"/>
      <c r="R367" s="211"/>
      <c r="S367" s="211"/>
      <c r="T367" s="212"/>
      <c r="AT367" s="213" t="s">
        <v>178</v>
      </c>
      <c r="AU367" s="213" t="s">
        <v>84</v>
      </c>
      <c r="AV367" s="13" t="s">
        <v>84</v>
      </c>
      <c r="AW367" s="13" t="s">
        <v>36</v>
      </c>
      <c r="AX367" s="13" t="s">
        <v>75</v>
      </c>
      <c r="AY367" s="213" t="s">
        <v>172</v>
      </c>
    </row>
    <row r="368" spans="2:65" s="13" customFormat="1">
      <c r="B368" s="203"/>
      <c r="C368" s="204"/>
      <c r="D368" s="194" t="s">
        <v>178</v>
      </c>
      <c r="E368" s="205" t="s">
        <v>1</v>
      </c>
      <c r="F368" s="206" t="s">
        <v>1972</v>
      </c>
      <c r="G368" s="204"/>
      <c r="H368" s="207">
        <v>18.18</v>
      </c>
      <c r="I368" s="208"/>
      <c r="J368" s="204"/>
      <c r="K368" s="204"/>
      <c r="L368" s="209"/>
      <c r="M368" s="210"/>
      <c r="N368" s="211"/>
      <c r="O368" s="211"/>
      <c r="P368" s="211"/>
      <c r="Q368" s="211"/>
      <c r="R368" s="211"/>
      <c r="S368" s="211"/>
      <c r="T368" s="212"/>
      <c r="AT368" s="213" t="s">
        <v>178</v>
      </c>
      <c r="AU368" s="213" t="s">
        <v>84</v>
      </c>
      <c r="AV368" s="13" t="s">
        <v>84</v>
      </c>
      <c r="AW368" s="13" t="s">
        <v>36</v>
      </c>
      <c r="AX368" s="13" t="s">
        <v>75</v>
      </c>
      <c r="AY368" s="213" t="s">
        <v>172</v>
      </c>
    </row>
    <row r="369" spans="2:65" s="14" customFormat="1">
      <c r="B369" s="216"/>
      <c r="C369" s="217"/>
      <c r="D369" s="194" t="s">
        <v>178</v>
      </c>
      <c r="E369" s="218" t="s">
        <v>1</v>
      </c>
      <c r="F369" s="219" t="s">
        <v>195</v>
      </c>
      <c r="G369" s="217"/>
      <c r="H369" s="220">
        <v>72.11</v>
      </c>
      <c r="I369" s="221"/>
      <c r="J369" s="217"/>
      <c r="K369" s="217"/>
      <c r="L369" s="222"/>
      <c r="M369" s="223"/>
      <c r="N369" s="224"/>
      <c r="O369" s="224"/>
      <c r="P369" s="224"/>
      <c r="Q369" s="224"/>
      <c r="R369" s="224"/>
      <c r="S369" s="224"/>
      <c r="T369" s="225"/>
      <c r="AT369" s="226" t="s">
        <v>178</v>
      </c>
      <c r="AU369" s="226" t="s">
        <v>84</v>
      </c>
      <c r="AV369" s="14" t="s">
        <v>177</v>
      </c>
      <c r="AW369" s="14" t="s">
        <v>36</v>
      </c>
      <c r="AX369" s="14" t="s">
        <v>82</v>
      </c>
      <c r="AY369" s="226" t="s">
        <v>172</v>
      </c>
    </row>
    <row r="370" spans="2:65" s="11" customFormat="1" ht="22.9" customHeight="1">
      <c r="B370" s="165"/>
      <c r="C370" s="166"/>
      <c r="D370" s="167" t="s">
        <v>74</v>
      </c>
      <c r="E370" s="179" t="s">
        <v>433</v>
      </c>
      <c r="F370" s="179" t="s">
        <v>434</v>
      </c>
      <c r="G370" s="166"/>
      <c r="H370" s="166"/>
      <c r="I370" s="169"/>
      <c r="J370" s="180">
        <f>BK370</f>
        <v>0</v>
      </c>
      <c r="K370" s="166"/>
      <c r="L370" s="171"/>
      <c r="M370" s="172"/>
      <c r="N370" s="173"/>
      <c r="O370" s="173"/>
      <c r="P370" s="174">
        <f>P371</f>
        <v>0</v>
      </c>
      <c r="Q370" s="173"/>
      <c r="R370" s="174">
        <f>R371</f>
        <v>0</v>
      </c>
      <c r="S370" s="173"/>
      <c r="T370" s="175">
        <f>T371</f>
        <v>0</v>
      </c>
      <c r="AR370" s="176" t="s">
        <v>82</v>
      </c>
      <c r="AT370" s="177" t="s">
        <v>74</v>
      </c>
      <c r="AU370" s="177" t="s">
        <v>82</v>
      </c>
      <c r="AY370" s="176" t="s">
        <v>172</v>
      </c>
      <c r="BK370" s="178">
        <f>BK371</f>
        <v>0</v>
      </c>
    </row>
    <row r="371" spans="2:65" s="1" customFormat="1" ht="22.5" customHeight="1">
      <c r="B371" s="33"/>
      <c r="C371" s="181" t="s">
        <v>383</v>
      </c>
      <c r="D371" s="181" t="s">
        <v>174</v>
      </c>
      <c r="E371" s="182" t="s">
        <v>1660</v>
      </c>
      <c r="F371" s="183" t="s">
        <v>1661</v>
      </c>
      <c r="G371" s="184" t="s">
        <v>291</v>
      </c>
      <c r="H371" s="185">
        <v>52.4</v>
      </c>
      <c r="I371" s="186"/>
      <c r="J371" s="185">
        <f>ROUND(I371*H371,2)</f>
        <v>0</v>
      </c>
      <c r="K371" s="183" t="s">
        <v>176</v>
      </c>
      <c r="L371" s="37"/>
      <c r="M371" s="236" t="s">
        <v>1</v>
      </c>
      <c r="N371" s="237" t="s">
        <v>46</v>
      </c>
      <c r="O371" s="238"/>
      <c r="P371" s="239">
        <f>O371*H371</f>
        <v>0</v>
      </c>
      <c r="Q371" s="239">
        <v>0</v>
      </c>
      <c r="R371" s="239">
        <f>Q371*H371</f>
        <v>0</v>
      </c>
      <c r="S371" s="239">
        <v>0</v>
      </c>
      <c r="T371" s="240">
        <f>S371*H371</f>
        <v>0</v>
      </c>
      <c r="AR371" s="16" t="s">
        <v>177</v>
      </c>
      <c r="AT371" s="16" t="s">
        <v>174</v>
      </c>
      <c r="AU371" s="16" t="s">
        <v>84</v>
      </c>
      <c r="AY371" s="16" t="s">
        <v>172</v>
      </c>
      <c r="BE371" s="191">
        <f>IF(N371="základní",J371,0)</f>
        <v>0</v>
      </c>
      <c r="BF371" s="191">
        <f>IF(N371="snížená",J371,0)</f>
        <v>0</v>
      </c>
      <c r="BG371" s="191">
        <f>IF(N371="zákl. přenesená",J371,0)</f>
        <v>0</v>
      </c>
      <c r="BH371" s="191">
        <f>IF(N371="sníž. přenesená",J371,0)</f>
        <v>0</v>
      </c>
      <c r="BI371" s="191">
        <f>IF(N371="nulová",J371,0)</f>
        <v>0</v>
      </c>
      <c r="BJ371" s="16" t="s">
        <v>82</v>
      </c>
      <c r="BK371" s="191">
        <f>ROUND(I371*H371,2)</f>
        <v>0</v>
      </c>
      <c r="BL371" s="16" t="s">
        <v>177</v>
      </c>
      <c r="BM371" s="16" t="s">
        <v>1973</v>
      </c>
    </row>
    <row r="372" spans="2:65" s="1" customFormat="1" ht="6.95" customHeight="1">
      <c r="B372" s="45"/>
      <c r="C372" s="46"/>
      <c r="D372" s="46"/>
      <c r="E372" s="46"/>
      <c r="F372" s="46"/>
      <c r="G372" s="46"/>
      <c r="H372" s="46"/>
      <c r="I372" s="133"/>
      <c r="J372" s="46"/>
      <c r="K372" s="46"/>
      <c r="L372" s="37"/>
    </row>
  </sheetData>
  <sheetProtection algorithmName="SHA-512" hashValue="So+fUUyVNCkCZryExBYLeVbD57g8XkFOyDJhiD2NiwWvN3FB6h6ruJEE/nM26YhZkQmR1TdTvlT3b8q6283QbQ==" saltValue="hbINl8wx9shrm2htNo+f1buuxclIkEequbr09UxHrXITmNdf1uZiPKPWuMisulqlviuZwoTFf7dSiwKcKXpYLg==" spinCount="100000" sheet="1" objects="1" scenarios="1" formatColumns="0" formatRows="0" autoFilter="0"/>
  <autoFilter ref="C99:K371" xr:uid="{00000000-0009-0000-0000-00000D000000}"/>
  <mergeCells count="15">
    <mergeCell ref="E86:H86"/>
    <mergeCell ref="E90:H90"/>
    <mergeCell ref="E88:H88"/>
    <mergeCell ref="E92:H92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293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6" t="s">
        <v>132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139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367" t="str">
        <f>'Rekapitulace stavby'!K6</f>
        <v>Výstavba kanalizace Hrdlořezy - DPS - neuznatelné náklady</v>
      </c>
      <c r="F7" s="368"/>
      <c r="G7" s="368"/>
      <c r="H7" s="368"/>
      <c r="L7" s="19"/>
    </row>
    <row r="8" spans="2:46">
      <c r="B8" s="19"/>
      <c r="D8" s="110" t="s">
        <v>140</v>
      </c>
      <c r="L8" s="19"/>
    </row>
    <row r="9" spans="2:46" ht="16.5" customHeight="1">
      <c r="B9" s="19"/>
      <c r="E9" s="367" t="s">
        <v>141</v>
      </c>
      <c r="F9" s="339"/>
      <c r="G9" s="339"/>
      <c r="H9" s="339"/>
      <c r="L9" s="19"/>
    </row>
    <row r="10" spans="2:46" ht="12" customHeight="1">
      <c r="B10" s="19"/>
      <c r="D10" s="110" t="s">
        <v>142</v>
      </c>
      <c r="L10" s="19"/>
    </row>
    <row r="11" spans="2:46" s="1" customFormat="1" ht="16.5" customHeight="1">
      <c r="B11" s="37"/>
      <c r="E11" s="368" t="s">
        <v>1974</v>
      </c>
      <c r="F11" s="369"/>
      <c r="G11" s="369"/>
      <c r="H11" s="369"/>
      <c r="I11" s="111"/>
      <c r="L11" s="37"/>
    </row>
    <row r="12" spans="2:46" s="1" customFormat="1" ht="12" customHeight="1">
      <c r="B12" s="37"/>
      <c r="D12" s="110" t="s">
        <v>439</v>
      </c>
      <c r="I12" s="111"/>
      <c r="L12" s="37"/>
    </row>
    <row r="13" spans="2:46" s="1" customFormat="1" ht="36.950000000000003" customHeight="1">
      <c r="B13" s="37"/>
      <c r="E13" s="370" t="s">
        <v>1975</v>
      </c>
      <c r="F13" s="369"/>
      <c r="G13" s="369"/>
      <c r="H13" s="369"/>
      <c r="I13" s="111"/>
      <c r="L13" s="37"/>
    </row>
    <row r="14" spans="2:46" s="1" customFormat="1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1</v>
      </c>
      <c r="I15" s="112" t="s">
        <v>19</v>
      </c>
      <c r="J15" s="16" t="s">
        <v>1</v>
      </c>
      <c r="L15" s="37"/>
    </row>
    <row r="16" spans="2:46" s="1" customFormat="1" ht="12" customHeight="1">
      <c r="B16" s="37"/>
      <c r="D16" s="110" t="s">
        <v>20</v>
      </c>
      <c r="F16" s="16" t="s">
        <v>21</v>
      </c>
      <c r="I16" s="112" t="s">
        <v>22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24</v>
      </c>
      <c r="I18" s="112" t="s">
        <v>25</v>
      </c>
      <c r="J18" s="16" t="s">
        <v>26</v>
      </c>
      <c r="L18" s="37"/>
    </row>
    <row r="19" spans="2:12" s="1" customFormat="1" ht="18" customHeight="1">
      <c r="B19" s="37"/>
      <c r="E19" s="16" t="s">
        <v>27</v>
      </c>
      <c r="I19" s="112" t="s">
        <v>28</v>
      </c>
      <c r="J19" s="16" t="s">
        <v>29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30</v>
      </c>
      <c r="I21" s="112" t="s">
        <v>25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371" t="str">
        <f>'Rekapitulace stavby'!E14</f>
        <v>Vyplň údaj</v>
      </c>
      <c r="F22" s="372"/>
      <c r="G22" s="372"/>
      <c r="H22" s="372"/>
      <c r="I22" s="112" t="s">
        <v>28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32</v>
      </c>
      <c r="I24" s="112" t="s">
        <v>25</v>
      </c>
      <c r="J24" s="16" t="s">
        <v>33</v>
      </c>
      <c r="L24" s="37"/>
    </row>
    <row r="25" spans="2:12" s="1" customFormat="1" ht="18" customHeight="1">
      <c r="B25" s="37"/>
      <c r="E25" s="16" t="s">
        <v>34</v>
      </c>
      <c r="I25" s="112" t="s">
        <v>28</v>
      </c>
      <c r="J25" s="16" t="s">
        <v>35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37</v>
      </c>
      <c r="I27" s="112" t="s">
        <v>25</v>
      </c>
      <c r="J27" s="16" t="s">
        <v>1</v>
      </c>
      <c r="L27" s="37"/>
    </row>
    <row r="28" spans="2:12" s="1" customFormat="1" ht="18" customHeight="1">
      <c r="B28" s="37"/>
      <c r="E28" s="16" t="s">
        <v>38</v>
      </c>
      <c r="I28" s="112" t="s">
        <v>28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39</v>
      </c>
      <c r="I30" s="111"/>
      <c r="L30" s="37"/>
    </row>
    <row r="31" spans="2:12" s="7" customFormat="1" ht="45" customHeight="1">
      <c r="B31" s="114"/>
      <c r="E31" s="373" t="s">
        <v>40</v>
      </c>
      <c r="F31" s="373"/>
      <c r="G31" s="373"/>
      <c r="H31" s="373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41</v>
      </c>
      <c r="I34" s="111"/>
      <c r="J34" s="118">
        <f>ROUND(J99,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43</v>
      </c>
      <c r="I36" s="120" t="s">
        <v>42</v>
      </c>
      <c r="J36" s="119" t="s">
        <v>44</v>
      </c>
      <c r="L36" s="37"/>
    </row>
    <row r="37" spans="2:12" s="1" customFormat="1" ht="14.45" customHeight="1">
      <c r="B37" s="37"/>
      <c r="D37" s="110" t="s">
        <v>45</v>
      </c>
      <c r="E37" s="110" t="s">
        <v>46</v>
      </c>
      <c r="F37" s="121">
        <f>ROUND((SUM(BE99:BE292)),  2)</f>
        <v>0</v>
      </c>
      <c r="I37" s="122">
        <v>0.21</v>
      </c>
      <c r="J37" s="121">
        <f>ROUND(((SUM(BE99:BE292))*I37),  2)</f>
        <v>0</v>
      </c>
      <c r="L37" s="37"/>
    </row>
    <row r="38" spans="2:12" s="1" customFormat="1" ht="14.45" customHeight="1">
      <c r="B38" s="37"/>
      <c r="E38" s="110" t="s">
        <v>47</v>
      </c>
      <c r="F38" s="121">
        <f>ROUND((SUM(BF99:BF292)),  2)</f>
        <v>0</v>
      </c>
      <c r="I38" s="122">
        <v>0.15</v>
      </c>
      <c r="J38" s="121">
        <f>ROUND(((SUM(BF99:BF292))*I38),  2)</f>
        <v>0</v>
      </c>
      <c r="L38" s="37"/>
    </row>
    <row r="39" spans="2:12" s="1" customFormat="1" ht="14.45" hidden="1" customHeight="1">
      <c r="B39" s="37"/>
      <c r="E39" s="110" t="s">
        <v>48</v>
      </c>
      <c r="F39" s="121">
        <f>ROUND((SUM(BG99:BG292)),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49</v>
      </c>
      <c r="F40" s="121">
        <f>ROUND((SUM(BH99:BH292)),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50</v>
      </c>
      <c r="F41" s="121">
        <f>ROUND((SUM(BI99:BI292)),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51</v>
      </c>
      <c r="E43" s="125"/>
      <c r="F43" s="125"/>
      <c r="G43" s="126" t="s">
        <v>52</v>
      </c>
      <c r="H43" s="127" t="s">
        <v>53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143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365" t="str">
        <f>E7</f>
        <v>Výstavba kanalizace Hrdlořezy - DPS - neuznatelné náklady</v>
      </c>
      <c r="F52" s="366"/>
      <c r="G52" s="366"/>
      <c r="H52" s="366"/>
      <c r="I52" s="111"/>
      <c r="J52" s="34"/>
      <c r="K52" s="34"/>
      <c r="L52" s="37"/>
    </row>
    <row r="53" spans="2:12" ht="12" customHeight="1">
      <c r="B53" s="20"/>
      <c r="C53" s="28" t="s">
        <v>140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365" t="s">
        <v>141</v>
      </c>
      <c r="F54" s="352"/>
      <c r="G54" s="352"/>
      <c r="H54" s="352"/>
      <c r="J54" s="21"/>
      <c r="K54" s="21"/>
      <c r="L54" s="19"/>
    </row>
    <row r="55" spans="2:12" ht="12" customHeight="1">
      <c r="B55" s="20"/>
      <c r="C55" s="28" t="s">
        <v>142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366" t="s">
        <v>1974</v>
      </c>
      <c r="F56" s="347"/>
      <c r="G56" s="347"/>
      <c r="H56" s="347"/>
      <c r="I56" s="111"/>
      <c r="J56" s="34"/>
      <c r="K56" s="34"/>
      <c r="L56" s="37"/>
    </row>
    <row r="57" spans="2:12" s="1" customFormat="1" ht="12" customHeight="1">
      <c r="B57" s="33"/>
      <c r="C57" s="28" t="s">
        <v>439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348" t="str">
        <f>E13</f>
        <v>SO 09.1. - Přeložka dešťové kanalizace</v>
      </c>
      <c r="F58" s="347"/>
      <c r="G58" s="347"/>
      <c r="H58" s="347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20</v>
      </c>
      <c r="D60" s="34"/>
      <c r="E60" s="34"/>
      <c r="F60" s="26" t="str">
        <f>F16</f>
        <v>Hrdlořezy</v>
      </c>
      <c r="G60" s="34"/>
      <c r="H60" s="34"/>
      <c r="I60" s="112" t="s">
        <v>22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24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32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30</v>
      </c>
      <c r="D63" s="34"/>
      <c r="E63" s="34"/>
      <c r="F63" s="26" t="str">
        <f>IF(E22="","",E22)</f>
        <v>Vyplň údaj</v>
      </c>
      <c r="G63" s="34"/>
      <c r="H63" s="34"/>
      <c r="I63" s="112" t="s">
        <v>37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144</v>
      </c>
      <c r="D65" s="138"/>
      <c r="E65" s="138"/>
      <c r="F65" s="138"/>
      <c r="G65" s="138"/>
      <c r="H65" s="138"/>
      <c r="I65" s="139"/>
      <c r="J65" s="140" t="s">
        <v>145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146</v>
      </c>
      <c r="D67" s="34"/>
      <c r="E67" s="34"/>
      <c r="F67" s="34"/>
      <c r="G67" s="34"/>
      <c r="H67" s="34"/>
      <c r="I67" s="111"/>
      <c r="J67" s="72">
        <f>J99</f>
        <v>0</v>
      </c>
      <c r="K67" s="34"/>
      <c r="L67" s="37"/>
      <c r="AU67" s="16" t="s">
        <v>147</v>
      </c>
    </row>
    <row r="68" spans="2:47" s="8" customFormat="1" ht="24.95" customHeight="1">
      <c r="B68" s="142"/>
      <c r="C68" s="143"/>
      <c r="D68" s="144" t="s">
        <v>148</v>
      </c>
      <c r="E68" s="145"/>
      <c r="F68" s="145"/>
      <c r="G68" s="145"/>
      <c r="H68" s="145"/>
      <c r="I68" s="146"/>
      <c r="J68" s="147">
        <f>J100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149</v>
      </c>
      <c r="E69" s="151"/>
      <c r="F69" s="151"/>
      <c r="G69" s="151"/>
      <c r="H69" s="151"/>
      <c r="I69" s="152"/>
      <c r="J69" s="153">
        <f>J101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1976</v>
      </c>
      <c r="E70" s="151"/>
      <c r="F70" s="151"/>
      <c r="G70" s="151"/>
      <c r="H70" s="151"/>
      <c r="I70" s="152"/>
      <c r="J70" s="153">
        <f>J188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151</v>
      </c>
      <c r="E71" s="151"/>
      <c r="F71" s="151"/>
      <c r="G71" s="151"/>
      <c r="H71" s="151"/>
      <c r="I71" s="152"/>
      <c r="J71" s="153">
        <f>J196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152</v>
      </c>
      <c r="E72" s="151"/>
      <c r="F72" s="151"/>
      <c r="G72" s="151"/>
      <c r="H72" s="151"/>
      <c r="I72" s="152"/>
      <c r="J72" s="153">
        <f>J217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153</v>
      </c>
      <c r="E73" s="151"/>
      <c r="F73" s="151"/>
      <c r="G73" s="151"/>
      <c r="H73" s="151"/>
      <c r="I73" s="152"/>
      <c r="J73" s="153">
        <f>J247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155</v>
      </c>
      <c r="E74" s="151"/>
      <c r="F74" s="151"/>
      <c r="G74" s="151"/>
      <c r="H74" s="151"/>
      <c r="I74" s="152"/>
      <c r="J74" s="153">
        <f>J282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156</v>
      </c>
      <c r="E75" s="151"/>
      <c r="F75" s="151"/>
      <c r="G75" s="151"/>
      <c r="H75" s="151"/>
      <c r="I75" s="152"/>
      <c r="J75" s="153">
        <f>J291</f>
        <v>0</v>
      </c>
      <c r="K75" s="93"/>
      <c r="L75" s="154"/>
    </row>
    <row r="76" spans="2:47" s="1" customFormat="1" ht="21.75" customHeight="1">
      <c r="B76" s="33"/>
      <c r="C76" s="34"/>
      <c r="D76" s="34"/>
      <c r="E76" s="34"/>
      <c r="F76" s="34"/>
      <c r="G76" s="34"/>
      <c r="H76" s="34"/>
      <c r="I76" s="111"/>
      <c r="J76" s="34"/>
      <c r="K76" s="34"/>
      <c r="L76" s="37"/>
    </row>
    <row r="77" spans="2:47" s="1" customFormat="1" ht="6.95" customHeight="1">
      <c r="B77" s="45"/>
      <c r="C77" s="46"/>
      <c r="D77" s="46"/>
      <c r="E77" s="46"/>
      <c r="F77" s="46"/>
      <c r="G77" s="46"/>
      <c r="H77" s="46"/>
      <c r="I77" s="133"/>
      <c r="J77" s="46"/>
      <c r="K77" s="46"/>
      <c r="L77" s="37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136"/>
      <c r="J81" s="48"/>
      <c r="K81" s="48"/>
      <c r="L81" s="37"/>
    </row>
    <row r="82" spans="2:12" s="1" customFormat="1" ht="24.95" customHeight="1">
      <c r="B82" s="33"/>
      <c r="C82" s="22" t="s">
        <v>157</v>
      </c>
      <c r="D82" s="34"/>
      <c r="E82" s="34"/>
      <c r="F82" s="34"/>
      <c r="G82" s="34"/>
      <c r="H82" s="34"/>
      <c r="I82" s="111"/>
      <c r="J82" s="34"/>
      <c r="K82" s="34"/>
      <c r="L82" s="37"/>
    </row>
    <row r="83" spans="2:12" s="1" customFormat="1" ht="6.95" customHeight="1">
      <c r="B83" s="33"/>
      <c r="C83" s="34"/>
      <c r="D83" s="34"/>
      <c r="E83" s="34"/>
      <c r="F83" s="34"/>
      <c r="G83" s="34"/>
      <c r="H83" s="34"/>
      <c r="I83" s="111"/>
      <c r="J83" s="34"/>
      <c r="K83" s="34"/>
      <c r="L83" s="37"/>
    </row>
    <row r="84" spans="2:12" s="1" customFormat="1" ht="12" customHeight="1">
      <c r="B84" s="33"/>
      <c r="C84" s="28" t="s">
        <v>15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16.5" customHeight="1">
      <c r="B85" s="33"/>
      <c r="C85" s="34"/>
      <c r="D85" s="34"/>
      <c r="E85" s="365" t="str">
        <f>E7</f>
        <v>Výstavba kanalizace Hrdlořezy - DPS - neuznatelné náklady</v>
      </c>
      <c r="F85" s="366"/>
      <c r="G85" s="366"/>
      <c r="H85" s="366"/>
      <c r="I85" s="111"/>
      <c r="J85" s="34"/>
      <c r="K85" s="34"/>
      <c r="L85" s="37"/>
    </row>
    <row r="86" spans="2:12" ht="12" customHeight="1">
      <c r="B86" s="20"/>
      <c r="C86" s="28" t="s">
        <v>140</v>
      </c>
      <c r="D86" s="21"/>
      <c r="E86" s="21"/>
      <c r="F86" s="21"/>
      <c r="G86" s="21"/>
      <c r="H86" s="21"/>
      <c r="J86" s="21"/>
      <c r="K86" s="21"/>
      <c r="L86" s="19"/>
    </row>
    <row r="87" spans="2:12" ht="16.5" customHeight="1">
      <c r="B87" s="20"/>
      <c r="C87" s="21"/>
      <c r="D87" s="21"/>
      <c r="E87" s="365" t="s">
        <v>141</v>
      </c>
      <c r="F87" s="352"/>
      <c r="G87" s="352"/>
      <c r="H87" s="352"/>
      <c r="J87" s="21"/>
      <c r="K87" s="21"/>
      <c r="L87" s="19"/>
    </row>
    <row r="88" spans="2:12" ht="12" customHeight="1">
      <c r="B88" s="20"/>
      <c r="C88" s="28" t="s">
        <v>142</v>
      </c>
      <c r="D88" s="21"/>
      <c r="E88" s="21"/>
      <c r="F88" s="21"/>
      <c r="G88" s="21"/>
      <c r="H88" s="21"/>
      <c r="J88" s="21"/>
      <c r="K88" s="21"/>
      <c r="L88" s="19"/>
    </row>
    <row r="89" spans="2:12" s="1" customFormat="1" ht="16.5" customHeight="1">
      <c r="B89" s="33"/>
      <c r="C89" s="34"/>
      <c r="D89" s="34"/>
      <c r="E89" s="366" t="s">
        <v>1974</v>
      </c>
      <c r="F89" s="347"/>
      <c r="G89" s="347"/>
      <c r="H89" s="347"/>
      <c r="I89" s="111"/>
      <c r="J89" s="34"/>
      <c r="K89" s="34"/>
      <c r="L89" s="37"/>
    </row>
    <row r="90" spans="2:12" s="1" customFormat="1" ht="12" customHeight="1">
      <c r="B90" s="33"/>
      <c r="C90" s="28" t="s">
        <v>439</v>
      </c>
      <c r="D90" s="34"/>
      <c r="E90" s="34"/>
      <c r="F90" s="34"/>
      <c r="G90" s="34"/>
      <c r="H90" s="34"/>
      <c r="I90" s="111"/>
      <c r="J90" s="34"/>
      <c r="K90" s="34"/>
      <c r="L90" s="37"/>
    </row>
    <row r="91" spans="2:12" s="1" customFormat="1" ht="16.5" customHeight="1">
      <c r="B91" s="33"/>
      <c r="C91" s="34"/>
      <c r="D91" s="34"/>
      <c r="E91" s="348" t="str">
        <f>E13</f>
        <v>SO 09.1. - Přeložka dešťové kanalizace</v>
      </c>
      <c r="F91" s="347"/>
      <c r="G91" s="347"/>
      <c r="H91" s="347"/>
      <c r="I91" s="111"/>
      <c r="J91" s="34"/>
      <c r="K91" s="34"/>
      <c r="L91" s="37"/>
    </row>
    <row r="92" spans="2:12" s="1" customFormat="1" ht="6.95" customHeight="1">
      <c r="B92" s="33"/>
      <c r="C92" s="34"/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2" customHeight="1">
      <c r="B93" s="33"/>
      <c r="C93" s="28" t="s">
        <v>20</v>
      </c>
      <c r="D93" s="34"/>
      <c r="E93" s="34"/>
      <c r="F93" s="26" t="str">
        <f>F16</f>
        <v>Hrdlořezy</v>
      </c>
      <c r="G93" s="34"/>
      <c r="H93" s="34"/>
      <c r="I93" s="112" t="s">
        <v>22</v>
      </c>
      <c r="J93" s="54" t="str">
        <f>IF(J16="","",J16)</f>
        <v>21. 3. 2018</v>
      </c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3.7" customHeight="1">
      <c r="B95" s="33"/>
      <c r="C95" s="28" t="s">
        <v>24</v>
      </c>
      <c r="D95" s="34"/>
      <c r="E95" s="34"/>
      <c r="F95" s="26" t="str">
        <f>E19</f>
        <v>Vodovody a kanalizace Mladá Boleslav, a.s.</v>
      </c>
      <c r="G95" s="34"/>
      <c r="H95" s="34"/>
      <c r="I95" s="112" t="s">
        <v>32</v>
      </c>
      <c r="J95" s="31" t="str">
        <f>E25</f>
        <v>ŠINDLAR s.r.o.</v>
      </c>
      <c r="K95" s="34"/>
      <c r="L95" s="37"/>
    </row>
    <row r="96" spans="2:12" s="1" customFormat="1" ht="13.7" customHeight="1">
      <c r="B96" s="33"/>
      <c r="C96" s="28" t="s">
        <v>30</v>
      </c>
      <c r="D96" s="34"/>
      <c r="E96" s="34"/>
      <c r="F96" s="26" t="str">
        <f>IF(E22="","",E22)</f>
        <v>Vyplň údaj</v>
      </c>
      <c r="G96" s="34"/>
      <c r="H96" s="34"/>
      <c r="I96" s="112" t="s">
        <v>37</v>
      </c>
      <c r="J96" s="31" t="str">
        <f>E28</f>
        <v>Roman Bárta</v>
      </c>
      <c r="K96" s="34"/>
      <c r="L96" s="37"/>
    </row>
    <row r="97" spans="2:65" s="1" customFormat="1" ht="10.35" customHeight="1">
      <c r="B97" s="33"/>
      <c r="C97" s="34"/>
      <c r="D97" s="34"/>
      <c r="E97" s="34"/>
      <c r="F97" s="34"/>
      <c r="G97" s="34"/>
      <c r="H97" s="34"/>
      <c r="I97" s="111"/>
      <c r="J97" s="34"/>
      <c r="K97" s="34"/>
      <c r="L97" s="37"/>
    </row>
    <row r="98" spans="2:65" s="10" customFormat="1" ht="29.25" customHeight="1">
      <c r="B98" s="155"/>
      <c r="C98" s="156" t="s">
        <v>158</v>
      </c>
      <c r="D98" s="157" t="s">
        <v>60</v>
      </c>
      <c r="E98" s="157" t="s">
        <v>56</v>
      </c>
      <c r="F98" s="157" t="s">
        <v>57</v>
      </c>
      <c r="G98" s="157" t="s">
        <v>159</v>
      </c>
      <c r="H98" s="157" t="s">
        <v>160</v>
      </c>
      <c r="I98" s="158" t="s">
        <v>161</v>
      </c>
      <c r="J98" s="157" t="s">
        <v>145</v>
      </c>
      <c r="K98" s="159" t="s">
        <v>162</v>
      </c>
      <c r="L98" s="160"/>
      <c r="M98" s="63" t="s">
        <v>1</v>
      </c>
      <c r="N98" s="64" t="s">
        <v>45</v>
      </c>
      <c r="O98" s="64" t="s">
        <v>163</v>
      </c>
      <c r="P98" s="64" t="s">
        <v>164</v>
      </c>
      <c r="Q98" s="64" t="s">
        <v>165</v>
      </c>
      <c r="R98" s="64" t="s">
        <v>166</v>
      </c>
      <c r="S98" s="64" t="s">
        <v>167</v>
      </c>
      <c r="T98" s="65" t="s">
        <v>168</v>
      </c>
    </row>
    <row r="99" spans="2:65" s="1" customFormat="1" ht="22.9" customHeight="1">
      <c r="B99" s="33"/>
      <c r="C99" s="70" t="s">
        <v>169</v>
      </c>
      <c r="D99" s="34"/>
      <c r="E99" s="34"/>
      <c r="F99" s="34"/>
      <c r="G99" s="34"/>
      <c r="H99" s="34"/>
      <c r="I99" s="111"/>
      <c r="J99" s="161">
        <f>BK99</f>
        <v>0</v>
      </c>
      <c r="K99" s="34"/>
      <c r="L99" s="37"/>
      <c r="M99" s="66"/>
      <c r="N99" s="67"/>
      <c r="O99" s="67"/>
      <c r="P99" s="162">
        <f>P100</f>
        <v>0</v>
      </c>
      <c r="Q99" s="67"/>
      <c r="R99" s="162">
        <f>R100</f>
        <v>63.611647547499992</v>
      </c>
      <c r="S99" s="67"/>
      <c r="T99" s="163">
        <f>T100</f>
        <v>62.470939999999999</v>
      </c>
      <c r="AT99" s="16" t="s">
        <v>74</v>
      </c>
      <c r="AU99" s="16" t="s">
        <v>147</v>
      </c>
      <c r="BK99" s="164">
        <f>BK100</f>
        <v>0</v>
      </c>
    </row>
    <row r="100" spans="2:65" s="11" customFormat="1" ht="25.9" customHeight="1">
      <c r="B100" s="165"/>
      <c r="C100" s="166"/>
      <c r="D100" s="167" t="s">
        <v>74</v>
      </c>
      <c r="E100" s="168" t="s">
        <v>170</v>
      </c>
      <c r="F100" s="168" t="s">
        <v>171</v>
      </c>
      <c r="G100" s="166"/>
      <c r="H100" s="166"/>
      <c r="I100" s="169"/>
      <c r="J100" s="170">
        <f>BK100</f>
        <v>0</v>
      </c>
      <c r="K100" s="166"/>
      <c r="L100" s="171"/>
      <c r="M100" s="172"/>
      <c r="N100" s="173"/>
      <c r="O100" s="173"/>
      <c r="P100" s="174">
        <f>P101+P188+P196+P217+P247+P282+P291</f>
        <v>0</v>
      </c>
      <c r="Q100" s="173"/>
      <c r="R100" s="174">
        <f>R101+R188+R196+R217+R247+R282+R291</f>
        <v>63.611647547499992</v>
      </c>
      <c r="S100" s="173"/>
      <c r="T100" s="175">
        <f>T101+T188+T196+T217+T247+T282+T291</f>
        <v>62.470939999999999</v>
      </c>
      <c r="AR100" s="176" t="s">
        <v>82</v>
      </c>
      <c r="AT100" s="177" t="s">
        <v>74</v>
      </c>
      <c r="AU100" s="177" t="s">
        <v>75</v>
      </c>
      <c r="AY100" s="176" t="s">
        <v>172</v>
      </c>
      <c r="BK100" s="178">
        <f>BK101+BK188+BK196+BK217+BK247+BK282+BK291</f>
        <v>0</v>
      </c>
    </row>
    <row r="101" spans="2:65" s="11" customFormat="1" ht="22.9" customHeight="1">
      <c r="B101" s="165"/>
      <c r="C101" s="166"/>
      <c r="D101" s="167" t="s">
        <v>74</v>
      </c>
      <c r="E101" s="179" t="s">
        <v>82</v>
      </c>
      <c r="F101" s="179" t="s">
        <v>173</v>
      </c>
      <c r="G101" s="166"/>
      <c r="H101" s="166"/>
      <c r="I101" s="169"/>
      <c r="J101" s="180">
        <f>BK101</f>
        <v>0</v>
      </c>
      <c r="K101" s="166"/>
      <c r="L101" s="171"/>
      <c r="M101" s="172"/>
      <c r="N101" s="173"/>
      <c r="O101" s="173"/>
      <c r="P101" s="174">
        <f>SUM(P102:P187)</f>
        <v>0</v>
      </c>
      <c r="Q101" s="173"/>
      <c r="R101" s="174">
        <f>SUM(R102:R187)</f>
        <v>39.1777872475</v>
      </c>
      <c r="S101" s="173"/>
      <c r="T101" s="175">
        <f>SUM(T102:T187)</f>
        <v>52.178939999999997</v>
      </c>
      <c r="AR101" s="176" t="s">
        <v>82</v>
      </c>
      <c r="AT101" s="177" t="s">
        <v>74</v>
      </c>
      <c r="AU101" s="177" t="s">
        <v>82</v>
      </c>
      <c r="AY101" s="176" t="s">
        <v>172</v>
      </c>
      <c r="BK101" s="178">
        <f>SUM(BK102:BK187)</f>
        <v>0</v>
      </c>
    </row>
    <row r="102" spans="2:65" s="1" customFormat="1" ht="22.5" customHeight="1">
      <c r="B102" s="33"/>
      <c r="C102" s="181" t="s">
        <v>82</v>
      </c>
      <c r="D102" s="181" t="s">
        <v>174</v>
      </c>
      <c r="E102" s="182" t="s">
        <v>191</v>
      </c>
      <c r="F102" s="183" t="s">
        <v>192</v>
      </c>
      <c r="G102" s="184" t="s">
        <v>175</v>
      </c>
      <c r="H102" s="185">
        <v>41.61</v>
      </c>
      <c r="I102" s="186"/>
      <c r="J102" s="185">
        <f>ROUND(I102*H102,2)</f>
        <v>0</v>
      </c>
      <c r="K102" s="183" t="s">
        <v>176</v>
      </c>
      <c r="L102" s="37"/>
      <c r="M102" s="187" t="s">
        <v>1</v>
      </c>
      <c r="N102" s="188" t="s">
        <v>46</v>
      </c>
      <c r="O102" s="59"/>
      <c r="P102" s="189">
        <f>O102*H102</f>
        <v>0</v>
      </c>
      <c r="Q102" s="189">
        <v>0</v>
      </c>
      <c r="R102" s="189">
        <f>Q102*H102</f>
        <v>0</v>
      </c>
      <c r="S102" s="189">
        <v>0.28999999999999998</v>
      </c>
      <c r="T102" s="190">
        <f>S102*H102</f>
        <v>12.066899999999999</v>
      </c>
      <c r="AR102" s="16" t="s">
        <v>177</v>
      </c>
      <c r="AT102" s="16" t="s">
        <v>174</v>
      </c>
      <c r="AU102" s="16" t="s">
        <v>84</v>
      </c>
      <c r="AY102" s="16" t="s">
        <v>172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6" t="s">
        <v>82</v>
      </c>
      <c r="BK102" s="191">
        <f>ROUND(I102*H102,2)</f>
        <v>0</v>
      </c>
      <c r="BL102" s="16" t="s">
        <v>177</v>
      </c>
      <c r="BM102" s="16" t="s">
        <v>1977</v>
      </c>
    </row>
    <row r="103" spans="2:65" s="1" customFormat="1" ht="19.5">
      <c r="B103" s="33"/>
      <c r="C103" s="34"/>
      <c r="D103" s="194" t="s">
        <v>186</v>
      </c>
      <c r="E103" s="34"/>
      <c r="F103" s="214" t="s">
        <v>193</v>
      </c>
      <c r="G103" s="34"/>
      <c r="H103" s="34"/>
      <c r="I103" s="111"/>
      <c r="J103" s="34"/>
      <c r="K103" s="34"/>
      <c r="L103" s="37"/>
      <c r="M103" s="215"/>
      <c r="N103" s="59"/>
      <c r="O103" s="59"/>
      <c r="P103" s="59"/>
      <c r="Q103" s="59"/>
      <c r="R103" s="59"/>
      <c r="S103" s="59"/>
      <c r="T103" s="60"/>
      <c r="AT103" s="16" t="s">
        <v>186</v>
      </c>
      <c r="AU103" s="16" t="s">
        <v>84</v>
      </c>
    </row>
    <row r="104" spans="2:65" s="12" customFormat="1">
      <c r="B104" s="192"/>
      <c r="C104" s="193"/>
      <c r="D104" s="194" t="s">
        <v>178</v>
      </c>
      <c r="E104" s="195" t="s">
        <v>1</v>
      </c>
      <c r="F104" s="196" t="s">
        <v>179</v>
      </c>
      <c r="G104" s="193"/>
      <c r="H104" s="195" t="s">
        <v>1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178</v>
      </c>
      <c r="AU104" s="202" t="s">
        <v>84</v>
      </c>
      <c r="AV104" s="12" t="s">
        <v>82</v>
      </c>
      <c r="AW104" s="12" t="s">
        <v>36</v>
      </c>
      <c r="AX104" s="12" t="s">
        <v>75</v>
      </c>
      <c r="AY104" s="202" t="s">
        <v>172</v>
      </c>
    </row>
    <row r="105" spans="2:65" s="12" customFormat="1">
      <c r="B105" s="192"/>
      <c r="C105" s="193"/>
      <c r="D105" s="194" t="s">
        <v>178</v>
      </c>
      <c r="E105" s="195" t="s">
        <v>1</v>
      </c>
      <c r="F105" s="196" t="s">
        <v>180</v>
      </c>
      <c r="G105" s="193"/>
      <c r="H105" s="195" t="s">
        <v>1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178</v>
      </c>
      <c r="AU105" s="202" t="s">
        <v>84</v>
      </c>
      <c r="AV105" s="12" t="s">
        <v>82</v>
      </c>
      <c r="AW105" s="12" t="s">
        <v>36</v>
      </c>
      <c r="AX105" s="12" t="s">
        <v>75</v>
      </c>
      <c r="AY105" s="202" t="s">
        <v>172</v>
      </c>
    </row>
    <row r="106" spans="2:65" s="12" customFormat="1">
      <c r="B106" s="192"/>
      <c r="C106" s="193"/>
      <c r="D106" s="194" t="s">
        <v>178</v>
      </c>
      <c r="E106" s="195" t="s">
        <v>1</v>
      </c>
      <c r="F106" s="196" t="s">
        <v>194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178</v>
      </c>
      <c r="AU106" s="202" t="s">
        <v>84</v>
      </c>
      <c r="AV106" s="12" t="s">
        <v>82</v>
      </c>
      <c r="AW106" s="12" t="s">
        <v>36</v>
      </c>
      <c r="AX106" s="12" t="s">
        <v>75</v>
      </c>
      <c r="AY106" s="202" t="s">
        <v>172</v>
      </c>
    </row>
    <row r="107" spans="2:65" s="13" customFormat="1">
      <c r="B107" s="203"/>
      <c r="C107" s="204"/>
      <c r="D107" s="194" t="s">
        <v>178</v>
      </c>
      <c r="E107" s="205" t="s">
        <v>1</v>
      </c>
      <c r="F107" s="206" t="s">
        <v>1978</v>
      </c>
      <c r="G107" s="204"/>
      <c r="H107" s="207">
        <v>41.61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178</v>
      </c>
      <c r="AU107" s="213" t="s">
        <v>84</v>
      </c>
      <c r="AV107" s="13" t="s">
        <v>84</v>
      </c>
      <c r="AW107" s="13" t="s">
        <v>36</v>
      </c>
      <c r="AX107" s="13" t="s">
        <v>82</v>
      </c>
      <c r="AY107" s="213" t="s">
        <v>172</v>
      </c>
    </row>
    <row r="108" spans="2:65" s="1" customFormat="1" ht="22.5" customHeight="1">
      <c r="B108" s="33"/>
      <c r="C108" s="181" t="s">
        <v>84</v>
      </c>
      <c r="D108" s="181" t="s">
        <v>174</v>
      </c>
      <c r="E108" s="182" t="s">
        <v>197</v>
      </c>
      <c r="F108" s="183" t="s">
        <v>198</v>
      </c>
      <c r="G108" s="184" t="s">
        <v>175</v>
      </c>
      <c r="H108" s="185">
        <v>41.61</v>
      </c>
      <c r="I108" s="186"/>
      <c r="J108" s="185">
        <f>ROUND(I108*H108,2)</f>
        <v>0</v>
      </c>
      <c r="K108" s="183" t="s">
        <v>176</v>
      </c>
      <c r="L108" s="37"/>
      <c r="M108" s="187" t="s">
        <v>1</v>
      </c>
      <c r="N108" s="188" t="s">
        <v>46</v>
      </c>
      <c r="O108" s="59"/>
      <c r="P108" s="189">
        <f>O108*H108</f>
        <v>0</v>
      </c>
      <c r="Q108" s="189">
        <v>0</v>
      </c>
      <c r="R108" s="189">
        <f>Q108*H108</f>
        <v>0</v>
      </c>
      <c r="S108" s="189">
        <v>0.57999999999999996</v>
      </c>
      <c r="T108" s="190">
        <f>S108*H108</f>
        <v>24.133799999999997</v>
      </c>
      <c r="AR108" s="16" t="s">
        <v>177</v>
      </c>
      <c r="AT108" s="16" t="s">
        <v>174</v>
      </c>
      <c r="AU108" s="16" t="s">
        <v>84</v>
      </c>
      <c r="AY108" s="16" t="s">
        <v>172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6" t="s">
        <v>82</v>
      </c>
      <c r="BK108" s="191">
        <f>ROUND(I108*H108,2)</f>
        <v>0</v>
      </c>
      <c r="BL108" s="16" t="s">
        <v>177</v>
      </c>
      <c r="BM108" s="16" t="s">
        <v>1979</v>
      </c>
    </row>
    <row r="109" spans="2:65" s="1" customFormat="1" ht="19.5">
      <c r="B109" s="33"/>
      <c r="C109" s="34"/>
      <c r="D109" s="194" t="s">
        <v>186</v>
      </c>
      <c r="E109" s="34"/>
      <c r="F109" s="214" t="s">
        <v>199</v>
      </c>
      <c r="G109" s="34"/>
      <c r="H109" s="34"/>
      <c r="I109" s="111"/>
      <c r="J109" s="34"/>
      <c r="K109" s="34"/>
      <c r="L109" s="37"/>
      <c r="M109" s="215"/>
      <c r="N109" s="59"/>
      <c r="O109" s="59"/>
      <c r="P109" s="59"/>
      <c r="Q109" s="59"/>
      <c r="R109" s="59"/>
      <c r="S109" s="59"/>
      <c r="T109" s="60"/>
      <c r="AT109" s="16" t="s">
        <v>186</v>
      </c>
      <c r="AU109" s="16" t="s">
        <v>84</v>
      </c>
    </row>
    <row r="110" spans="2:65" s="12" customFormat="1">
      <c r="B110" s="192"/>
      <c r="C110" s="193"/>
      <c r="D110" s="194" t="s">
        <v>178</v>
      </c>
      <c r="E110" s="195" t="s">
        <v>1</v>
      </c>
      <c r="F110" s="196" t="s">
        <v>179</v>
      </c>
      <c r="G110" s="193"/>
      <c r="H110" s="195" t="s">
        <v>1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178</v>
      </c>
      <c r="AU110" s="202" t="s">
        <v>84</v>
      </c>
      <c r="AV110" s="12" t="s">
        <v>82</v>
      </c>
      <c r="AW110" s="12" t="s">
        <v>36</v>
      </c>
      <c r="AX110" s="12" t="s">
        <v>75</v>
      </c>
      <c r="AY110" s="202" t="s">
        <v>172</v>
      </c>
    </row>
    <row r="111" spans="2:65" s="12" customFormat="1">
      <c r="B111" s="192"/>
      <c r="C111" s="193"/>
      <c r="D111" s="194" t="s">
        <v>178</v>
      </c>
      <c r="E111" s="195" t="s">
        <v>1</v>
      </c>
      <c r="F111" s="196" t="s">
        <v>180</v>
      </c>
      <c r="G111" s="193"/>
      <c r="H111" s="195" t="s">
        <v>1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178</v>
      </c>
      <c r="AU111" s="202" t="s">
        <v>84</v>
      </c>
      <c r="AV111" s="12" t="s">
        <v>82</v>
      </c>
      <c r="AW111" s="12" t="s">
        <v>36</v>
      </c>
      <c r="AX111" s="12" t="s">
        <v>75</v>
      </c>
      <c r="AY111" s="202" t="s">
        <v>172</v>
      </c>
    </row>
    <row r="112" spans="2:65" s="13" customFormat="1">
      <c r="B112" s="203"/>
      <c r="C112" s="204"/>
      <c r="D112" s="194" t="s">
        <v>178</v>
      </c>
      <c r="E112" s="205" t="s">
        <v>1</v>
      </c>
      <c r="F112" s="206" t="s">
        <v>1980</v>
      </c>
      <c r="G112" s="204"/>
      <c r="H112" s="207">
        <v>41.61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178</v>
      </c>
      <c r="AU112" s="213" t="s">
        <v>84</v>
      </c>
      <c r="AV112" s="13" t="s">
        <v>84</v>
      </c>
      <c r="AW112" s="13" t="s">
        <v>36</v>
      </c>
      <c r="AX112" s="13" t="s">
        <v>82</v>
      </c>
      <c r="AY112" s="213" t="s">
        <v>172</v>
      </c>
    </row>
    <row r="113" spans="2:65" s="1" customFormat="1" ht="22.5" customHeight="1">
      <c r="B113" s="33"/>
      <c r="C113" s="181" t="s">
        <v>92</v>
      </c>
      <c r="D113" s="181" t="s">
        <v>174</v>
      </c>
      <c r="E113" s="182" t="s">
        <v>205</v>
      </c>
      <c r="F113" s="183" t="s">
        <v>206</v>
      </c>
      <c r="G113" s="184" t="s">
        <v>175</v>
      </c>
      <c r="H113" s="185">
        <v>41.61</v>
      </c>
      <c r="I113" s="186"/>
      <c r="J113" s="185">
        <f>ROUND(I113*H113,2)</f>
        <v>0</v>
      </c>
      <c r="K113" s="183" t="s">
        <v>1</v>
      </c>
      <c r="L113" s="37"/>
      <c r="M113" s="187" t="s">
        <v>1</v>
      </c>
      <c r="N113" s="188" t="s">
        <v>46</v>
      </c>
      <c r="O113" s="59"/>
      <c r="P113" s="189">
        <f>O113*H113</f>
        <v>0</v>
      </c>
      <c r="Q113" s="189">
        <v>2.9999999999999997E-4</v>
      </c>
      <c r="R113" s="189">
        <f>Q113*H113</f>
        <v>1.2482999999999999E-2</v>
      </c>
      <c r="S113" s="189">
        <v>0.38400000000000001</v>
      </c>
      <c r="T113" s="190">
        <f>S113*H113</f>
        <v>15.97824</v>
      </c>
      <c r="AR113" s="16" t="s">
        <v>177</v>
      </c>
      <c r="AT113" s="16" t="s">
        <v>174</v>
      </c>
      <c r="AU113" s="16" t="s">
        <v>84</v>
      </c>
      <c r="AY113" s="16" t="s">
        <v>172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6" t="s">
        <v>82</v>
      </c>
      <c r="BK113" s="191">
        <f>ROUND(I113*H113,2)</f>
        <v>0</v>
      </c>
      <c r="BL113" s="16" t="s">
        <v>177</v>
      </c>
      <c r="BM113" s="16" t="s">
        <v>1981</v>
      </c>
    </row>
    <row r="114" spans="2:65" s="1" customFormat="1" ht="19.5">
      <c r="B114" s="33"/>
      <c r="C114" s="34"/>
      <c r="D114" s="194" t="s">
        <v>186</v>
      </c>
      <c r="E114" s="34"/>
      <c r="F114" s="214" t="s">
        <v>207</v>
      </c>
      <c r="G114" s="34"/>
      <c r="H114" s="34"/>
      <c r="I114" s="111"/>
      <c r="J114" s="34"/>
      <c r="K114" s="34"/>
      <c r="L114" s="37"/>
      <c r="M114" s="215"/>
      <c r="N114" s="59"/>
      <c r="O114" s="59"/>
      <c r="P114" s="59"/>
      <c r="Q114" s="59"/>
      <c r="R114" s="59"/>
      <c r="S114" s="59"/>
      <c r="T114" s="60"/>
      <c r="AT114" s="16" t="s">
        <v>186</v>
      </c>
      <c r="AU114" s="16" t="s">
        <v>84</v>
      </c>
    </row>
    <row r="115" spans="2:65" s="12" customFormat="1">
      <c r="B115" s="192"/>
      <c r="C115" s="193"/>
      <c r="D115" s="194" t="s">
        <v>178</v>
      </c>
      <c r="E115" s="195" t="s">
        <v>1</v>
      </c>
      <c r="F115" s="196" t="s">
        <v>179</v>
      </c>
      <c r="G115" s="193"/>
      <c r="H115" s="195" t="s">
        <v>1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178</v>
      </c>
      <c r="AU115" s="202" t="s">
        <v>84</v>
      </c>
      <c r="AV115" s="12" t="s">
        <v>82</v>
      </c>
      <c r="AW115" s="12" t="s">
        <v>36</v>
      </c>
      <c r="AX115" s="12" t="s">
        <v>75</v>
      </c>
      <c r="AY115" s="202" t="s">
        <v>172</v>
      </c>
    </row>
    <row r="116" spans="2:65" s="12" customFormat="1">
      <c r="B116" s="192"/>
      <c r="C116" s="193"/>
      <c r="D116" s="194" t="s">
        <v>178</v>
      </c>
      <c r="E116" s="195" t="s">
        <v>1</v>
      </c>
      <c r="F116" s="196" t="s">
        <v>180</v>
      </c>
      <c r="G116" s="193"/>
      <c r="H116" s="195" t="s">
        <v>1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178</v>
      </c>
      <c r="AU116" s="202" t="s">
        <v>84</v>
      </c>
      <c r="AV116" s="12" t="s">
        <v>82</v>
      </c>
      <c r="AW116" s="12" t="s">
        <v>36</v>
      </c>
      <c r="AX116" s="12" t="s">
        <v>75</v>
      </c>
      <c r="AY116" s="202" t="s">
        <v>172</v>
      </c>
    </row>
    <row r="117" spans="2:65" s="13" customFormat="1">
      <c r="B117" s="203"/>
      <c r="C117" s="204"/>
      <c r="D117" s="194" t="s">
        <v>178</v>
      </c>
      <c r="E117" s="205" t="s">
        <v>1</v>
      </c>
      <c r="F117" s="206" t="s">
        <v>1980</v>
      </c>
      <c r="G117" s="204"/>
      <c r="H117" s="207">
        <v>41.61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178</v>
      </c>
      <c r="AU117" s="213" t="s">
        <v>84</v>
      </c>
      <c r="AV117" s="13" t="s">
        <v>84</v>
      </c>
      <c r="AW117" s="13" t="s">
        <v>36</v>
      </c>
      <c r="AX117" s="13" t="s">
        <v>82</v>
      </c>
      <c r="AY117" s="213" t="s">
        <v>172</v>
      </c>
    </row>
    <row r="118" spans="2:65" s="1" customFormat="1" ht="33.75" customHeight="1">
      <c r="B118" s="33"/>
      <c r="C118" s="181" t="s">
        <v>177</v>
      </c>
      <c r="D118" s="181" t="s">
        <v>174</v>
      </c>
      <c r="E118" s="182" t="s">
        <v>221</v>
      </c>
      <c r="F118" s="183" t="s">
        <v>222</v>
      </c>
      <c r="G118" s="184" t="s">
        <v>211</v>
      </c>
      <c r="H118" s="185">
        <v>2.2000000000000002</v>
      </c>
      <c r="I118" s="186"/>
      <c r="J118" s="185">
        <f>ROUND(I118*H118,2)</f>
        <v>0</v>
      </c>
      <c r="K118" s="183" t="s">
        <v>176</v>
      </c>
      <c r="L118" s="37"/>
      <c r="M118" s="187" t="s">
        <v>1</v>
      </c>
      <c r="N118" s="188" t="s">
        <v>46</v>
      </c>
      <c r="O118" s="59"/>
      <c r="P118" s="189">
        <f>O118*H118</f>
        <v>0</v>
      </c>
      <c r="Q118" s="189">
        <v>8.6800000000000002E-3</v>
      </c>
      <c r="R118" s="189">
        <f>Q118*H118</f>
        <v>1.9096000000000002E-2</v>
      </c>
      <c r="S118" s="189">
        <v>0</v>
      </c>
      <c r="T118" s="190">
        <f>S118*H118</f>
        <v>0</v>
      </c>
      <c r="AR118" s="16" t="s">
        <v>177</v>
      </c>
      <c r="AT118" s="16" t="s">
        <v>174</v>
      </c>
      <c r="AU118" s="16" t="s">
        <v>84</v>
      </c>
      <c r="AY118" s="16" t="s">
        <v>172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6" t="s">
        <v>82</v>
      </c>
      <c r="BK118" s="191">
        <f>ROUND(I118*H118,2)</f>
        <v>0</v>
      </c>
      <c r="BL118" s="16" t="s">
        <v>177</v>
      </c>
      <c r="BM118" s="16" t="s">
        <v>1982</v>
      </c>
    </row>
    <row r="119" spans="2:65" s="12" customFormat="1">
      <c r="B119" s="192"/>
      <c r="C119" s="193"/>
      <c r="D119" s="194" t="s">
        <v>178</v>
      </c>
      <c r="E119" s="195" t="s">
        <v>1</v>
      </c>
      <c r="F119" s="196" t="s">
        <v>1983</v>
      </c>
      <c r="G119" s="193"/>
      <c r="H119" s="195" t="s">
        <v>1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178</v>
      </c>
      <c r="AU119" s="202" t="s">
        <v>84</v>
      </c>
      <c r="AV119" s="12" t="s">
        <v>82</v>
      </c>
      <c r="AW119" s="12" t="s">
        <v>36</v>
      </c>
      <c r="AX119" s="12" t="s">
        <v>75</v>
      </c>
      <c r="AY119" s="202" t="s">
        <v>172</v>
      </c>
    </row>
    <row r="120" spans="2:65" s="13" customFormat="1">
      <c r="B120" s="203"/>
      <c r="C120" s="204"/>
      <c r="D120" s="194" t="s">
        <v>178</v>
      </c>
      <c r="E120" s="205" t="s">
        <v>1</v>
      </c>
      <c r="F120" s="206" t="s">
        <v>1984</v>
      </c>
      <c r="G120" s="204"/>
      <c r="H120" s="207">
        <v>2.2000000000000002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178</v>
      </c>
      <c r="AU120" s="213" t="s">
        <v>84</v>
      </c>
      <c r="AV120" s="13" t="s">
        <v>84</v>
      </c>
      <c r="AW120" s="13" t="s">
        <v>36</v>
      </c>
      <c r="AX120" s="13" t="s">
        <v>82</v>
      </c>
      <c r="AY120" s="213" t="s">
        <v>172</v>
      </c>
    </row>
    <row r="121" spans="2:65" s="1" customFormat="1" ht="22.5" customHeight="1">
      <c r="B121" s="33"/>
      <c r="C121" s="181" t="s">
        <v>183</v>
      </c>
      <c r="D121" s="181" t="s">
        <v>174</v>
      </c>
      <c r="E121" s="182" t="s">
        <v>234</v>
      </c>
      <c r="F121" s="183" t="s">
        <v>235</v>
      </c>
      <c r="G121" s="184" t="s">
        <v>231</v>
      </c>
      <c r="H121" s="185">
        <v>5.19</v>
      </c>
      <c r="I121" s="186"/>
      <c r="J121" s="185">
        <f>ROUND(I121*H121,2)</f>
        <v>0</v>
      </c>
      <c r="K121" s="183" t="s">
        <v>176</v>
      </c>
      <c r="L121" s="37"/>
      <c r="M121" s="187" t="s">
        <v>1</v>
      </c>
      <c r="N121" s="188" t="s">
        <v>46</v>
      </c>
      <c r="O121" s="59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AR121" s="16" t="s">
        <v>177</v>
      </c>
      <c r="AT121" s="16" t="s">
        <v>174</v>
      </c>
      <c r="AU121" s="16" t="s">
        <v>84</v>
      </c>
      <c r="AY121" s="16" t="s">
        <v>172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6" t="s">
        <v>82</v>
      </c>
      <c r="BK121" s="191">
        <f>ROUND(I121*H121,2)</f>
        <v>0</v>
      </c>
      <c r="BL121" s="16" t="s">
        <v>177</v>
      </c>
      <c r="BM121" s="16" t="s">
        <v>1985</v>
      </c>
    </row>
    <row r="122" spans="2:65" s="13" customFormat="1">
      <c r="B122" s="203"/>
      <c r="C122" s="204"/>
      <c r="D122" s="194" t="s">
        <v>178</v>
      </c>
      <c r="E122" s="205" t="s">
        <v>1</v>
      </c>
      <c r="F122" s="206" t="s">
        <v>1986</v>
      </c>
      <c r="G122" s="204"/>
      <c r="H122" s="207">
        <v>5.19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178</v>
      </c>
      <c r="AU122" s="213" t="s">
        <v>84</v>
      </c>
      <c r="AV122" s="13" t="s">
        <v>84</v>
      </c>
      <c r="AW122" s="13" t="s">
        <v>36</v>
      </c>
      <c r="AX122" s="13" t="s">
        <v>82</v>
      </c>
      <c r="AY122" s="213" t="s">
        <v>172</v>
      </c>
    </row>
    <row r="123" spans="2:65" s="1" customFormat="1" ht="22.5" customHeight="1">
      <c r="B123" s="33"/>
      <c r="C123" s="181" t="s">
        <v>190</v>
      </c>
      <c r="D123" s="181" t="s">
        <v>174</v>
      </c>
      <c r="E123" s="182" t="s">
        <v>237</v>
      </c>
      <c r="F123" s="183" t="s">
        <v>238</v>
      </c>
      <c r="G123" s="184" t="s">
        <v>231</v>
      </c>
      <c r="H123" s="185">
        <v>20.52</v>
      </c>
      <c r="I123" s="186"/>
      <c r="J123" s="185">
        <f>ROUND(I123*H123,2)</f>
        <v>0</v>
      </c>
      <c r="K123" s="183" t="s">
        <v>176</v>
      </c>
      <c r="L123" s="37"/>
      <c r="M123" s="187" t="s">
        <v>1</v>
      </c>
      <c r="N123" s="188" t="s">
        <v>46</v>
      </c>
      <c r="O123" s="59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AR123" s="16" t="s">
        <v>177</v>
      </c>
      <c r="AT123" s="16" t="s">
        <v>174</v>
      </c>
      <c r="AU123" s="16" t="s">
        <v>84</v>
      </c>
      <c r="AY123" s="16" t="s">
        <v>172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6" t="s">
        <v>82</v>
      </c>
      <c r="BK123" s="191">
        <f>ROUND(I123*H123,2)</f>
        <v>0</v>
      </c>
      <c r="BL123" s="16" t="s">
        <v>177</v>
      </c>
      <c r="BM123" s="16" t="s">
        <v>1987</v>
      </c>
    </row>
    <row r="124" spans="2:65" s="12" customFormat="1">
      <c r="B124" s="192"/>
      <c r="C124" s="193"/>
      <c r="D124" s="194" t="s">
        <v>178</v>
      </c>
      <c r="E124" s="195" t="s">
        <v>1</v>
      </c>
      <c r="F124" s="196" t="s">
        <v>299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178</v>
      </c>
      <c r="AU124" s="202" t="s">
        <v>84</v>
      </c>
      <c r="AV124" s="12" t="s">
        <v>82</v>
      </c>
      <c r="AW124" s="12" t="s">
        <v>36</v>
      </c>
      <c r="AX124" s="12" t="s">
        <v>75</v>
      </c>
      <c r="AY124" s="202" t="s">
        <v>172</v>
      </c>
    </row>
    <row r="125" spans="2:65" s="12" customFormat="1">
      <c r="B125" s="192"/>
      <c r="C125" s="193"/>
      <c r="D125" s="194" t="s">
        <v>178</v>
      </c>
      <c r="E125" s="195" t="s">
        <v>1</v>
      </c>
      <c r="F125" s="196" t="s">
        <v>239</v>
      </c>
      <c r="G125" s="193"/>
      <c r="H125" s="195" t="s">
        <v>1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178</v>
      </c>
      <c r="AU125" s="202" t="s">
        <v>84</v>
      </c>
      <c r="AV125" s="12" t="s">
        <v>82</v>
      </c>
      <c r="AW125" s="12" t="s">
        <v>36</v>
      </c>
      <c r="AX125" s="12" t="s">
        <v>75</v>
      </c>
      <c r="AY125" s="202" t="s">
        <v>172</v>
      </c>
    </row>
    <row r="126" spans="2:65" s="12" customFormat="1">
      <c r="B126" s="192"/>
      <c r="C126" s="193"/>
      <c r="D126" s="194" t="s">
        <v>178</v>
      </c>
      <c r="E126" s="195" t="s">
        <v>1</v>
      </c>
      <c r="F126" s="196" t="s">
        <v>1988</v>
      </c>
      <c r="G126" s="193"/>
      <c r="H126" s="195" t="s">
        <v>1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178</v>
      </c>
      <c r="AU126" s="202" t="s">
        <v>84</v>
      </c>
      <c r="AV126" s="12" t="s">
        <v>82</v>
      </c>
      <c r="AW126" s="12" t="s">
        <v>36</v>
      </c>
      <c r="AX126" s="12" t="s">
        <v>75</v>
      </c>
      <c r="AY126" s="202" t="s">
        <v>172</v>
      </c>
    </row>
    <row r="127" spans="2:65" s="13" customFormat="1">
      <c r="B127" s="203"/>
      <c r="C127" s="204"/>
      <c r="D127" s="194" t="s">
        <v>178</v>
      </c>
      <c r="E127" s="205" t="s">
        <v>1</v>
      </c>
      <c r="F127" s="206" t="s">
        <v>1989</v>
      </c>
      <c r="G127" s="204"/>
      <c r="H127" s="207">
        <v>20.52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178</v>
      </c>
      <c r="AU127" s="213" t="s">
        <v>84</v>
      </c>
      <c r="AV127" s="13" t="s">
        <v>84</v>
      </c>
      <c r="AW127" s="13" t="s">
        <v>36</v>
      </c>
      <c r="AX127" s="13" t="s">
        <v>82</v>
      </c>
      <c r="AY127" s="213" t="s">
        <v>172</v>
      </c>
    </row>
    <row r="128" spans="2:65" s="1" customFormat="1" ht="22.5" customHeight="1">
      <c r="B128" s="33"/>
      <c r="C128" s="181" t="s">
        <v>196</v>
      </c>
      <c r="D128" s="181" t="s">
        <v>174</v>
      </c>
      <c r="E128" s="182" t="s">
        <v>242</v>
      </c>
      <c r="F128" s="183" t="s">
        <v>243</v>
      </c>
      <c r="G128" s="184" t="s">
        <v>231</v>
      </c>
      <c r="H128" s="185">
        <v>6.16</v>
      </c>
      <c r="I128" s="186"/>
      <c r="J128" s="185">
        <f>ROUND(I128*H128,2)</f>
        <v>0</v>
      </c>
      <c r="K128" s="183" t="s">
        <v>176</v>
      </c>
      <c r="L128" s="37"/>
      <c r="M128" s="187" t="s">
        <v>1</v>
      </c>
      <c r="N128" s="188" t="s">
        <v>46</v>
      </c>
      <c r="O128" s="59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AR128" s="16" t="s">
        <v>177</v>
      </c>
      <c r="AT128" s="16" t="s">
        <v>174</v>
      </c>
      <c r="AU128" s="16" t="s">
        <v>84</v>
      </c>
      <c r="AY128" s="16" t="s">
        <v>172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6" t="s">
        <v>82</v>
      </c>
      <c r="BK128" s="191">
        <f>ROUND(I128*H128,2)</f>
        <v>0</v>
      </c>
      <c r="BL128" s="16" t="s">
        <v>177</v>
      </c>
      <c r="BM128" s="16" t="s">
        <v>1990</v>
      </c>
    </row>
    <row r="129" spans="2:65" s="1" customFormat="1" ht="19.5">
      <c r="B129" s="33"/>
      <c r="C129" s="34"/>
      <c r="D129" s="194" t="s">
        <v>186</v>
      </c>
      <c r="E129" s="34"/>
      <c r="F129" s="214" t="s">
        <v>244</v>
      </c>
      <c r="G129" s="34"/>
      <c r="H129" s="34"/>
      <c r="I129" s="111"/>
      <c r="J129" s="34"/>
      <c r="K129" s="34"/>
      <c r="L129" s="37"/>
      <c r="M129" s="215"/>
      <c r="N129" s="59"/>
      <c r="O129" s="59"/>
      <c r="P129" s="59"/>
      <c r="Q129" s="59"/>
      <c r="R129" s="59"/>
      <c r="S129" s="59"/>
      <c r="T129" s="60"/>
      <c r="AT129" s="16" t="s">
        <v>186</v>
      </c>
      <c r="AU129" s="16" t="s">
        <v>84</v>
      </c>
    </row>
    <row r="130" spans="2:65" s="13" customFormat="1">
      <c r="B130" s="203"/>
      <c r="C130" s="204"/>
      <c r="D130" s="194" t="s">
        <v>178</v>
      </c>
      <c r="E130" s="204"/>
      <c r="F130" s="206" t="s">
        <v>1991</v>
      </c>
      <c r="G130" s="204"/>
      <c r="H130" s="207">
        <v>6.16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178</v>
      </c>
      <c r="AU130" s="213" t="s">
        <v>84</v>
      </c>
      <c r="AV130" s="13" t="s">
        <v>84</v>
      </c>
      <c r="AW130" s="13" t="s">
        <v>4</v>
      </c>
      <c r="AX130" s="13" t="s">
        <v>82</v>
      </c>
      <c r="AY130" s="213" t="s">
        <v>172</v>
      </c>
    </row>
    <row r="131" spans="2:65" s="1" customFormat="1" ht="22.5" customHeight="1">
      <c r="B131" s="33"/>
      <c r="C131" s="181" t="s">
        <v>200</v>
      </c>
      <c r="D131" s="181" t="s">
        <v>174</v>
      </c>
      <c r="E131" s="182" t="s">
        <v>246</v>
      </c>
      <c r="F131" s="183" t="s">
        <v>247</v>
      </c>
      <c r="G131" s="184" t="s">
        <v>231</v>
      </c>
      <c r="H131" s="185">
        <v>22.57</v>
      </c>
      <c r="I131" s="186"/>
      <c r="J131" s="185">
        <f>ROUND(I131*H131,2)</f>
        <v>0</v>
      </c>
      <c r="K131" s="183" t="s">
        <v>176</v>
      </c>
      <c r="L131" s="37"/>
      <c r="M131" s="187" t="s">
        <v>1</v>
      </c>
      <c r="N131" s="188" t="s">
        <v>46</v>
      </c>
      <c r="O131" s="59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AR131" s="16" t="s">
        <v>177</v>
      </c>
      <c r="AT131" s="16" t="s">
        <v>174</v>
      </c>
      <c r="AU131" s="16" t="s">
        <v>84</v>
      </c>
      <c r="AY131" s="16" t="s">
        <v>172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6" t="s">
        <v>82</v>
      </c>
      <c r="BK131" s="191">
        <f>ROUND(I131*H131,2)</f>
        <v>0</v>
      </c>
      <c r="BL131" s="16" t="s">
        <v>177</v>
      </c>
      <c r="BM131" s="16" t="s">
        <v>1992</v>
      </c>
    </row>
    <row r="132" spans="2:65" s="12" customFormat="1">
      <c r="B132" s="192"/>
      <c r="C132" s="193"/>
      <c r="D132" s="194" t="s">
        <v>178</v>
      </c>
      <c r="E132" s="195" t="s">
        <v>1</v>
      </c>
      <c r="F132" s="196" t="s">
        <v>299</v>
      </c>
      <c r="G132" s="193"/>
      <c r="H132" s="195" t="s">
        <v>1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178</v>
      </c>
      <c r="AU132" s="202" t="s">
        <v>84</v>
      </c>
      <c r="AV132" s="12" t="s">
        <v>82</v>
      </c>
      <c r="AW132" s="12" t="s">
        <v>36</v>
      </c>
      <c r="AX132" s="12" t="s">
        <v>75</v>
      </c>
      <c r="AY132" s="202" t="s">
        <v>172</v>
      </c>
    </row>
    <row r="133" spans="2:65" s="12" customFormat="1">
      <c r="B133" s="192"/>
      <c r="C133" s="193"/>
      <c r="D133" s="194" t="s">
        <v>178</v>
      </c>
      <c r="E133" s="195" t="s">
        <v>1</v>
      </c>
      <c r="F133" s="196" t="s">
        <v>239</v>
      </c>
      <c r="G133" s="193"/>
      <c r="H133" s="195" t="s">
        <v>1</v>
      </c>
      <c r="I133" s="197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178</v>
      </c>
      <c r="AU133" s="202" t="s">
        <v>84</v>
      </c>
      <c r="AV133" s="12" t="s">
        <v>82</v>
      </c>
      <c r="AW133" s="12" t="s">
        <v>36</v>
      </c>
      <c r="AX133" s="12" t="s">
        <v>75</v>
      </c>
      <c r="AY133" s="202" t="s">
        <v>172</v>
      </c>
    </row>
    <row r="134" spans="2:65" s="12" customFormat="1">
      <c r="B134" s="192"/>
      <c r="C134" s="193"/>
      <c r="D134" s="194" t="s">
        <v>178</v>
      </c>
      <c r="E134" s="195" t="s">
        <v>1</v>
      </c>
      <c r="F134" s="196" t="s">
        <v>1993</v>
      </c>
      <c r="G134" s="193"/>
      <c r="H134" s="195" t="s">
        <v>1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178</v>
      </c>
      <c r="AU134" s="202" t="s">
        <v>84</v>
      </c>
      <c r="AV134" s="12" t="s">
        <v>82</v>
      </c>
      <c r="AW134" s="12" t="s">
        <v>36</v>
      </c>
      <c r="AX134" s="12" t="s">
        <v>75</v>
      </c>
      <c r="AY134" s="202" t="s">
        <v>172</v>
      </c>
    </row>
    <row r="135" spans="2:65" s="13" customFormat="1">
      <c r="B135" s="203"/>
      <c r="C135" s="204"/>
      <c r="D135" s="194" t="s">
        <v>178</v>
      </c>
      <c r="E135" s="205" t="s">
        <v>1</v>
      </c>
      <c r="F135" s="206" t="s">
        <v>1994</v>
      </c>
      <c r="G135" s="204"/>
      <c r="H135" s="207">
        <v>22.57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178</v>
      </c>
      <c r="AU135" s="213" t="s">
        <v>84</v>
      </c>
      <c r="AV135" s="13" t="s">
        <v>84</v>
      </c>
      <c r="AW135" s="13" t="s">
        <v>36</v>
      </c>
      <c r="AX135" s="13" t="s">
        <v>82</v>
      </c>
      <c r="AY135" s="213" t="s">
        <v>172</v>
      </c>
    </row>
    <row r="136" spans="2:65" s="1" customFormat="1" ht="22.5" customHeight="1">
      <c r="B136" s="33"/>
      <c r="C136" s="181" t="s">
        <v>204</v>
      </c>
      <c r="D136" s="181" t="s">
        <v>174</v>
      </c>
      <c r="E136" s="182" t="s">
        <v>248</v>
      </c>
      <c r="F136" s="183" t="s">
        <v>249</v>
      </c>
      <c r="G136" s="184" t="s">
        <v>231</v>
      </c>
      <c r="H136" s="185">
        <v>6.77</v>
      </c>
      <c r="I136" s="186"/>
      <c r="J136" s="185">
        <f>ROUND(I136*H136,2)</f>
        <v>0</v>
      </c>
      <c r="K136" s="183" t="s">
        <v>176</v>
      </c>
      <c r="L136" s="37"/>
      <c r="M136" s="187" t="s">
        <v>1</v>
      </c>
      <c r="N136" s="188" t="s">
        <v>46</v>
      </c>
      <c r="O136" s="59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AR136" s="16" t="s">
        <v>177</v>
      </c>
      <c r="AT136" s="16" t="s">
        <v>174</v>
      </c>
      <c r="AU136" s="16" t="s">
        <v>84</v>
      </c>
      <c r="AY136" s="16" t="s">
        <v>172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6" t="s">
        <v>82</v>
      </c>
      <c r="BK136" s="191">
        <f>ROUND(I136*H136,2)</f>
        <v>0</v>
      </c>
      <c r="BL136" s="16" t="s">
        <v>177</v>
      </c>
      <c r="BM136" s="16" t="s">
        <v>1995</v>
      </c>
    </row>
    <row r="137" spans="2:65" s="1" customFormat="1" ht="19.5">
      <c r="B137" s="33"/>
      <c r="C137" s="34"/>
      <c r="D137" s="194" t="s">
        <v>186</v>
      </c>
      <c r="E137" s="34"/>
      <c r="F137" s="214" t="s">
        <v>244</v>
      </c>
      <c r="G137" s="34"/>
      <c r="H137" s="34"/>
      <c r="I137" s="111"/>
      <c r="J137" s="34"/>
      <c r="K137" s="34"/>
      <c r="L137" s="37"/>
      <c r="M137" s="215"/>
      <c r="N137" s="59"/>
      <c r="O137" s="59"/>
      <c r="P137" s="59"/>
      <c r="Q137" s="59"/>
      <c r="R137" s="59"/>
      <c r="S137" s="59"/>
      <c r="T137" s="60"/>
      <c r="AT137" s="16" t="s">
        <v>186</v>
      </c>
      <c r="AU137" s="16" t="s">
        <v>84</v>
      </c>
    </row>
    <row r="138" spans="2:65" s="13" customFormat="1">
      <c r="B138" s="203"/>
      <c r="C138" s="204"/>
      <c r="D138" s="194" t="s">
        <v>178</v>
      </c>
      <c r="E138" s="204"/>
      <c r="F138" s="206" t="s">
        <v>1996</v>
      </c>
      <c r="G138" s="204"/>
      <c r="H138" s="207">
        <v>6.77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178</v>
      </c>
      <c r="AU138" s="213" t="s">
        <v>84</v>
      </c>
      <c r="AV138" s="13" t="s">
        <v>84</v>
      </c>
      <c r="AW138" s="13" t="s">
        <v>4</v>
      </c>
      <c r="AX138" s="13" t="s">
        <v>82</v>
      </c>
      <c r="AY138" s="213" t="s">
        <v>172</v>
      </c>
    </row>
    <row r="139" spans="2:65" s="1" customFormat="1" ht="22.5" customHeight="1">
      <c r="B139" s="33"/>
      <c r="C139" s="181" t="s">
        <v>208</v>
      </c>
      <c r="D139" s="181" t="s">
        <v>174</v>
      </c>
      <c r="E139" s="182" t="s">
        <v>251</v>
      </c>
      <c r="F139" s="183" t="s">
        <v>252</v>
      </c>
      <c r="G139" s="184" t="s">
        <v>231</v>
      </c>
      <c r="H139" s="185">
        <v>49.25</v>
      </c>
      <c r="I139" s="186"/>
      <c r="J139" s="185">
        <f>ROUND(I139*H139,2)</f>
        <v>0</v>
      </c>
      <c r="K139" s="183" t="s">
        <v>1</v>
      </c>
      <c r="L139" s="37"/>
      <c r="M139" s="187" t="s">
        <v>1</v>
      </c>
      <c r="N139" s="188" t="s">
        <v>46</v>
      </c>
      <c r="O139" s="59"/>
      <c r="P139" s="189">
        <f>O139*H139</f>
        <v>0</v>
      </c>
      <c r="Q139" s="189">
        <v>4.9669999999999997E-5</v>
      </c>
      <c r="R139" s="189">
        <f>Q139*H139</f>
        <v>2.4462474999999997E-3</v>
      </c>
      <c r="S139" s="189">
        <v>0</v>
      </c>
      <c r="T139" s="190">
        <f>S139*H139</f>
        <v>0</v>
      </c>
      <c r="AR139" s="16" t="s">
        <v>177</v>
      </c>
      <c r="AT139" s="16" t="s">
        <v>174</v>
      </c>
      <c r="AU139" s="16" t="s">
        <v>84</v>
      </c>
      <c r="AY139" s="16" t="s">
        <v>172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6" t="s">
        <v>82</v>
      </c>
      <c r="BK139" s="191">
        <f>ROUND(I139*H139,2)</f>
        <v>0</v>
      </c>
      <c r="BL139" s="16" t="s">
        <v>177</v>
      </c>
      <c r="BM139" s="16" t="s">
        <v>1997</v>
      </c>
    </row>
    <row r="140" spans="2:65" s="12" customFormat="1">
      <c r="B140" s="192"/>
      <c r="C140" s="193"/>
      <c r="D140" s="194" t="s">
        <v>178</v>
      </c>
      <c r="E140" s="195" t="s">
        <v>1</v>
      </c>
      <c r="F140" s="196" t="s">
        <v>299</v>
      </c>
      <c r="G140" s="193"/>
      <c r="H140" s="195" t="s">
        <v>1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178</v>
      </c>
      <c r="AU140" s="202" t="s">
        <v>84</v>
      </c>
      <c r="AV140" s="12" t="s">
        <v>82</v>
      </c>
      <c r="AW140" s="12" t="s">
        <v>36</v>
      </c>
      <c r="AX140" s="12" t="s">
        <v>75</v>
      </c>
      <c r="AY140" s="202" t="s">
        <v>172</v>
      </c>
    </row>
    <row r="141" spans="2:65" s="12" customFormat="1">
      <c r="B141" s="192"/>
      <c r="C141" s="193"/>
      <c r="D141" s="194" t="s">
        <v>178</v>
      </c>
      <c r="E141" s="195" t="s">
        <v>1</v>
      </c>
      <c r="F141" s="196" t="s">
        <v>239</v>
      </c>
      <c r="G141" s="193"/>
      <c r="H141" s="195" t="s">
        <v>1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178</v>
      </c>
      <c r="AU141" s="202" t="s">
        <v>84</v>
      </c>
      <c r="AV141" s="12" t="s">
        <v>82</v>
      </c>
      <c r="AW141" s="12" t="s">
        <v>36</v>
      </c>
      <c r="AX141" s="12" t="s">
        <v>75</v>
      </c>
      <c r="AY141" s="202" t="s">
        <v>172</v>
      </c>
    </row>
    <row r="142" spans="2:65" s="12" customFormat="1">
      <c r="B142" s="192"/>
      <c r="C142" s="193"/>
      <c r="D142" s="194" t="s">
        <v>178</v>
      </c>
      <c r="E142" s="195" t="s">
        <v>1</v>
      </c>
      <c r="F142" s="196" t="s">
        <v>1124</v>
      </c>
      <c r="G142" s="193"/>
      <c r="H142" s="195" t="s">
        <v>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178</v>
      </c>
      <c r="AU142" s="202" t="s">
        <v>84</v>
      </c>
      <c r="AV142" s="12" t="s">
        <v>82</v>
      </c>
      <c r="AW142" s="12" t="s">
        <v>36</v>
      </c>
      <c r="AX142" s="12" t="s">
        <v>75</v>
      </c>
      <c r="AY142" s="202" t="s">
        <v>172</v>
      </c>
    </row>
    <row r="143" spans="2:65" s="13" customFormat="1">
      <c r="B143" s="203"/>
      <c r="C143" s="204"/>
      <c r="D143" s="194" t="s">
        <v>178</v>
      </c>
      <c r="E143" s="205" t="s">
        <v>1</v>
      </c>
      <c r="F143" s="206" t="s">
        <v>1998</v>
      </c>
      <c r="G143" s="204"/>
      <c r="H143" s="207">
        <v>49.25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178</v>
      </c>
      <c r="AU143" s="213" t="s">
        <v>84</v>
      </c>
      <c r="AV143" s="13" t="s">
        <v>84</v>
      </c>
      <c r="AW143" s="13" t="s">
        <v>36</v>
      </c>
      <c r="AX143" s="13" t="s">
        <v>82</v>
      </c>
      <c r="AY143" s="213" t="s">
        <v>172</v>
      </c>
    </row>
    <row r="144" spans="2:65" s="1" customFormat="1" ht="22.5" customHeight="1">
      <c r="B144" s="33"/>
      <c r="C144" s="181" t="s">
        <v>213</v>
      </c>
      <c r="D144" s="181" t="s">
        <v>174</v>
      </c>
      <c r="E144" s="182" t="s">
        <v>254</v>
      </c>
      <c r="F144" s="183" t="s">
        <v>255</v>
      </c>
      <c r="G144" s="184" t="s">
        <v>231</v>
      </c>
      <c r="H144" s="185">
        <v>10.26</v>
      </c>
      <c r="I144" s="186"/>
      <c r="J144" s="185">
        <f>ROUND(I144*H144,2)</f>
        <v>0</v>
      </c>
      <c r="K144" s="183" t="s">
        <v>1</v>
      </c>
      <c r="L144" s="37"/>
      <c r="M144" s="187" t="s">
        <v>1</v>
      </c>
      <c r="N144" s="188" t="s">
        <v>46</v>
      </c>
      <c r="O144" s="59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16" t="s">
        <v>177</v>
      </c>
      <c r="AT144" s="16" t="s">
        <v>174</v>
      </c>
      <c r="AU144" s="16" t="s">
        <v>84</v>
      </c>
      <c r="AY144" s="16" t="s">
        <v>172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6" t="s">
        <v>82</v>
      </c>
      <c r="BK144" s="191">
        <f>ROUND(I144*H144,2)</f>
        <v>0</v>
      </c>
      <c r="BL144" s="16" t="s">
        <v>177</v>
      </c>
      <c r="BM144" s="16" t="s">
        <v>1999</v>
      </c>
    </row>
    <row r="145" spans="2:65" s="12" customFormat="1">
      <c r="B145" s="192"/>
      <c r="C145" s="193"/>
      <c r="D145" s="194" t="s">
        <v>178</v>
      </c>
      <c r="E145" s="195" t="s">
        <v>1</v>
      </c>
      <c r="F145" s="196" t="s">
        <v>299</v>
      </c>
      <c r="G145" s="193"/>
      <c r="H145" s="195" t="s">
        <v>1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178</v>
      </c>
      <c r="AU145" s="202" t="s">
        <v>84</v>
      </c>
      <c r="AV145" s="12" t="s">
        <v>82</v>
      </c>
      <c r="AW145" s="12" t="s">
        <v>36</v>
      </c>
      <c r="AX145" s="12" t="s">
        <v>75</v>
      </c>
      <c r="AY145" s="202" t="s">
        <v>172</v>
      </c>
    </row>
    <row r="146" spans="2:65" s="12" customFormat="1">
      <c r="B146" s="192"/>
      <c r="C146" s="193"/>
      <c r="D146" s="194" t="s">
        <v>178</v>
      </c>
      <c r="E146" s="195" t="s">
        <v>1</v>
      </c>
      <c r="F146" s="196" t="s">
        <v>239</v>
      </c>
      <c r="G146" s="193"/>
      <c r="H146" s="195" t="s">
        <v>1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178</v>
      </c>
      <c r="AU146" s="202" t="s">
        <v>84</v>
      </c>
      <c r="AV146" s="12" t="s">
        <v>82</v>
      </c>
      <c r="AW146" s="12" t="s">
        <v>36</v>
      </c>
      <c r="AX146" s="12" t="s">
        <v>75</v>
      </c>
      <c r="AY146" s="202" t="s">
        <v>172</v>
      </c>
    </row>
    <row r="147" spans="2:65" s="12" customFormat="1">
      <c r="B147" s="192"/>
      <c r="C147" s="193"/>
      <c r="D147" s="194" t="s">
        <v>178</v>
      </c>
      <c r="E147" s="195" t="s">
        <v>1</v>
      </c>
      <c r="F147" s="196" t="s">
        <v>971</v>
      </c>
      <c r="G147" s="193"/>
      <c r="H147" s="195" t="s">
        <v>1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178</v>
      </c>
      <c r="AU147" s="202" t="s">
        <v>84</v>
      </c>
      <c r="AV147" s="12" t="s">
        <v>82</v>
      </c>
      <c r="AW147" s="12" t="s">
        <v>36</v>
      </c>
      <c r="AX147" s="12" t="s">
        <v>75</v>
      </c>
      <c r="AY147" s="202" t="s">
        <v>172</v>
      </c>
    </row>
    <row r="148" spans="2:65" s="13" customFormat="1">
      <c r="B148" s="203"/>
      <c r="C148" s="204"/>
      <c r="D148" s="194" t="s">
        <v>178</v>
      </c>
      <c r="E148" s="205" t="s">
        <v>1</v>
      </c>
      <c r="F148" s="206" t="s">
        <v>2000</v>
      </c>
      <c r="G148" s="204"/>
      <c r="H148" s="207">
        <v>10.26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178</v>
      </c>
      <c r="AU148" s="213" t="s">
        <v>84</v>
      </c>
      <c r="AV148" s="13" t="s">
        <v>84</v>
      </c>
      <c r="AW148" s="13" t="s">
        <v>36</v>
      </c>
      <c r="AX148" s="13" t="s">
        <v>82</v>
      </c>
      <c r="AY148" s="213" t="s">
        <v>172</v>
      </c>
    </row>
    <row r="149" spans="2:65" s="1" customFormat="1" ht="16.5" customHeight="1">
      <c r="B149" s="33"/>
      <c r="C149" s="181" t="s">
        <v>216</v>
      </c>
      <c r="D149" s="181" t="s">
        <v>174</v>
      </c>
      <c r="E149" s="182" t="s">
        <v>258</v>
      </c>
      <c r="F149" s="183" t="s">
        <v>259</v>
      </c>
      <c r="G149" s="184" t="s">
        <v>175</v>
      </c>
      <c r="H149" s="185">
        <v>178.9</v>
      </c>
      <c r="I149" s="186"/>
      <c r="J149" s="185">
        <f>ROUND(I149*H149,2)</f>
        <v>0</v>
      </c>
      <c r="K149" s="183" t="s">
        <v>176</v>
      </c>
      <c r="L149" s="37"/>
      <c r="M149" s="187" t="s">
        <v>1</v>
      </c>
      <c r="N149" s="188" t="s">
        <v>46</v>
      </c>
      <c r="O149" s="59"/>
      <c r="P149" s="189">
        <f>O149*H149</f>
        <v>0</v>
      </c>
      <c r="Q149" s="189">
        <v>5.8E-4</v>
      </c>
      <c r="R149" s="189">
        <f>Q149*H149</f>
        <v>0.10376200000000001</v>
      </c>
      <c r="S149" s="189">
        <v>0</v>
      </c>
      <c r="T149" s="190">
        <f>S149*H149</f>
        <v>0</v>
      </c>
      <c r="AR149" s="16" t="s">
        <v>177</v>
      </c>
      <c r="AT149" s="16" t="s">
        <v>174</v>
      </c>
      <c r="AU149" s="16" t="s">
        <v>84</v>
      </c>
      <c r="AY149" s="16" t="s">
        <v>172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6" t="s">
        <v>82</v>
      </c>
      <c r="BK149" s="191">
        <f>ROUND(I149*H149,2)</f>
        <v>0</v>
      </c>
      <c r="BL149" s="16" t="s">
        <v>177</v>
      </c>
      <c r="BM149" s="16" t="s">
        <v>2001</v>
      </c>
    </row>
    <row r="150" spans="2:65" s="12" customFormat="1">
      <c r="B150" s="192"/>
      <c r="C150" s="193"/>
      <c r="D150" s="194" t="s">
        <v>178</v>
      </c>
      <c r="E150" s="195" t="s">
        <v>1</v>
      </c>
      <c r="F150" s="196" t="s">
        <v>179</v>
      </c>
      <c r="G150" s="193"/>
      <c r="H150" s="195" t="s">
        <v>1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178</v>
      </c>
      <c r="AU150" s="202" t="s">
        <v>84</v>
      </c>
      <c r="AV150" s="12" t="s">
        <v>82</v>
      </c>
      <c r="AW150" s="12" t="s">
        <v>36</v>
      </c>
      <c r="AX150" s="12" t="s">
        <v>75</v>
      </c>
      <c r="AY150" s="202" t="s">
        <v>172</v>
      </c>
    </row>
    <row r="151" spans="2:65" s="12" customFormat="1">
      <c r="B151" s="192"/>
      <c r="C151" s="193"/>
      <c r="D151" s="194" t="s">
        <v>178</v>
      </c>
      <c r="E151" s="195" t="s">
        <v>1</v>
      </c>
      <c r="F151" s="196" t="s">
        <v>239</v>
      </c>
      <c r="G151" s="193"/>
      <c r="H151" s="195" t="s">
        <v>1</v>
      </c>
      <c r="I151" s="197"/>
      <c r="J151" s="193"/>
      <c r="K151" s="193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178</v>
      </c>
      <c r="AU151" s="202" t="s">
        <v>84</v>
      </c>
      <c r="AV151" s="12" t="s">
        <v>82</v>
      </c>
      <c r="AW151" s="12" t="s">
        <v>36</v>
      </c>
      <c r="AX151" s="12" t="s">
        <v>75</v>
      </c>
      <c r="AY151" s="202" t="s">
        <v>172</v>
      </c>
    </row>
    <row r="152" spans="2:65" s="13" customFormat="1">
      <c r="B152" s="203"/>
      <c r="C152" s="204"/>
      <c r="D152" s="194" t="s">
        <v>178</v>
      </c>
      <c r="E152" s="205" t="s">
        <v>1</v>
      </c>
      <c r="F152" s="206" t="s">
        <v>2002</v>
      </c>
      <c r="G152" s="204"/>
      <c r="H152" s="207">
        <v>178.9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178</v>
      </c>
      <c r="AU152" s="213" t="s">
        <v>84</v>
      </c>
      <c r="AV152" s="13" t="s">
        <v>84</v>
      </c>
      <c r="AW152" s="13" t="s">
        <v>36</v>
      </c>
      <c r="AX152" s="13" t="s">
        <v>82</v>
      </c>
      <c r="AY152" s="213" t="s">
        <v>172</v>
      </c>
    </row>
    <row r="153" spans="2:65" s="1" customFormat="1" ht="16.5" customHeight="1">
      <c r="B153" s="33"/>
      <c r="C153" s="181" t="s">
        <v>220</v>
      </c>
      <c r="D153" s="181" t="s">
        <v>174</v>
      </c>
      <c r="E153" s="182" t="s">
        <v>261</v>
      </c>
      <c r="F153" s="183" t="s">
        <v>262</v>
      </c>
      <c r="G153" s="184" t="s">
        <v>175</v>
      </c>
      <c r="H153" s="185">
        <v>178.9</v>
      </c>
      <c r="I153" s="186"/>
      <c r="J153" s="185">
        <f>ROUND(I153*H153,2)</f>
        <v>0</v>
      </c>
      <c r="K153" s="183" t="s">
        <v>176</v>
      </c>
      <c r="L153" s="37"/>
      <c r="M153" s="187" t="s">
        <v>1</v>
      </c>
      <c r="N153" s="188" t="s">
        <v>46</v>
      </c>
      <c r="O153" s="59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AR153" s="16" t="s">
        <v>177</v>
      </c>
      <c r="AT153" s="16" t="s">
        <v>174</v>
      </c>
      <c r="AU153" s="16" t="s">
        <v>84</v>
      </c>
      <c r="AY153" s="16" t="s">
        <v>172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6" t="s">
        <v>82</v>
      </c>
      <c r="BK153" s="191">
        <f>ROUND(I153*H153,2)</f>
        <v>0</v>
      </c>
      <c r="BL153" s="16" t="s">
        <v>177</v>
      </c>
      <c r="BM153" s="16" t="s">
        <v>2003</v>
      </c>
    </row>
    <row r="154" spans="2:65" s="12" customFormat="1">
      <c r="B154" s="192"/>
      <c r="C154" s="193"/>
      <c r="D154" s="194" t="s">
        <v>178</v>
      </c>
      <c r="E154" s="195" t="s">
        <v>1</v>
      </c>
      <c r="F154" s="196" t="s">
        <v>263</v>
      </c>
      <c r="G154" s="193"/>
      <c r="H154" s="195" t="s">
        <v>1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178</v>
      </c>
      <c r="AU154" s="202" t="s">
        <v>84</v>
      </c>
      <c r="AV154" s="12" t="s">
        <v>82</v>
      </c>
      <c r="AW154" s="12" t="s">
        <v>36</v>
      </c>
      <c r="AX154" s="12" t="s">
        <v>75</v>
      </c>
      <c r="AY154" s="202" t="s">
        <v>172</v>
      </c>
    </row>
    <row r="155" spans="2:65" s="13" customFormat="1">
      <c r="B155" s="203"/>
      <c r="C155" s="204"/>
      <c r="D155" s="194" t="s">
        <v>178</v>
      </c>
      <c r="E155" s="205" t="s">
        <v>1</v>
      </c>
      <c r="F155" s="206" t="s">
        <v>2002</v>
      </c>
      <c r="G155" s="204"/>
      <c r="H155" s="207">
        <v>178.9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178</v>
      </c>
      <c r="AU155" s="213" t="s">
        <v>84</v>
      </c>
      <c r="AV155" s="13" t="s">
        <v>84</v>
      </c>
      <c r="AW155" s="13" t="s">
        <v>36</v>
      </c>
      <c r="AX155" s="13" t="s">
        <v>82</v>
      </c>
      <c r="AY155" s="213" t="s">
        <v>172</v>
      </c>
    </row>
    <row r="156" spans="2:65" s="1" customFormat="1" ht="22.5" customHeight="1">
      <c r="B156" s="33"/>
      <c r="C156" s="181" t="s">
        <v>223</v>
      </c>
      <c r="D156" s="181" t="s">
        <v>174</v>
      </c>
      <c r="E156" s="182" t="s">
        <v>265</v>
      </c>
      <c r="F156" s="183" t="s">
        <v>266</v>
      </c>
      <c r="G156" s="184" t="s">
        <v>231</v>
      </c>
      <c r="H156" s="185">
        <v>21.55</v>
      </c>
      <c r="I156" s="186"/>
      <c r="J156" s="185">
        <f>ROUND(I156*H156,2)</f>
        <v>0</v>
      </c>
      <c r="K156" s="183" t="s">
        <v>176</v>
      </c>
      <c r="L156" s="37"/>
      <c r="M156" s="187" t="s">
        <v>1</v>
      </c>
      <c r="N156" s="188" t="s">
        <v>46</v>
      </c>
      <c r="O156" s="59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AR156" s="16" t="s">
        <v>177</v>
      </c>
      <c r="AT156" s="16" t="s">
        <v>174</v>
      </c>
      <c r="AU156" s="16" t="s">
        <v>84</v>
      </c>
      <c r="AY156" s="16" t="s">
        <v>172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6" t="s">
        <v>82</v>
      </c>
      <c r="BK156" s="191">
        <f>ROUND(I156*H156,2)</f>
        <v>0</v>
      </c>
      <c r="BL156" s="16" t="s">
        <v>177</v>
      </c>
      <c r="BM156" s="16" t="s">
        <v>2004</v>
      </c>
    </row>
    <row r="157" spans="2:65" s="1" customFormat="1" ht="29.25">
      <c r="B157" s="33"/>
      <c r="C157" s="34"/>
      <c r="D157" s="194" t="s">
        <v>186</v>
      </c>
      <c r="E157" s="34"/>
      <c r="F157" s="214" t="s">
        <v>267</v>
      </c>
      <c r="G157" s="34"/>
      <c r="H157" s="34"/>
      <c r="I157" s="111"/>
      <c r="J157" s="34"/>
      <c r="K157" s="34"/>
      <c r="L157" s="37"/>
      <c r="M157" s="215"/>
      <c r="N157" s="59"/>
      <c r="O157" s="59"/>
      <c r="P157" s="59"/>
      <c r="Q157" s="59"/>
      <c r="R157" s="59"/>
      <c r="S157" s="59"/>
      <c r="T157" s="60"/>
      <c r="AT157" s="16" t="s">
        <v>186</v>
      </c>
      <c r="AU157" s="16" t="s">
        <v>84</v>
      </c>
    </row>
    <row r="158" spans="2:65" s="12" customFormat="1">
      <c r="B158" s="192"/>
      <c r="C158" s="193"/>
      <c r="D158" s="194" t="s">
        <v>178</v>
      </c>
      <c r="E158" s="195" t="s">
        <v>1</v>
      </c>
      <c r="F158" s="196" t="s">
        <v>268</v>
      </c>
      <c r="G158" s="193"/>
      <c r="H158" s="195" t="s">
        <v>1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178</v>
      </c>
      <c r="AU158" s="202" t="s">
        <v>84</v>
      </c>
      <c r="AV158" s="12" t="s">
        <v>82</v>
      </c>
      <c r="AW158" s="12" t="s">
        <v>36</v>
      </c>
      <c r="AX158" s="12" t="s">
        <v>75</v>
      </c>
      <c r="AY158" s="202" t="s">
        <v>172</v>
      </c>
    </row>
    <row r="159" spans="2:65" s="13" customFormat="1">
      <c r="B159" s="203"/>
      <c r="C159" s="204"/>
      <c r="D159" s="194" t="s">
        <v>178</v>
      </c>
      <c r="E159" s="205" t="s">
        <v>1</v>
      </c>
      <c r="F159" s="206" t="s">
        <v>2005</v>
      </c>
      <c r="G159" s="204"/>
      <c r="H159" s="207">
        <v>21.55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178</v>
      </c>
      <c r="AU159" s="213" t="s">
        <v>84</v>
      </c>
      <c r="AV159" s="13" t="s">
        <v>84</v>
      </c>
      <c r="AW159" s="13" t="s">
        <v>36</v>
      </c>
      <c r="AX159" s="13" t="s">
        <v>82</v>
      </c>
      <c r="AY159" s="213" t="s">
        <v>172</v>
      </c>
    </row>
    <row r="160" spans="2:65" s="1" customFormat="1" ht="22.5" customHeight="1">
      <c r="B160" s="33"/>
      <c r="C160" s="181" t="s">
        <v>8</v>
      </c>
      <c r="D160" s="181" t="s">
        <v>174</v>
      </c>
      <c r="E160" s="182" t="s">
        <v>270</v>
      </c>
      <c r="F160" s="183" t="s">
        <v>271</v>
      </c>
      <c r="G160" s="184" t="s">
        <v>231</v>
      </c>
      <c r="H160" s="185">
        <v>29.76</v>
      </c>
      <c r="I160" s="186"/>
      <c r="J160" s="185">
        <f>ROUND(I160*H160,2)</f>
        <v>0</v>
      </c>
      <c r="K160" s="183" t="s">
        <v>176</v>
      </c>
      <c r="L160" s="37"/>
      <c r="M160" s="187" t="s">
        <v>1</v>
      </c>
      <c r="N160" s="188" t="s">
        <v>46</v>
      </c>
      <c r="O160" s="59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AR160" s="16" t="s">
        <v>177</v>
      </c>
      <c r="AT160" s="16" t="s">
        <v>174</v>
      </c>
      <c r="AU160" s="16" t="s">
        <v>84</v>
      </c>
      <c r="AY160" s="16" t="s">
        <v>172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6" t="s">
        <v>82</v>
      </c>
      <c r="BK160" s="191">
        <f>ROUND(I160*H160,2)</f>
        <v>0</v>
      </c>
      <c r="BL160" s="16" t="s">
        <v>177</v>
      </c>
      <c r="BM160" s="16" t="s">
        <v>2006</v>
      </c>
    </row>
    <row r="161" spans="2:65" s="1" customFormat="1" ht="29.25">
      <c r="B161" s="33"/>
      <c r="C161" s="34"/>
      <c r="D161" s="194" t="s">
        <v>186</v>
      </c>
      <c r="E161" s="34"/>
      <c r="F161" s="214" t="s">
        <v>267</v>
      </c>
      <c r="G161" s="34"/>
      <c r="H161" s="34"/>
      <c r="I161" s="111"/>
      <c r="J161" s="34"/>
      <c r="K161" s="34"/>
      <c r="L161" s="37"/>
      <c r="M161" s="215"/>
      <c r="N161" s="59"/>
      <c r="O161" s="59"/>
      <c r="P161" s="59"/>
      <c r="Q161" s="59"/>
      <c r="R161" s="59"/>
      <c r="S161" s="59"/>
      <c r="T161" s="60"/>
      <c r="AT161" s="16" t="s">
        <v>186</v>
      </c>
      <c r="AU161" s="16" t="s">
        <v>84</v>
      </c>
    </row>
    <row r="162" spans="2:65" s="12" customFormat="1">
      <c r="B162" s="192"/>
      <c r="C162" s="193"/>
      <c r="D162" s="194" t="s">
        <v>178</v>
      </c>
      <c r="E162" s="195" t="s">
        <v>1</v>
      </c>
      <c r="F162" s="196" t="s">
        <v>272</v>
      </c>
      <c r="G162" s="193"/>
      <c r="H162" s="195" t="s">
        <v>1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178</v>
      </c>
      <c r="AU162" s="202" t="s">
        <v>84</v>
      </c>
      <c r="AV162" s="12" t="s">
        <v>82</v>
      </c>
      <c r="AW162" s="12" t="s">
        <v>36</v>
      </c>
      <c r="AX162" s="12" t="s">
        <v>75</v>
      </c>
      <c r="AY162" s="202" t="s">
        <v>172</v>
      </c>
    </row>
    <row r="163" spans="2:65" s="13" customFormat="1">
      <c r="B163" s="203"/>
      <c r="C163" s="204"/>
      <c r="D163" s="194" t="s">
        <v>178</v>
      </c>
      <c r="E163" s="205" t="s">
        <v>1</v>
      </c>
      <c r="F163" s="206" t="s">
        <v>2007</v>
      </c>
      <c r="G163" s="204"/>
      <c r="H163" s="207">
        <v>29.76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178</v>
      </c>
      <c r="AU163" s="213" t="s">
        <v>84</v>
      </c>
      <c r="AV163" s="13" t="s">
        <v>84</v>
      </c>
      <c r="AW163" s="13" t="s">
        <v>36</v>
      </c>
      <c r="AX163" s="13" t="s">
        <v>82</v>
      </c>
      <c r="AY163" s="213" t="s">
        <v>172</v>
      </c>
    </row>
    <row r="164" spans="2:65" s="1" customFormat="1" ht="16.5" customHeight="1">
      <c r="B164" s="33"/>
      <c r="C164" s="181" t="s">
        <v>228</v>
      </c>
      <c r="D164" s="181" t="s">
        <v>174</v>
      </c>
      <c r="E164" s="182" t="s">
        <v>274</v>
      </c>
      <c r="F164" s="183" t="s">
        <v>275</v>
      </c>
      <c r="G164" s="184" t="s">
        <v>231</v>
      </c>
      <c r="H164" s="185">
        <v>64.7</v>
      </c>
      <c r="I164" s="186"/>
      <c r="J164" s="185">
        <f>ROUND(I164*H164,2)</f>
        <v>0</v>
      </c>
      <c r="K164" s="183" t="s">
        <v>1</v>
      </c>
      <c r="L164" s="37"/>
      <c r="M164" s="187" t="s">
        <v>1</v>
      </c>
      <c r="N164" s="188" t="s">
        <v>46</v>
      </c>
      <c r="O164" s="59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AR164" s="16" t="s">
        <v>177</v>
      </c>
      <c r="AT164" s="16" t="s">
        <v>174</v>
      </c>
      <c r="AU164" s="16" t="s">
        <v>84</v>
      </c>
      <c r="AY164" s="16" t="s">
        <v>172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6" t="s">
        <v>82</v>
      </c>
      <c r="BK164" s="191">
        <f>ROUND(I164*H164,2)</f>
        <v>0</v>
      </c>
      <c r="BL164" s="16" t="s">
        <v>177</v>
      </c>
      <c r="BM164" s="16" t="s">
        <v>2008</v>
      </c>
    </row>
    <row r="165" spans="2:65" s="12" customFormat="1">
      <c r="B165" s="192"/>
      <c r="C165" s="193"/>
      <c r="D165" s="194" t="s">
        <v>178</v>
      </c>
      <c r="E165" s="195" t="s">
        <v>1</v>
      </c>
      <c r="F165" s="196" t="s">
        <v>276</v>
      </c>
      <c r="G165" s="193"/>
      <c r="H165" s="195" t="s">
        <v>1</v>
      </c>
      <c r="I165" s="197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178</v>
      </c>
      <c r="AU165" s="202" t="s">
        <v>84</v>
      </c>
      <c r="AV165" s="12" t="s">
        <v>82</v>
      </c>
      <c r="AW165" s="12" t="s">
        <v>36</v>
      </c>
      <c r="AX165" s="12" t="s">
        <v>75</v>
      </c>
      <c r="AY165" s="202" t="s">
        <v>172</v>
      </c>
    </row>
    <row r="166" spans="2:65" s="12" customFormat="1">
      <c r="B166" s="192"/>
      <c r="C166" s="193"/>
      <c r="D166" s="194" t="s">
        <v>178</v>
      </c>
      <c r="E166" s="195" t="s">
        <v>1</v>
      </c>
      <c r="F166" s="196" t="s">
        <v>277</v>
      </c>
      <c r="G166" s="193"/>
      <c r="H166" s="195" t="s">
        <v>1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178</v>
      </c>
      <c r="AU166" s="202" t="s">
        <v>84</v>
      </c>
      <c r="AV166" s="12" t="s">
        <v>82</v>
      </c>
      <c r="AW166" s="12" t="s">
        <v>36</v>
      </c>
      <c r="AX166" s="12" t="s">
        <v>75</v>
      </c>
      <c r="AY166" s="202" t="s">
        <v>172</v>
      </c>
    </row>
    <row r="167" spans="2:65" s="12" customFormat="1">
      <c r="B167" s="192"/>
      <c r="C167" s="193"/>
      <c r="D167" s="194" t="s">
        <v>178</v>
      </c>
      <c r="E167" s="195" t="s">
        <v>1</v>
      </c>
      <c r="F167" s="196" t="s">
        <v>278</v>
      </c>
      <c r="G167" s="193"/>
      <c r="H167" s="195" t="s">
        <v>1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178</v>
      </c>
      <c r="AU167" s="202" t="s">
        <v>84</v>
      </c>
      <c r="AV167" s="12" t="s">
        <v>82</v>
      </c>
      <c r="AW167" s="12" t="s">
        <v>36</v>
      </c>
      <c r="AX167" s="12" t="s">
        <v>75</v>
      </c>
      <c r="AY167" s="202" t="s">
        <v>172</v>
      </c>
    </row>
    <row r="168" spans="2:65" s="13" customFormat="1">
      <c r="B168" s="203"/>
      <c r="C168" s="204"/>
      <c r="D168" s="194" t="s">
        <v>178</v>
      </c>
      <c r="E168" s="205" t="s">
        <v>1</v>
      </c>
      <c r="F168" s="206" t="s">
        <v>2009</v>
      </c>
      <c r="G168" s="204"/>
      <c r="H168" s="207">
        <v>64.7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178</v>
      </c>
      <c r="AU168" s="213" t="s">
        <v>84</v>
      </c>
      <c r="AV168" s="13" t="s">
        <v>84</v>
      </c>
      <c r="AW168" s="13" t="s">
        <v>36</v>
      </c>
      <c r="AX168" s="13" t="s">
        <v>82</v>
      </c>
      <c r="AY168" s="213" t="s">
        <v>172</v>
      </c>
    </row>
    <row r="169" spans="2:65" s="1" customFormat="1" ht="16.5" customHeight="1">
      <c r="B169" s="33"/>
      <c r="C169" s="181" t="s">
        <v>233</v>
      </c>
      <c r="D169" s="181" t="s">
        <v>174</v>
      </c>
      <c r="E169" s="182" t="s">
        <v>280</v>
      </c>
      <c r="F169" s="183" t="s">
        <v>281</v>
      </c>
      <c r="G169" s="184" t="s">
        <v>231</v>
      </c>
      <c r="H169" s="185">
        <v>37.9</v>
      </c>
      <c r="I169" s="186"/>
      <c r="J169" s="185">
        <f>ROUND(I169*H169,2)</f>
        <v>0</v>
      </c>
      <c r="K169" s="183" t="s">
        <v>1</v>
      </c>
      <c r="L169" s="37"/>
      <c r="M169" s="187" t="s">
        <v>1</v>
      </c>
      <c r="N169" s="188" t="s">
        <v>46</v>
      </c>
      <c r="O169" s="59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AR169" s="16" t="s">
        <v>177</v>
      </c>
      <c r="AT169" s="16" t="s">
        <v>174</v>
      </c>
      <c r="AU169" s="16" t="s">
        <v>84</v>
      </c>
      <c r="AY169" s="16" t="s">
        <v>172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6" t="s">
        <v>82</v>
      </c>
      <c r="BK169" s="191">
        <f>ROUND(I169*H169,2)</f>
        <v>0</v>
      </c>
      <c r="BL169" s="16" t="s">
        <v>177</v>
      </c>
      <c r="BM169" s="16" t="s">
        <v>2010</v>
      </c>
    </row>
    <row r="170" spans="2:65" s="12" customFormat="1">
      <c r="B170" s="192"/>
      <c r="C170" s="193"/>
      <c r="D170" s="194" t="s">
        <v>178</v>
      </c>
      <c r="E170" s="195" t="s">
        <v>1</v>
      </c>
      <c r="F170" s="196" t="s">
        <v>282</v>
      </c>
      <c r="G170" s="193"/>
      <c r="H170" s="195" t="s">
        <v>1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178</v>
      </c>
      <c r="AU170" s="202" t="s">
        <v>84</v>
      </c>
      <c r="AV170" s="12" t="s">
        <v>82</v>
      </c>
      <c r="AW170" s="12" t="s">
        <v>36</v>
      </c>
      <c r="AX170" s="12" t="s">
        <v>75</v>
      </c>
      <c r="AY170" s="202" t="s">
        <v>172</v>
      </c>
    </row>
    <row r="171" spans="2:65" s="12" customFormat="1">
      <c r="B171" s="192"/>
      <c r="C171" s="193"/>
      <c r="D171" s="194" t="s">
        <v>178</v>
      </c>
      <c r="E171" s="195" t="s">
        <v>1</v>
      </c>
      <c r="F171" s="196" t="s">
        <v>283</v>
      </c>
      <c r="G171" s="193"/>
      <c r="H171" s="195" t="s">
        <v>1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178</v>
      </c>
      <c r="AU171" s="202" t="s">
        <v>84</v>
      </c>
      <c r="AV171" s="12" t="s">
        <v>82</v>
      </c>
      <c r="AW171" s="12" t="s">
        <v>36</v>
      </c>
      <c r="AX171" s="12" t="s">
        <v>75</v>
      </c>
      <c r="AY171" s="202" t="s">
        <v>172</v>
      </c>
    </row>
    <row r="172" spans="2:65" s="12" customFormat="1">
      <c r="B172" s="192"/>
      <c r="C172" s="193"/>
      <c r="D172" s="194" t="s">
        <v>178</v>
      </c>
      <c r="E172" s="195" t="s">
        <v>1</v>
      </c>
      <c r="F172" s="196" t="s">
        <v>239</v>
      </c>
      <c r="G172" s="193"/>
      <c r="H172" s="195" t="s">
        <v>1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178</v>
      </c>
      <c r="AU172" s="202" t="s">
        <v>84</v>
      </c>
      <c r="AV172" s="12" t="s">
        <v>82</v>
      </c>
      <c r="AW172" s="12" t="s">
        <v>36</v>
      </c>
      <c r="AX172" s="12" t="s">
        <v>75</v>
      </c>
      <c r="AY172" s="202" t="s">
        <v>172</v>
      </c>
    </row>
    <row r="173" spans="2:65" s="13" customFormat="1">
      <c r="B173" s="203"/>
      <c r="C173" s="204"/>
      <c r="D173" s="194" t="s">
        <v>178</v>
      </c>
      <c r="E173" s="205" t="s">
        <v>1</v>
      </c>
      <c r="F173" s="206" t="s">
        <v>2011</v>
      </c>
      <c r="G173" s="204"/>
      <c r="H173" s="207">
        <v>37.9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178</v>
      </c>
      <c r="AU173" s="213" t="s">
        <v>84</v>
      </c>
      <c r="AV173" s="13" t="s">
        <v>84</v>
      </c>
      <c r="AW173" s="13" t="s">
        <v>36</v>
      </c>
      <c r="AX173" s="13" t="s">
        <v>82</v>
      </c>
      <c r="AY173" s="213" t="s">
        <v>172</v>
      </c>
    </row>
    <row r="174" spans="2:65" s="1" customFormat="1" ht="22.5" customHeight="1">
      <c r="B174" s="33"/>
      <c r="C174" s="181" t="s">
        <v>236</v>
      </c>
      <c r="D174" s="181" t="s">
        <v>174</v>
      </c>
      <c r="E174" s="182" t="s">
        <v>285</v>
      </c>
      <c r="F174" s="183" t="s">
        <v>286</v>
      </c>
      <c r="G174" s="184" t="s">
        <v>231</v>
      </c>
      <c r="H174" s="185">
        <v>64.7</v>
      </c>
      <c r="I174" s="186"/>
      <c r="J174" s="185">
        <f>ROUND(I174*H174,2)</f>
        <v>0</v>
      </c>
      <c r="K174" s="183" t="s">
        <v>176</v>
      </c>
      <c r="L174" s="37"/>
      <c r="M174" s="187" t="s">
        <v>1</v>
      </c>
      <c r="N174" s="188" t="s">
        <v>46</v>
      </c>
      <c r="O174" s="59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AR174" s="16" t="s">
        <v>177</v>
      </c>
      <c r="AT174" s="16" t="s">
        <v>174</v>
      </c>
      <c r="AU174" s="16" t="s">
        <v>84</v>
      </c>
      <c r="AY174" s="16" t="s">
        <v>172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6" t="s">
        <v>82</v>
      </c>
      <c r="BK174" s="191">
        <f>ROUND(I174*H174,2)</f>
        <v>0</v>
      </c>
      <c r="BL174" s="16" t="s">
        <v>177</v>
      </c>
      <c r="BM174" s="16" t="s">
        <v>2012</v>
      </c>
    </row>
    <row r="175" spans="2:65" s="12" customFormat="1">
      <c r="B175" s="192"/>
      <c r="C175" s="193"/>
      <c r="D175" s="194" t="s">
        <v>178</v>
      </c>
      <c r="E175" s="195" t="s">
        <v>1</v>
      </c>
      <c r="F175" s="196" t="s">
        <v>179</v>
      </c>
      <c r="G175" s="193"/>
      <c r="H175" s="195" t="s">
        <v>1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178</v>
      </c>
      <c r="AU175" s="202" t="s">
        <v>84</v>
      </c>
      <c r="AV175" s="12" t="s">
        <v>82</v>
      </c>
      <c r="AW175" s="12" t="s">
        <v>36</v>
      </c>
      <c r="AX175" s="12" t="s">
        <v>75</v>
      </c>
      <c r="AY175" s="202" t="s">
        <v>172</v>
      </c>
    </row>
    <row r="176" spans="2:65" s="12" customFormat="1">
      <c r="B176" s="192"/>
      <c r="C176" s="193"/>
      <c r="D176" s="194" t="s">
        <v>178</v>
      </c>
      <c r="E176" s="195" t="s">
        <v>1</v>
      </c>
      <c r="F176" s="196" t="s">
        <v>239</v>
      </c>
      <c r="G176" s="193"/>
      <c r="H176" s="195" t="s">
        <v>1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178</v>
      </c>
      <c r="AU176" s="202" t="s">
        <v>84</v>
      </c>
      <c r="AV176" s="12" t="s">
        <v>82</v>
      </c>
      <c r="AW176" s="12" t="s">
        <v>36</v>
      </c>
      <c r="AX176" s="12" t="s">
        <v>75</v>
      </c>
      <c r="AY176" s="202" t="s">
        <v>172</v>
      </c>
    </row>
    <row r="177" spans="2:65" s="13" customFormat="1">
      <c r="B177" s="203"/>
      <c r="C177" s="204"/>
      <c r="D177" s="194" t="s">
        <v>178</v>
      </c>
      <c r="E177" s="205" t="s">
        <v>1</v>
      </c>
      <c r="F177" s="206" t="s">
        <v>2013</v>
      </c>
      <c r="G177" s="204"/>
      <c r="H177" s="207">
        <v>64.7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178</v>
      </c>
      <c r="AU177" s="213" t="s">
        <v>84</v>
      </c>
      <c r="AV177" s="13" t="s">
        <v>84</v>
      </c>
      <c r="AW177" s="13" t="s">
        <v>36</v>
      </c>
      <c r="AX177" s="13" t="s">
        <v>82</v>
      </c>
      <c r="AY177" s="213" t="s">
        <v>172</v>
      </c>
    </row>
    <row r="178" spans="2:65" s="1" customFormat="1" ht="22.5" customHeight="1">
      <c r="B178" s="33"/>
      <c r="C178" s="181" t="s">
        <v>241</v>
      </c>
      <c r="D178" s="181" t="s">
        <v>174</v>
      </c>
      <c r="E178" s="182" t="s">
        <v>294</v>
      </c>
      <c r="F178" s="183" t="s">
        <v>295</v>
      </c>
      <c r="G178" s="184" t="s">
        <v>231</v>
      </c>
      <c r="H178" s="185">
        <v>64.7</v>
      </c>
      <c r="I178" s="186"/>
      <c r="J178" s="185">
        <f>ROUND(I178*H178,2)</f>
        <v>0</v>
      </c>
      <c r="K178" s="183" t="s">
        <v>1</v>
      </c>
      <c r="L178" s="37"/>
      <c r="M178" s="187" t="s">
        <v>1</v>
      </c>
      <c r="N178" s="188" t="s">
        <v>46</v>
      </c>
      <c r="O178" s="59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AR178" s="16" t="s">
        <v>177</v>
      </c>
      <c r="AT178" s="16" t="s">
        <v>174</v>
      </c>
      <c r="AU178" s="16" t="s">
        <v>84</v>
      </c>
      <c r="AY178" s="16" t="s">
        <v>172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6" t="s">
        <v>82</v>
      </c>
      <c r="BK178" s="191">
        <f>ROUND(I178*H178,2)</f>
        <v>0</v>
      </c>
      <c r="BL178" s="16" t="s">
        <v>177</v>
      </c>
      <c r="BM178" s="16" t="s">
        <v>2014</v>
      </c>
    </row>
    <row r="179" spans="2:65" s="1" customFormat="1" ht="22.5" customHeight="1">
      <c r="B179" s="33"/>
      <c r="C179" s="181" t="s">
        <v>245</v>
      </c>
      <c r="D179" s="181" t="s">
        <v>174</v>
      </c>
      <c r="E179" s="182" t="s">
        <v>297</v>
      </c>
      <c r="F179" s="183" t="s">
        <v>298</v>
      </c>
      <c r="G179" s="184" t="s">
        <v>231</v>
      </c>
      <c r="H179" s="185">
        <v>19.52</v>
      </c>
      <c r="I179" s="186"/>
      <c r="J179" s="185">
        <f>ROUND(I179*H179,2)</f>
        <v>0</v>
      </c>
      <c r="K179" s="183" t="s">
        <v>176</v>
      </c>
      <c r="L179" s="37"/>
      <c r="M179" s="187" t="s">
        <v>1</v>
      </c>
      <c r="N179" s="188" t="s">
        <v>46</v>
      </c>
      <c r="O179" s="59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AR179" s="16" t="s">
        <v>177</v>
      </c>
      <c r="AT179" s="16" t="s">
        <v>174</v>
      </c>
      <c r="AU179" s="16" t="s">
        <v>84</v>
      </c>
      <c r="AY179" s="16" t="s">
        <v>172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6" t="s">
        <v>82</v>
      </c>
      <c r="BK179" s="191">
        <f>ROUND(I179*H179,2)</f>
        <v>0</v>
      </c>
      <c r="BL179" s="16" t="s">
        <v>177</v>
      </c>
      <c r="BM179" s="16" t="s">
        <v>2015</v>
      </c>
    </row>
    <row r="180" spans="2:65" s="12" customFormat="1">
      <c r="B180" s="192"/>
      <c r="C180" s="193"/>
      <c r="D180" s="194" t="s">
        <v>178</v>
      </c>
      <c r="E180" s="195" t="s">
        <v>1</v>
      </c>
      <c r="F180" s="196" t="s">
        <v>299</v>
      </c>
      <c r="G180" s="193"/>
      <c r="H180" s="195" t="s">
        <v>1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178</v>
      </c>
      <c r="AU180" s="202" t="s">
        <v>84</v>
      </c>
      <c r="AV180" s="12" t="s">
        <v>82</v>
      </c>
      <c r="AW180" s="12" t="s">
        <v>36</v>
      </c>
      <c r="AX180" s="12" t="s">
        <v>75</v>
      </c>
      <c r="AY180" s="202" t="s">
        <v>172</v>
      </c>
    </row>
    <row r="181" spans="2:65" s="12" customFormat="1">
      <c r="B181" s="192"/>
      <c r="C181" s="193"/>
      <c r="D181" s="194" t="s">
        <v>178</v>
      </c>
      <c r="E181" s="195" t="s">
        <v>1</v>
      </c>
      <c r="F181" s="196" t="s">
        <v>239</v>
      </c>
      <c r="G181" s="193"/>
      <c r="H181" s="195" t="s">
        <v>1</v>
      </c>
      <c r="I181" s="197"/>
      <c r="J181" s="193"/>
      <c r="K181" s="193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178</v>
      </c>
      <c r="AU181" s="202" t="s">
        <v>84</v>
      </c>
      <c r="AV181" s="12" t="s">
        <v>82</v>
      </c>
      <c r="AW181" s="12" t="s">
        <v>36</v>
      </c>
      <c r="AX181" s="12" t="s">
        <v>75</v>
      </c>
      <c r="AY181" s="202" t="s">
        <v>172</v>
      </c>
    </row>
    <row r="182" spans="2:65" s="13" customFormat="1">
      <c r="B182" s="203"/>
      <c r="C182" s="204"/>
      <c r="D182" s="194" t="s">
        <v>178</v>
      </c>
      <c r="E182" s="205" t="s">
        <v>1</v>
      </c>
      <c r="F182" s="206" t="s">
        <v>2016</v>
      </c>
      <c r="G182" s="204"/>
      <c r="H182" s="207">
        <v>21.5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178</v>
      </c>
      <c r="AU182" s="213" t="s">
        <v>84</v>
      </c>
      <c r="AV182" s="13" t="s">
        <v>84</v>
      </c>
      <c r="AW182" s="13" t="s">
        <v>36</v>
      </c>
      <c r="AX182" s="13" t="s">
        <v>75</v>
      </c>
      <c r="AY182" s="213" t="s">
        <v>172</v>
      </c>
    </row>
    <row r="183" spans="2:65" s="13" customFormat="1">
      <c r="B183" s="203"/>
      <c r="C183" s="204"/>
      <c r="D183" s="194" t="s">
        <v>178</v>
      </c>
      <c r="E183" s="205" t="s">
        <v>1</v>
      </c>
      <c r="F183" s="206" t="s">
        <v>2017</v>
      </c>
      <c r="G183" s="204"/>
      <c r="H183" s="207">
        <v>-1.98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178</v>
      </c>
      <c r="AU183" s="213" t="s">
        <v>84</v>
      </c>
      <c r="AV183" s="13" t="s">
        <v>84</v>
      </c>
      <c r="AW183" s="13" t="s">
        <v>36</v>
      </c>
      <c r="AX183" s="13" t="s">
        <v>75</v>
      </c>
      <c r="AY183" s="213" t="s">
        <v>172</v>
      </c>
    </row>
    <row r="184" spans="2:65" s="14" customFormat="1">
      <c r="B184" s="216"/>
      <c r="C184" s="217"/>
      <c r="D184" s="194" t="s">
        <v>178</v>
      </c>
      <c r="E184" s="218" t="s">
        <v>1</v>
      </c>
      <c r="F184" s="219" t="s">
        <v>195</v>
      </c>
      <c r="G184" s="217"/>
      <c r="H184" s="220">
        <v>19.52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178</v>
      </c>
      <c r="AU184" s="226" t="s">
        <v>84</v>
      </c>
      <c r="AV184" s="14" t="s">
        <v>177</v>
      </c>
      <c r="AW184" s="14" t="s">
        <v>36</v>
      </c>
      <c r="AX184" s="14" t="s">
        <v>82</v>
      </c>
      <c r="AY184" s="226" t="s">
        <v>172</v>
      </c>
    </row>
    <row r="185" spans="2:65" s="1" customFormat="1" ht="16.5" customHeight="1">
      <c r="B185" s="33"/>
      <c r="C185" s="227" t="s">
        <v>7</v>
      </c>
      <c r="D185" s="227" t="s">
        <v>288</v>
      </c>
      <c r="E185" s="228" t="s">
        <v>301</v>
      </c>
      <c r="F185" s="229" t="s">
        <v>302</v>
      </c>
      <c r="G185" s="230" t="s">
        <v>291</v>
      </c>
      <c r="H185" s="231">
        <v>39.04</v>
      </c>
      <c r="I185" s="232"/>
      <c r="J185" s="231">
        <f>ROUND(I185*H185,2)</f>
        <v>0</v>
      </c>
      <c r="K185" s="229" t="s">
        <v>176</v>
      </c>
      <c r="L185" s="233"/>
      <c r="M185" s="234" t="s">
        <v>1</v>
      </c>
      <c r="N185" s="235" t="s">
        <v>46</v>
      </c>
      <c r="O185" s="59"/>
      <c r="P185" s="189">
        <f>O185*H185</f>
        <v>0</v>
      </c>
      <c r="Q185" s="189">
        <v>1</v>
      </c>
      <c r="R185" s="189">
        <f>Q185*H185</f>
        <v>39.04</v>
      </c>
      <c r="S185" s="189">
        <v>0</v>
      </c>
      <c r="T185" s="190">
        <f>S185*H185</f>
        <v>0</v>
      </c>
      <c r="AR185" s="16" t="s">
        <v>200</v>
      </c>
      <c r="AT185" s="16" t="s">
        <v>288</v>
      </c>
      <c r="AU185" s="16" t="s">
        <v>84</v>
      </c>
      <c r="AY185" s="16" t="s">
        <v>172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6" t="s">
        <v>82</v>
      </c>
      <c r="BK185" s="191">
        <f>ROUND(I185*H185,2)</f>
        <v>0</v>
      </c>
      <c r="BL185" s="16" t="s">
        <v>177</v>
      </c>
      <c r="BM185" s="16" t="s">
        <v>2018</v>
      </c>
    </row>
    <row r="186" spans="2:65" s="1" customFormat="1" ht="19.5">
      <c r="B186" s="33"/>
      <c r="C186" s="34"/>
      <c r="D186" s="194" t="s">
        <v>186</v>
      </c>
      <c r="E186" s="34"/>
      <c r="F186" s="214" t="s">
        <v>292</v>
      </c>
      <c r="G186" s="34"/>
      <c r="H186" s="34"/>
      <c r="I186" s="111"/>
      <c r="J186" s="34"/>
      <c r="K186" s="34"/>
      <c r="L186" s="37"/>
      <c r="M186" s="215"/>
      <c r="N186" s="59"/>
      <c r="O186" s="59"/>
      <c r="P186" s="59"/>
      <c r="Q186" s="59"/>
      <c r="R186" s="59"/>
      <c r="S186" s="59"/>
      <c r="T186" s="60"/>
      <c r="AT186" s="16" t="s">
        <v>186</v>
      </c>
      <c r="AU186" s="16" t="s">
        <v>84</v>
      </c>
    </row>
    <row r="187" spans="2:65" s="13" customFormat="1">
      <c r="B187" s="203"/>
      <c r="C187" s="204"/>
      <c r="D187" s="194" t="s">
        <v>178</v>
      </c>
      <c r="E187" s="204"/>
      <c r="F187" s="206" t="s">
        <v>2019</v>
      </c>
      <c r="G187" s="204"/>
      <c r="H187" s="207">
        <v>39.04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178</v>
      </c>
      <c r="AU187" s="213" t="s">
        <v>84</v>
      </c>
      <c r="AV187" s="13" t="s">
        <v>84</v>
      </c>
      <c r="AW187" s="13" t="s">
        <v>4</v>
      </c>
      <c r="AX187" s="13" t="s">
        <v>82</v>
      </c>
      <c r="AY187" s="213" t="s">
        <v>172</v>
      </c>
    </row>
    <row r="188" spans="2:65" s="11" customFormat="1" ht="22.9" customHeight="1">
      <c r="B188" s="165"/>
      <c r="C188" s="166"/>
      <c r="D188" s="167" t="s">
        <v>74</v>
      </c>
      <c r="E188" s="179" t="s">
        <v>92</v>
      </c>
      <c r="F188" s="179" t="s">
        <v>2020</v>
      </c>
      <c r="G188" s="166"/>
      <c r="H188" s="166"/>
      <c r="I188" s="169"/>
      <c r="J188" s="180">
        <f>BK188</f>
        <v>0</v>
      </c>
      <c r="K188" s="166"/>
      <c r="L188" s="171"/>
      <c r="M188" s="172"/>
      <c r="N188" s="173"/>
      <c r="O188" s="173"/>
      <c r="P188" s="174">
        <f>SUM(P189:P195)</f>
        <v>0</v>
      </c>
      <c r="Q188" s="173"/>
      <c r="R188" s="174">
        <f>SUM(R189:R195)</f>
        <v>0</v>
      </c>
      <c r="S188" s="173"/>
      <c r="T188" s="175">
        <f>SUM(T189:T195)</f>
        <v>10.142000000000001</v>
      </c>
      <c r="AR188" s="176" t="s">
        <v>82</v>
      </c>
      <c r="AT188" s="177" t="s">
        <v>74</v>
      </c>
      <c r="AU188" s="177" t="s">
        <v>82</v>
      </c>
      <c r="AY188" s="176" t="s">
        <v>172</v>
      </c>
      <c r="BK188" s="178">
        <f>SUM(BK189:BK195)</f>
        <v>0</v>
      </c>
    </row>
    <row r="189" spans="2:65" s="1" customFormat="1" ht="22.5" customHeight="1">
      <c r="B189" s="33"/>
      <c r="C189" s="181" t="s">
        <v>250</v>
      </c>
      <c r="D189" s="181" t="s">
        <v>174</v>
      </c>
      <c r="E189" s="182" t="s">
        <v>2021</v>
      </c>
      <c r="F189" s="183" t="s">
        <v>2022</v>
      </c>
      <c r="G189" s="184" t="s">
        <v>231</v>
      </c>
      <c r="H189" s="185">
        <v>4.6100000000000003</v>
      </c>
      <c r="I189" s="186"/>
      <c r="J189" s="185">
        <f>ROUND(I189*H189,2)</f>
        <v>0</v>
      </c>
      <c r="K189" s="183" t="s">
        <v>1</v>
      </c>
      <c r="L189" s="37"/>
      <c r="M189" s="187" t="s">
        <v>1</v>
      </c>
      <c r="N189" s="188" t="s">
        <v>46</v>
      </c>
      <c r="O189" s="59"/>
      <c r="P189" s="189">
        <f>O189*H189</f>
        <v>0</v>
      </c>
      <c r="Q189" s="189">
        <v>0</v>
      </c>
      <c r="R189" s="189">
        <f>Q189*H189</f>
        <v>0</v>
      </c>
      <c r="S189" s="189">
        <v>2.2000000000000002</v>
      </c>
      <c r="T189" s="190">
        <f>S189*H189</f>
        <v>10.142000000000001</v>
      </c>
      <c r="AR189" s="16" t="s">
        <v>177</v>
      </c>
      <c r="AT189" s="16" t="s">
        <v>174</v>
      </c>
      <c r="AU189" s="16" t="s">
        <v>84</v>
      </c>
      <c r="AY189" s="16" t="s">
        <v>172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6" t="s">
        <v>82</v>
      </c>
      <c r="BK189" s="191">
        <f>ROUND(I189*H189,2)</f>
        <v>0</v>
      </c>
      <c r="BL189" s="16" t="s">
        <v>177</v>
      </c>
      <c r="BM189" s="16" t="s">
        <v>2023</v>
      </c>
    </row>
    <row r="190" spans="2:65" s="1" customFormat="1" ht="19.5">
      <c r="B190" s="33"/>
      <c r="C190" s="34"/>
      <c r="D190" s="194" t="s">
        <v>186</v>
      </c>
      <c r="E190" s="34"/>
      <c r="F190" s="214" t="s">
        <v>1305</v>
      </c>
      <c r="G190" s="34"/>
      <c r="H190" s="34"/>
      <c r="I190" s="111"/>
      <c r="J190" s="34"/>
      <c r="K190" s="34"/>
      <c r="L190" s="37"/>
      <c r="M190" s="215"/>
      <c r="N190" s="59"/>
      <c r="O190" s="59"/>
      <c r="P190" s="59"/>
      <c r="Q190" s="59"/>
      <c r="R190" s="59"/>
      <c r="S190" s="59"/>
      <c r="T190" s="60"/>
      <c r="AT190" s="16" t="s">
        <v>186</v>
      </c>
      <c r="AU190" s="16" t="s">
        <v>84</v>
      </c>
    </row>
    <row r="191" spans="2:65" s="12" customFormat="1">
      <c r="B191" s="192"/>
      <c r="C191" s="193"/>
      <c r="D191" s="194" t="s">
        <v>178</v>
      </c>
      <c r="E191" s="195" t="s">
        <v>1</v>
      </c>
      <c r="F191" s="196" t="s">
        <v>2024</v>
      </c>
      <c r="G191" s="193"/>
      <c r="H191" s="195" t="s">
        <v>1</v>
      </c>
      <c r="I191" s="197"/>
      <c r="J191" s="193"/>
      <c r="K191" s="193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178</v>
      </c>
      <c r="AU191" s="202" t="s">
        <v>84</v>
      </c>
      <c r="AV191" s="12" t="s">
        <v>82</v>
      </c>
      <c r="AW191" s="12" t="s">
        <v>36</v>
      </c>
      <c r="AX191" s="12" t="s">
        <v>75</v>
      </c>
      <c r="AY191" s="202" t="s">
        <v>172</v>
      </c>
    </row>
    <row r="192" spans="2:65" s="13" customFormat="1">
      <c r="B192" s="203"/>
      <c r="C192" s="204"/>
      <c r="D192" s="194" t="s">
        <v>178</v>
      </c>
      <c r="E192" s="205" t="s">
        <v>1</v>
      </c>
      <c r="F192" s="206" t="s">
        <v>2025</v>
      </c>
      <c r="G192" s="204"/>
      <c r="H192" s="207">
        <v>2.08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178</v>
      </c>
      <c r="AU192" s="213" t="s">
        <v>84</v>
      </c>
      <c r="AV192" s="13" t="s">
        <v>84</v>
      </c>
      <c r="AW192" s="13" t="s">
        <v>36</v>
      </c>
      <c r="AX192" s="13" t="s">
        <v>75</v>
      </c>
      <c r="AY192" s="213" t="s">
        <v>172</v>
      </c>
    </row>
    <row r="193" spans="2:65" s="13" customFormat="1">
      <c r="B193" s="203"/>
      <c r="C193" s="204"/>
      <c r="D193" s="194" t="s">
        <v>178</v>
      </c>
      <c r="E193" s="205" t="s">
        <v>1</v>
      </c>
      <c r="F193" s="206" t="s">
        <v>2026</v>
      </c>
      <c r="G193" s="204"/>
      <c r="H193" s="207">
        <v>2.5299999999999998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178</v>
      </c>
      <c r="AU193" s="213" t="s">
        <v>84</v>
      </c>
      <c r="AV193" s="13" t="s">
        <v>84</v>
      </c>
      <c r="AW193" s="13" t="s">
        <v>36</v>
      </c>
      <c r="AX193" s="13" t="s">
        <v>75</v>
      </c>
      <c r="AY193" s="213" t="s">
        <v>172</v>
      </c>
    </row>
    <row r="194" spans="2:65" s="14" customFormat="1">
      <c r="B194" s="216"/>
      <c r="C194" s="217"/>
      <c r="D194" s="194" t="s">
        <v>178</v>
      </c>
      <c r="E194" s="218" t="s">
        <v>1</v>
      </c>
      <c r="F194" s="219" t="s">
        <v>195</v>
      </c>
      <c r="G194" s="217"/>
      <c r="H194" s="220">
        <v>4.6100000000000003</v>
      </c>
      <c r="I194" s="221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178</v>
      </c>
      <c r="AU194" s="226" t="s">
        <v>84</v>
      </c>
      <c r="AV194" s="14" t="s">
        <v>177</v>
      </c>
      <c r="AW194" s="14" t="s">
        <v>36</v>
      </c>
      <c r="AX194" s="14" t="s">
        <v>82</v>
      </c>
      <c r="AY194" s="226" t="s">
        <v>172</v>
      </c>
    </row>
    <row r="195" spans="2:65" s="1" customFormat="1" ht="16.5" customHeight="1">
      <c r="B195" s="33"/>
      <c r="C195" s="181" t="s">
        <v>253</v>
      </c>
      <c r="D195" s="181" t="s">
        <v>174</v>
      </c>
      <c r="E195" s="182" t="s">
        <v>2027</v>
      </c>
      <c r="F195" s="183" t="s">
        <v>2028</v>
      </c>
      <c r="G195" s="184" t="s">
        <v>211</v>
      </c>
      <c r="H195" s="185">
        <v>37.83</v>
      </c>
      <c r="I195" s="186"/>
      <c r="J195" s="185">
        <f>ROUND(I195*H195,2)</f>
        <v>0</v>
      </c>
      <c r="K195" s="183" t="s">
        <v>176</v>
      </c>
      <c r="L195" s="37"/>
      <c r="M195" s="187" t="s">
        <v>1</v>
      </c>
      <c r="N195" s="188" t="s">
        <v>46</v>
      </c>
      <c r="O195" s="59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AR195" s="16" t="s">
        <v>177</v>
      </c>
      <c r="AT195" s="16" t="s">
        <v>174</v>
      </c>
      <c r="AU195" s="16" t="s">
        <v>84</v>
      </c>
      <c r="AY195" s="16" t="s">
        <v>172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6" t="s">
        <v>82</v>
      </c>
      <c r="BK195" s="191">
        <f>ROUND(I195*H195,2)</f>
        <v>0</v>
      </c>
      <c r="BL195" s="16" t="s">
        <v>177</v>
      </c>
      <c r="BM195" s="16" t="s">
        <v>2029</v>
      </c>
    </row>
    <row r="196" spans="2:65" s="11" customFormat="1" ht="22.9" customHeight="1">
      <c r="B196" s="165"/>
      <c r="C196" s="166"/>
      <c r="D196" s="167" t="s">
        <v>74</v>
      </c>
      <c r="E196" s="179" t="s">
        <v>177</v>
      </c>
      <c r="F196" s="179" t="s">
        <v>324</v>
      </c>
      <c r="G196" s="166"/>
      <c r="H196" s="166"/>
      <c r="I196" s="169"/>
      <c r="J196" s="180">
        <f>BK196</f>
        <v>0</v>
      </c>
      <c r="K196" s="166"/>
      <c r="L196" s="171"/>
      <c r="M196" s="172"/>
      <c r="N196" s="173"/>
      <c r="O196" s="173"/>
      <c r="P196" s="174">
        <f>SUM(P197:P216)</f>
        <v>0</v>
      </c>
      <c r="Q196" s="173"/>
      <c r="R196" s="174">
        <f>SUM(R197:R216)</f>
        <v>0.48839999999999995</v>
      </c>
      <c r="S196" s="173"/>
      <c r="T196" s="175">
        <f>SUM(T197:T216)</f>
        <v>0</v>
      </c>
      <c r="AR196" s="176" t="s">
        <v>82</v>
      </c>
      <c r="AT196" s="177" t="s">
        <v>74</v>
      </c>
      <c r="AU196" s="177" t="s">
        <v>82</v>
      </c>
      <c r="AY196" s="176" t="s">
        <v>172</v>
      </c>
      <c r="BK196" s="178">
        <f>SUM(BK197:BK216)</f>
        <v>0</v>
      </c>
    </row>
    <row r="197" spans="2:65" s="1" customFormat="1" ht="16.5" customHeight="1">
      <c r="B197" s="33"/>
      <c r="C197" s="181" t="s">
        <v>257</v>
      </c>
      <c r="D197" s="181" t="s">
        <v>174</v>
      </c>
      <c r="E197" s="182" t="s">
        <v>2030</v>
      </c>
      <c r="F197" s="183" t="s">
        <v>2031</v>
      </c>
      <c r="G197" s="184" t="s">
        <v>386</v>
      </c>
      <c r="H197" s="185">
        <v>7</v>
      </c>
      <c r="I197" s="186"/>
      <c r="J197" s="185">
        <f>ROUND(I197*H197,2)</f>
        <v>0</v>
      </c>
      <c r="K197" s="183" t="s">
        <v>176</v>
      </c>
      <c r="L197" s="37"/>
      <c r="M197" s="187" t="s">
        <v>1</v>
      </c>
      <c r="N197" s="188" t="s">
        <v>46</v>
      </c>
      <c r="O197" s="59"/>
      <c r="P197" s="189">
        <f>O197*H197</f>
        <v>0</v>
      </c>
      <c r="Q197" s="189">
        <v>6.6E-3</v>
      </c>
      <c r="R197" s="189">
        <f>Q197*H197</f>
        <v>4.6199999999999998E-2</v>
      </c>
      <c r="S197" s="189">
        <v>0</v>
      </c>
      <c r="T197" s="190">
        <f>S197*H197</f>
        <v>0</v>
      </c>
      <c r="AR197" s="16" t="s">
        <v>177</v>
      </c>
      <c r="AT197" s="16" t="s">
        <v>174</v>
      </c>
      <c r="AU197" s="16" t="s">
        <v>84</v>
      </c>
      <c r="AY197" s="16" t="s">
        <v>172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6" t="s">
        <v>82</v>
      </c>
      <c r="BK197" s="191">
        <f>ROUND(I197*H197,2)</f>
        <v>0</v>
      </c>
      <c r="BL197" s="16" t="s">
        <v>177</v>
      </c>
      <c r="BM197" s="16" t="s">
        <v>2032</v>
      </c>
    </row>
    <row r="198" spans="2:65" s="12" customFormat="1">
      <c r="B198" s="192"/>
      <c r="C198" s="193"/>
      <c r="D198" s="194" t="s">
        <v>178</v>
      </c>
      <c r="E198" s="195" t="s">
        <v>1</v>
      </c>
      <c r="F198" s="196" t="s">
        <v>2033</v>
      </c>
      <c r="G198" s="193"/>
      <c r="H198" s="195" t="s">
        <v>1</v>
      </c>
      <c r="I198" s="197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178</v>
      </c>
      <c r="AU198" s="202" t="s">
        <v>84</v>
      </c>
      <c r="AV198" s="12" t="s">
        <v>82</v>
      </c>
      <c r="AW198" s="12" t="s">
        <v>36</v>
      </c>
      <c r="AX198" s="12" t="s">
        <v>75</v>
      </c>
      <c r="AY198" s="202" t="s">
        <v>172</v>
      </c>
    </row>
    <row r="199" spans="2:65" s="13" customFormat="1">
      <c r="B199" s="203"/>
      <c r="C199" s="204"/>
      <c r="D199" s="194" t="s">
        <v>178</v>
      </c>
      <c r="E199" s="205" t="s">
        <v>1</v>
      </c>
      <c r="F199" s="206" t="s">
        <v>2034</v>
      </c>
      <c r="G199" s="204"/>
      <c r="H199" s="207">
        <v>7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178</v>
      </c>
      <c r="AU199" s="213" t="s">
        <v>84</v>
      </c>
      <c r="AV199" s="13" t="s">
        <v>84</v>
      </c>
      <c r="AW199" s="13" t="s">
        <v>36</v>
      </c>
      <c r="AX199" s="13" t="s">
        <v>82</v>
      </c>
      <c r="AY199" s="213" t="s">
        <v>172</v>
      </c>
    </row>
    <row r="200" spans="2:65" s="1" customFormat="1" ht="16.5" customHeight="1">
      <c r="B200" s="33"/>
      <c r="C200" s="227" t="s">
        <v>260</v>
      </c>
      <c r="D200" s="227" t="s">
        <v>288</v>
      </c>
      <c r="E200" s="228" t="s">
        <v>2035</v>
      </c>
      <c r="F200" s="229" t="s">
        <v>2036</v>
      </c>
      <c r="G200" s="230" t="s">
        <v>386</v>
      </c>
      <c r="H200" s="231">
        <v>4</v>
      </c>
      <c r="I200" s="232"/>
      <c r="J200" s="231">
        <f>ROUND(I200*H200,2)</f>
        <v>0</v>
      </c>
      <c r="K200" s="229" t="s">
        <v>1</v>
      </c>
      <c r="L200" s="233"/>
      <c r="M200" s="234" t="s">
        <v>1</v>
      </c>
      <c r="N200" s="235" t="s">
        <v>46</v>
      </c>
      <c r="O200" s="59"/>
      <c r="P200" s="189">
        <f>O200*H200</f>
        <v>0</v>
      </c>
      <c r="Q200" s="189">
        <v>4.1000000000000002E-2</v>
      </c>
      <c r="R200" s="189">
        <f>Q200*H200</f>
        <v>0.16400000000000001</v>
      </c>
      <c r="S200" s="189">
        <v>0</v>
      </c>
      <c r="T200" s="190">
        <f>S200*H200</f>
        <v>0</v>
      </c>
      <c r="AR200" s="16" t="s">
        <v>200</v>
      </c>
      <c r="AT200" s="16" t="s">
        <v>288</v>
      </c>
      <c r="AU200" s="16" t="s">
        <v>84</v>
      </c>
      <c r="AY200" s="16" t="s">
        <v>172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6" t="s">
        <v>82</v>
      </c>
      <c r="BK200" s="191">
        <f>ROUND(I200*H200,2)</f>
        <v>0</v>
      </c>
      <c r="BL200" s="16" t="s">
        <v>177</v>
      </c>
      <c r="BM200" s="16" t="s">
        <v>2037</v>
      </c>
    </row>
    <row r="201" spans="2:65" s="1" customFormat="1" ht="16.5" customHeight="1">
      <c r="B201" s="33"/>
      <c r="C201" s="227" t="s">
        <v>264</v>
      </c>
      <c r="D201" s="227" t="s">
        <v>288</v>
      </c>
      <c r="E201" s="228" t="s">
        <v>2038</v>
      </c>
      <c r="F201" s="229" t="s">
        <v>2039</v>
      </c>
      <c r="G201" s="230" t="s">
        <v>386</v>
      </c>
      <c r="H201" s="231">
        <v>3</v>
      </c>
      <c r="I201" s="232"/>
      <c r="J201" s="231">
        <f>ROUND(I201*H201,2)</f>
        <v>0</v>
      </c>
      <c r="K201" s="229" t="s">
        <v>176</v>
      </c>
      <c r="L201" s="233"/>
      <c r="M201" s="234" t="s">
        <v>1</v>
      </c>
      <c r="N201" s="235" t="s">
        <v>46</v>
      </c>
      <c r="O201" s="59"/>
      <c r="P201" s="189">
        <f>O201*H201</f>
        <v>0</v>
      </c>
      <c r="Q201" s="189">
        <v>5.2999999999999999E-2</v>
      </c>
      <c r="R201" s="189">
        <f>Q201*H201</f>
        <v>0.159</v>
      </c>
      <c r="S201" s="189">
        <v>0</v>
      </c>
      <c r="T201" s="190">
        <f>S201*H201</f>
        <v>0</v>
      </c>
      <c r="AR201" s="16" t="s">
        <v>200</v>
      </c>
      <c r="AT201" s="16" t="s">
        <v>288</v>
      </c>
      <c r="AU201" s="16" t="s">
        <v>84</v>
      </c>
      <c r="AY201" s="16" t="s">
        <v>172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6" t="s">
        <v>82</v>
      </c>
      <c r="BK201" s="191">
        <f>ROUND(I201*H201,2)</f>
        <v>0</v>
      </c>
      <c r="BL201" s="16" t="s">
        <v>177</v>
      </c>
      <c r="BM201" s="16" t="s">
        <v>2040</v>
      </c>
    </row>
    <row r="202" spans="2:65" s="1" customFormat="1" ht="16.5" customHeight="1">
      <c r="B202" s="33"/>
      <c r="C202" s="181" t="s">
        <v>269</v>
      </c>
      <c r="D202" s="181" t="s">
        <v>174</v>
      </c>
      <c r="E202" s="182" t="s">
        <v>2041</v>
      </c>
      <c r="F202" s="183" t="s">
        <v>2042</v>
      </c>
      <c r="G202" s="184" t="s">
        <v>386</v>
      </c>
      <c r="H202" s="185">
        <v>2</v>
      </c>
      <c r="I202" s="186"/>
      <c r="J202" s="185">
        <f>ROUND(I202*H202,2)</f>
        <v>0</v>
      </c>
      <c r="K202" s="183" t="s">
        <v>176</v>
      </c>
      <c r="L202" s="37"/>
      <c r="M202" s="187" t="s">
        <v>1</v>
      </c>
      <c r="N202" s="188" t="s">
        <v>46</v>
      </c>
      <c r="O202" s="59"/>
      <c r="P202" s="189">
        <f>O202*H202</f>
        <v>0</v>
      </c>
      <c r="Q202" s="189">
        <v>6.6E-3</v>
      </c>
      <c r="R202" s="189">
        <f>Q202*H202</f>
        <v>1.32E-2</v>
      </c>
      <c r="S202" s="189">
        <v>0</v>
      </c>
      <c r="T202" s="190">
        <f>S202*H202</f>
        <v>0</v>
      </c>
      <c r="AR202" s="16" t="s">
        <v>177</v>
      </c>
      <c r="AT202" s="16" t="s">
        <v>174</v>
      </c>
      <c r="AU202" s="16" t="s">
        <v>84</v>
      </c>
      <c r="AY202" s="16" t="s">
        <v>172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6" t="s">
        <v>82</v>
      </c>
      <c r="BK202" s="191">
        <f>ROUND(I202*H202,2)</f>
        <v>0</v>
      </c>
      <c r="BL202" s="16" t="s">
        <v>177</v>
      </c>
      <c r="BM202" s="16" t="s">
        <v>2043</v>
      </c>
    </row>
    <row r="203" spans="2:65" s="12" customFormat="1">
      <c r="B203" s="192"/>
      <c r="C203" s="193"/>
      <c r="D203" s="194" t="s">
        <v>178</v>
      </c>
      <c r="E203" s="195" t="s">
        <v>1</v>
      </c>
      <c r="F203" s="196" t="s">
        <v>2033</v>
      </c>
      <c r="G203" s="193"/>
      <c r="H203" s="195" t="s">
        <v>1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178</v>
      </c>
      <c r="AU203" s="202" t="s">
        <v>84</v>
      </c>
      <c r="AV203" s="12" t="s">
        <v>82</v>
      </c>
      <c r="AW203" s="12" t="s">
        <v>36</v>
      </c>
      <c r="AX203" s="12" t="s">
        <v>75</v>
      </c>
      <c r="AY203" s="202" t="s">
        <v>172</v>
      </c>
    </row>
    <row r="204" spans="2:65" s="13" customFormat="1">
      <c r="B204" s="203"/>
      <c r="C204" s="204"/>
      <c r="D204" s="194" t="s">
        <v>178</v>
      </c>
      <c r="E204" s="205" t="s">
        <v>1</v>
      </c>
      <c r="F204" s="206" t="s">
        <v>84</v>
      </c>
      <c r="G204" s="204"/>
      <c r="H204" s="207">
        <v>2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178</v>
      </c>
      <c r="AU204" s="213" t="s">
        <v>84</v>
      </c>
      <c r="AV204" s="13" t="s">
        <v>84</v>
      </c>
      <c r="AW204" s="13" t="s">
        <v>36</v>
      </c>
      <c r="AX204" s="13" t="s">
        <v>82</v>
      </c>
      <c r="AY204" s="213" t="s">
        <v>172</v>
      </c>
    </row>
    <row r="205" spans="2:65" s="1" customFormat="1" ht="16.5" customHeight="1">
      <c r="B205" s="33"/>
      <c r="C205" s="227" t="s">
        <v>273</v>
      </c>
      <c r="D205" s="227" t="s">
        <v>288</v>
      </c>
      <c r="E205" s="228" t="s">
        <v>2044</v>
      </c>
      <c r="F205" s="229" t="s">
        <v>2045</v>
      </c>
      <c r="G205" s="230" t="s">
        <v>386</v>
      </c>
      <c r="H205" s="231">
        <v>2</v>
      </c>
      <c r="I205" s="232"/>
      <c r="J205" s="231">
        <f>ROUND(I205*H205,2)</f>
        <v>0</v>
      </c>
      <c r="K205" s="229" t="s">
        <v>1</v>
      </c>
      <c r="L205" s="233"/>
      <c r="M205" s="234" t="s">
        <v>1</v>
      </c>
      <c r="N205" s="235" t="s">
        <v>46</v>
      </c>
      <c r="O205" s="59"/>
      <c r="P205" s="189">
        <f>O205*H205</f>
        <v>0</v>
      </c>
      <c r="Q205" s="189">
        <v>5.2999999999999999E-2</v>
      </c>
      <c r="R205" s="189">
        <f>Q205*H205</f>
        <v>0.106</v>
      </c>
      <c r="S205" s="189">
        <v>0</v>
      </c>
      <c r="T205" s="190">
        <f>S205*H205</f>
        <v>0</v>
      </c>
      <c r="AR205" s="16" t="s">
        <v>200</v>
      </c>
      <c r="AT205" s="16" t="s">
        <v>288</v>
      </c>
      <c r="AU205" s="16" t="s">
        <v>84</v>
      </c>
      <c r="AY205" s="16" t="s">
        <v>172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6" t="s">
        <v>82</v>
      </c>
      <c r="BK205" s="191">
        <f>ROUND(I205*H205,2)</f>
        <v>0</v>
      </c>
      <c r="BL205" s="16" t="s">
        <v>177</v>
      </c>
      <c r="BM205" s="16" t="s">
        <v>2046</v>
      </c>
    </row>
    <row r="206" spans="2:65" s="1" customFormat="1" ht="22.5" customHeight="1">
      <c r="B206" s="33"/>
      <c r="C206" s="181" t="s">
        <v>279</v>
      </c>
      <c r="D206" s="181" t="s">
        <v>174</v>
      </c>
      <c r="E206" s="182" t="s">
        <v>2047</v>
      </c>
      <c r="F206" s="183" t="s">
        <v>2048</v>
      </c>
      <c r="G206" s="184" t="s">
        <v>231</v>
      </c>
      <c r="H206" s="185">
        <v>4.5999999999999996</v>
      </c>
      <c r="I206" s="186"/>
      <c r="J206" s="185">
        <f>ROUND(I206*H206,2)</f>
        <v>0</v>
      </c>
      <c r="K206" s="183" t="s">
        <v>176</v>
      </c>
      <c r="L206" s="37"/>
      <c r="M206" s="187" t="s">
        <v>1</v>
      </c>
      <c r="N206" s="188" t="s">
        <v>46</v>
      </c>
      <c r="O206" s="59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AR206" s="16" t="s">
        <v>177</v>
      </c>
      <c r="AT206" s="16" t="s">
        <v>174</v>
      </c>
      <c r="AU206" s="16" t="s">
        <v>84</v>
      </c>
      <c r="AY206" s="16" t="s">
        <v>172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6" t="s">
        <v>82</v>
      </c>
      <c r="BK206" s="191">
        <f>ROUND(I206*H206,2)</f>
        <v>0</v>
      </c>
      <c r="BL206" s="16" t="s">
        <v>177</v>
      </c>
      <c r="BM206" s="16" t="s">
        <v>2049</v>
      </c>
    </row>
    <row r="207" spans="2:65" s="12" customFormat="1">
      <c r="B207" s="192"/>
      <c r="C207" s="193"/>
      <c r="D207" s="194" t="s">
        <v>178</v>
      </c>
      <c r="E207" s="195" t="s">
        <v>1</v>
      </c>
      <c r="F207" s="196" t="s">
        <v>179</v>
      </c>
      <c r="G207" s="193"/>
      <c r="H207" s="195" t="s">
        <v>1</v>
      </c>
      <c r="I207" s="197"/>
      <c r="J207" s="193"/>
      <c r="K207" s="193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178</v>
      </c>
      <c r="AU207" s="202" t="s">
        <v>84</v>
      </c>
      <c r="AV207" s="12" t="s">
        <v>82</v>
      </c>
      <c r="AW207" s="12" t="s">
        <v>36</v>
      </c>
      <c r="AX207" s="12" t="s">
        <v>75</v>
      </c>
      <c r="AY207" s="202" t="s">
        <v>172</v>
      </c>
    </row>
    <row r="208" spans="2:65" s="12" customFormat="1">
      <c r="B208" s="192"/>
      <c r="C208" s="193"/>
      <c r="D208" s="194" t="s">
        <v>178</v>
      </c>
      <c r="E208" s="195" t="s">
        <v>1</v>
      </c>
      <c r="F208" s="196" t="s">
        <v>239</v>
      </c>
      <c r="G208" s="193"/>
      <c r="H208" s="195" t="s">
        <v>1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178</v>
      </c>
      <c r="AU208" s="202" t="s">
        <v>84</v>
      </c>
      <c r="AV208" s="12" t="s">
        <v>82</v>
      </c>
      <c r="AW208" s="12" t="s">
        <v>36</v>
      </c>
      <c r="AX208" s="12" t="s">
        <v>75</v>
      </c>
      <c r="AY208" s="202" t="s">
        <v>172</v>
      </c>
    </row>
    <row r="209" spans="2:65" s="13" customFormat="1">
      <c r="B209" s="203"/>
      <c r="C209" s="204"/>
      <c r="D209" s="194" t="s">
        <v>178</v>
      </c>
      <c r="E209" s="205" t="s">
        <v>1</v>
      </c>
      <c r="F209" s="206" t="s">
        <v>2050</v>
      </c>
      <c r="G209" s="204"/>
      <c r="H209" s="207">
        <v>3.8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178</v>
      </c>
      <c r="AU209" s="213" t="s">
        <v>84</v>
      </c>
      <c r="AV209" s="13" t="s">
        <v>84</v>
      </c>
      <c r="AW209" s="13" t="s">
        <v>36</v>
      </c>
      <c r="AX209" s="13" t="s">
        <v>75</v>
      </c>
      <c r="AY209" s="213" t="s">
        <v>172</v>
      </c>
    </row>
    <row r="210" spans="2:65" s="12" customFormat="1">
      <c r="B210" s="192"/>
      <c r="C210" s="193"/>
      <c r="D210" s="194" t="s">
        <v>178</v>
      </c>
      <c r="E210" s="195" t="s">
        <v>1</v>
      </c>
      <c r="F210" s="196" t="s">
        <v>2051</v>
      </c>
      <c r="G210" s="193"/>
      <c r="H210" s="195" t="s">
        <v>1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178</v>
      </c>
      <c r="AU210" s="202" t="s">
        <v>84</v>
      </c>
      <c r="AV210" s="12" t="s">
        <v>82</v>
      </c>
      <c r="AW210" s="12" t="s">
        <v>36</v>
      </c>
      <c r="AX210" s="12" t="s">
        <v>75</v>
      </c>
      <c r="AY210" s="202" t="s">
        <v>172</v>
      </c>
    </row>
    <row r="211" spans="2:65" s="12" customFormat="1">
      <c r="B211" s="192"/>
      <c r="C211" s="193"/>
      <c r="D211" s="194" t="s">
        <v>178</v>
      </c>
      <c r="E211" s="195" t="s">
        <v>1</v>
      </c>
      <c r="F211" s="196" t="s">
        <v>2052</v>
      </c>
      <c r="G211" s="193"/>
      <c r="H211" s="195" t="s">
        <v>1</v>
      </c>
      <c r="I211" s="197"/>
      <c r="J211" s="193"/>
      <c r="K211" s="193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178</v>
      </c>
      <c r="AU211" s="202" t="s">
        <v>84</v>
      </c>
      <c r="AV211" s="12" t="s">
        <v>82</v>
      </c>
      <c r="AW211" s="12" t="s">
        <v>36</v>
      </c>
      <c r="AX211" s="12" t="s">
        <v>75</v>
      </c>
      <c r="AY211" s="202" t="s">
        <v>172</v>
      </c>
    </row>
    <row r="212" spans="2:65" s="13" customFormat="1">
      <c r="B212" s="203"/>
      <c r="C212" s="204"/>
      <c r="D212" s="194" t="s">
        <v>178</v>
      </c>
      <c r="E212" s="205" t="s">
        <v>1</v>
      </c>
      <c r="F212" s="206" t="s">
        <v>2053</v>
      </c>
      <c r="G212" s="204"/>
      <c r="H212" s="207">
        <v>0.8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178</v>
      </c>
      <c r="AU212" s="213" t="s">
        <v>84</v>
      </c>
      <c r="AV212" s="13" t="s">
        <v>84</v>
      </c>
      <c r="AW212" s="13" t="s">
        <v>36</v>
      </c>
      <c r="AX212" s="13" t="s">
        <v>75</v>
      </c>
      <c r="AY212" s="213" t="s">
        <v>172</v>
      </c>
    </row>
    <row r="213" spans="2:65" s="14" customFormat="1">
      <c r="B213" s="216"/>
      <c r="C213" s="217"/>
      <c r="D213" s="194" t="s">
        <v>178</v>
      </c>
      <c r="E213" s="218" t="s">
        <v>1</v>
      </c>
      <c r="F213" s="219" t="s">
        <v>195</v>
      </c>
      <c r="G213" s="217"/>
      <c r="H213" s="220">
        <v>4.5999999999999996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178</v>
      </c>
      <c r="AU213" s="226" t="s">
        <v>84</v>
      </c>
      <c r="AV213" s="14" t="s">
        <v>177</v>
      </c>
      <c r="AW213" s="14" t="s">
        <v>36</v>
      </c>
      <c r="AX213" s="14" t="s">
        <v>82</v>
      </c>
      <c r="AY213" s="226" t="s">
        <v>172</v>
      </c>
    </row>
    <row r="214" spans="2:65" s="1" customFormat="1" ht="16.5" customHeight="1">
      <c r="B214" s="33"/>
      <c r="C214" s="181" t="s">
        <v>284</v>
      </c>
      <c r="D214" s="181" t="s">
        <v>174</v>
      </c>
      <c r="E214" s="182" t="s">
        <v>329</v>
      </c>
      <c r="F214" s="183" t="s">
        <v>330</v>
      </c>
      <c r="G214" s="184" t="s">
        <v>231</v>
      </c>
      <c r="H214" s="185">
        <v>1.98</v>
      </c>
      <c r="I214" s="186"/>
      <c r="J214" s="185">
        <f>ROUND(I214*H214,2)</f>
        <v>0</v>
      </c>
      <c r="K214" s="183" t="s">
        <v>176</v>
      </c>
      <c r="L214" s="37"/>
      <c r="M214" s="187" t="s">
        <v>1</v>
      </c>
      <c r="N214" s="188" t="s">
        <v>46</v>
      </c>
      <c r="O214" s="59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AR214" s="16" t="s">
        <v>177</v>
      </c>
      <c r="AT214" s="16" t="s">
        <v>174</v>
      </c>
      <c r="AU214" s="16" t="s">
        <v>84</v>
      </c>
      <c r="AY214" s="16" t="s">
        <v>172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6" t="s">
        <v>82</v>
      </c>
      <c r="BK214" s="191">
        <f>ROUND(I214*H214,2)</f>
        <v>0</v>
      </c>
      <c r="BL214" s="16" t="s">
        <v>177</v>
      </c>
      <c r="BM214" s="16" t="s">
        <v>2054</v>
      </c>
    </row>
    <row r="215" spans="2:65" s="12" customFormat="1">
      <c r="B215" s="192"/>
      <c r="C215" s="193"/>
      <c r="D215" s="194" t="s">
        <v>178</v>
      </c>
      <c r="E215" s="195" t="s">
        <v>1</v>
      </c>
      <c r="F215" s="196" t="s">
        <v>299</v>
      </c>
      <c r="G215" s="193"/>
      <c r="H215" s="195" t="s">
        <v>1</v>
      </c>
      <c r="I215" s="197"/>
      <c r="J215" s="193"/>
      <c r="K215" s="193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178</v>
      </c>
      <c r="AU215" s="202" t="s">
        <v>84</v>
      </c>
      <c r="AV215" s="12" t="s">
        <v>82</v>
      </c>
      <c r="AW215" s="12" t="s">
        <v>36</v>
      </c>
      <c r="AX215" s="12" t="s">
        <v>75</v>
      </c>
      <c r="AY215" s="202" t="s">
        <v>172</v>
      </c>
    </row>
    <row r="216" spans="2:65" s="13" customFormat="1">
      <c r="B216" s="203"/>
      <c r="C216" s="204"/>
      <c r="D216" s="194" t="s">
        <v>178</v>
      </c>
      <c r="E216" s="205" t="s">
        <v>1</v>
      </c>
      <c r="F216" s="206" t="s">
        <v>2055</v>
      </c>
      <c r="G216" s="204"/>
      <c r="H216" s="207">
        <v>1.98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178</v>
      </c>
      <c r="AU216" s="213" t="s">
        <v>84</v>
      </c>
      <c r="AV216" s="13" t="s">
        <v>84</v>
      </c>
      <c r="AW216" s="13" t="s">
        <v>36</v>
      </c>
      <c r="AX216" s="13" t="s">
        <v>82</v>
      </c>
      <c r="AY216" s="213" t="s">
        <v>172</v>
      </c>
    </row>
    <row r="217" spans="2:65" s="11" customFormat="1" ht="22.9" customHeight="1">
      <c r="B217" s="165"/>
      <c r="C217" s="166"/>
      <c r="D217" s="167" t="s">
        <v>74</v>
      </c>
      <c r="E217" s="179" t="s">
        <v>183</v>
      </c>
      <c r="F217" s="179" t="s">
        <v>331</v>
      </c>
      <c r="G217" s="166"/>
      <c r="H217" s="166"/>
      <c r="I217" s="169"/>
      <c r="J217" s="180">
        <f>BK217</f>
        <v>0</v>
      </c>
      <c r="K217" s="166"/>
      <c r="L217" s="171"/>
      <c r="M217" s="172"/>
      <c r="N217" s="173"/>
      <c r="O217" s="173"/>
      <c r="P217" s="174">
        <f>SUM(P218:P246)</f>
        <v>0</v>
      </c>
      <c r="Q217" s="173"/>
      <c r="R217" s="174">
        <f>SUM(R218:R246)</f>
        <v>0</v>
      </c>
      <c r="S217" s="173"/>
      <c r="T217" s="175">
        <f>SUM(T218:T246)</f>
        <v>0</v>
      </c>
      <c r="AR217" s="176" t="s">
        <v>82</v>
      </c>
      <c r="AT217" s="177" t="s">
        <v>74</v>
      </c>
      <c r="AU217" s="177" t="s">
        <v>82</v>
      </c>
      <c r="AY217" s="176" t="s">
        <v>172</v>
      </c>
      <c r="BK217" s="178">
        <f>SUM(BK218:BK246)</f>
        <v>0</v>
      </c>
    </row>
    <row r="218" spans="2:65" s="1" customFormat="1" ht="16.5" customHeight="1">
      <c r="B218" s="33"/>
      <c r="C218" s="181" t="s">
        <v>287</v>
      </c>
      <c r="D218" s="181" t="s">
        <v>174</v>
      </c>
      <c r="E218" s="182" t="s">
        <v>336</v>
      </c>
      <c r="F218" s="183" t="s">
        <v>337</v>
      </c>
      <c r="G218" s="184" t="s">
        <v>175</v>
      </c>
      <c r="H218" s="185">
        <v>41.61</v>
      </c>
      <c r="I218" s="186"/>
      <c r="J218" s="185">
        <f>ROUND(I218*H218,2)</f>
        <v>0</v>
      </c>
      <c r="K218" s="183" t="s">
        <v>176</v>
      </c>
      <c r="L218" s="37"/>
      <c r="M218" s="187" t="s">
        <v>1</v>
      </c>
      <c r="N218" s="188" t="s">
        <v>46</v>
      </c>
      <c r="O218" s="59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AR218" s="16" t="s">
        <v>177</v>
      </c>
      <c r="AT218" s="16" t="s">
        <v>174</v>
      </c>
      <c r="AU218" s="16" t="s">
        <v>84</v>
      </c>
      <c r="AY218" s="16" t="s">
        <v>172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6" t="s">
        <v>82</v>
      </c>
      <c r="BK218" s="191">
        <f>ROUND(I218*H218,2)</f>
        <v>0</v>
      </c>
      <c r="BL218" s="16" t="s">
        <v>177</v>
      </c>
      <c r="BM218" s="16" t="s">
        <v>2056</v>
      </c>
    </row>
    <row r="219" spans="2:65" s="12" customFormat="1">
      <c r="B219" s="192"/>
      <c r="C219" s="193"/>
      <c r="D219" s="194" t="s">
        <v>178</v>
      </c>
      <c r="E219" s="195" t="s">
        <v>1</v>
      </c>
      <c r="F219" s="196" t="s">
        <v>179</v>
      </c>
      <c r="G219" s="193"/>
      <c r="H219" s="195" t="s">
        <v>1</v>
      </c>
      <c r="I219" s="197"/>
      <c r="J219" s="193"/>
      <c r="K219" s="193"/>
      <c r="L219" s="198"/>
      <c r="M219" s="199"/>
      <c r="N219" s="200"/>
      <c r="O219" s="200"/>
      <c r="P219" s="200"/>
      <c r="Q219" s="200"/>
      <c r="R219" s="200"/>
      <c r="S219" s="200"/>
      <c r="T219" s="201"/>
      <c r="AT219" s="202" t="s">
        <v>178</v>
      </c>
      <c r="AU219" s="202" t="s">
        <v>84</v>
      </c>
      <c r="AV219" s="12" t="s">
        <v>82</v>
      </c>
      <c r="AW219" s="12" t="s">
        <v>36</v>
      </c>
      <c r="AX219" s="12" t="s">
        <v>75</v>
      </c>
      <c r="AY219" s="202" t="s">
        <v>172</v>
      </c>
    </row>
    <row r="220" spans="2:65" s="12" customFormat="1">
      <c r="B220" s="192"/>
      <c r="C220" s="193"/>
      <c r="D220" s="194" t="s">
        <v>178</v>
      </c>
      <c r="E220" s="195" t="s">
        <v>1</v>
      </c>
      <c r="F220" s="196" t="s">
        <v>180</v>
      </c>
      <c r="G220" s="193"/>
      <c r="H220" s="195" t="s">
        <v>1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178</v>
      </c>
      <c r="AU220" s="202" t="s">
        <v>84</v>
      </c>
      <c r="AV220" s="12" t="s">
        <v>82</v>
      </c>
      <c r="AW220" s="12" t="s">
        <v>36</v>
      </c>
      <c r="AX220" s="12" t="s">
        <v>75</v>
      </c>
      <c r="AY220" s="202" t="s">
        <v>172</v>
      </c>
    </row>
    <row r="221" spans="2:65" s="13" customFormat="1">
      <c r="B221" s="203"/>
      <c r="C221" s="204"/>
      <c r="D221" s="194" t="s">
        <v>178</v>
      </c>
      <c r="E221" s="205" t="s">
        <v>1</v>
      </c>
      <c r="F221" s="206" t="s">
        <v>1978</v>
      </c>
      <c r="G221" s="204"/>
      <c r="H221" s="207">
        <v>41.61</v>
      </c>
      <c r="I221" s="208"/>
      <c r="J221" s="204"/>
      <c r="K221" s="204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178</v>
      </c>
      <c r="AU221" s="213" t="s">
        <v>84</v>
      </c>
      <c r="AV221" s="13" t="s">
        <v>84</v>
      </c>
      <c r="AW221" s="13" t="s">
        <v>36</v>
      </c>
      <c r="AX221" s="13" t="s">
        <v>82</v>
      </c>
      <c r="AY221" s="213" t="s">
        <v>172</v>
      </c>
    </row>
    <row r="222" spans="2:65" s="1" customFormat="1" ht="16.5" customHeight="1">
      <c r="B222" s="33"/>
      <c r="C222" s="181" t="s">
        <v>293</v>
      </c>
      <c r="D222" s="181" t="s">
        <v>174</v>
      </c>
      <c r="E222" s="182" t="s">
        <v>343</v>
      </c>
      <c r="F222" s="183" t="s">
        <v>344</v>
      </c>
      <c r="G222" s="184" t="s">
        <v>175</v>
      </c>
      <c r="H222" s="185">
        <v>41.61</v>
      </c>
      <c r="I222" s="186"/>
      <c r="J222" s="185">
        <f>ROUND(I222*H222,2)</f>
        <v>0</v>
      </c>
      <c r="K222" s="183" t="s">
        <v>176</v>
      </c>
      <c r="L222" s="37"/>
      <c r="M222" s="187" t="s">
        <v>1</v>
      </c>
      <c r="N222" s="188" t="s">
        <v>46</v>
      </c>
      <c r="O222" s="59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AR222" s="16" t="s">
        <v>177</v>
      </c>
      <c r="AT222" s="16" t="s">
        <v>174</v>
      </c>
      <c r="AU222" s="16" t="s">
        <v>84</v>
      </c>
      <c r="AY222" s="16" t="s">
        <v>172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6" t="s">
        <v>82</v>
      </c>
      <c r="BK222" s="191">
        <f>ROUND(I222*H222,2)</f>
        <v>0</v>
      </c>
      <c r="BL222" s="16" t="s">
        <v>177</v>
      </c>
      <c r="BM222" s="16" t="s">
        <v>2057</v>
      </c>
    </row>
    <row r="223" spans="2:65" s="12" customFormat="1">
      <c r="B223" s="192"/>
      <c r="C223" s="193"/>
      <c r="D223" s="194" t="s">
        <v>178</v>
      </c>
      <c r="E223" s="195" t="s">
        <v>1</v>
      </c>
      <c r="F223" s="196" t="s">
        <v>179</v>
      </c>
      <c r="G223" s="193"/>
      <c r="H223" s="195" t="s">
        <v>1</v>
      </c>
      <c r="I223" s="197"/>
      <c r="J223" s="193"/>
      <c r="K223" s="193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178</v>
      </c>
      <c r="AU223" s="202" t="s">
        <v>84</v>
      </c>
      <c r="AV223" s="12" t="s">
        <v>82</v>
      </c>
      <c r="AW223" s="12" t="s">
        <v>36</v>
      </c>
      <c r="AX223" s="12" t="s">
        <v>75</v>
      </c>
      <c r="AY223" s="202" t="s">
        <v>172</v>
      </c>
    </row>
    <row r="224" spans="2:65" s="12" customFormat="1">
      <c r="B224" s="192"/>
      <c r="C224" s="193"/>
      <c r="D224" s="194" t="s">
        <v>178</v>
      </c>
      <c r="E224" s="195" t="s">
        <v>1</v>
      </c>
      <c r="F224" s="196" t="s">
        <v>180</v>
      </c>
      <c r="G224" s="193"/>
      <c r="H224" s="195" t="s">
        <v>1</v>
      </c>
      <c r="I224" s="197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178</v>
      </c>
      <c r="AU224" s="202" t="s">
        <v>84</v>
      </c>
      <c r="AV224" s="12" t="s">
        <v>82</v>
      </c>
      <c r="AW224" s="12" t="s">
        <v>36</v>
      </c>
      <c r="AX224" s="12" t="s">
        <v>75</v>
      </c>
      <c r="AY224" s="202" t="s">
        <v>172</v>
      </c>
    </row>
    <row r="225" spans="2:65" s="12" customFormat="1">
      <c r="B225" s="192"/>
      <c r="C225" s="193"/>
      <c r="D225" s="194" t="s">
        <v>178</v>
      </c>
      <c r="E225" s="195" t="s">
        <v>1</v>
      </c>
      <c r="F225" s="196" t="s">
        <v>341</v>
      </c>
      <c r="G225" s="193"/>
      <c r="H225" s="195" t="s">
        <v>1</v>
      </c>
      <c r="I225" s="197"/>
      <c r="J225" s="193"/>
      <c r="K225" s="193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178</v>
      </c>
      <c r="AU225" s="202" t="s">
        <v>84</v>
      </c>
      <c r="AV225" s="12" t="s">
        <v>82</v>
      </c>
      <c r="AW225" s="12" t="s">
        <v>36</v>
      </c>
      <c r="AX225" s="12" t="s">
        <v>75</v>
      </c>
      <c r="AY225" s="202" t="s">
        <v>172</v>
      </c>
    </row>
    <row r="226" spans="2:65" s="13" customFormat="1">
      <c r="B226" s="203"/>
      <c r="C226" s="204"/>
      <c r="D226" s="194" t="s">
        <v>178</v>
      </c>
      <c r="E226" s="205" t="s">
        <v>1</v>
      </c>
      <c r="F226" s="206" t="s">
        <v>1978</v>
      </c>
      <c r="G226" s="204"/>
      <c r="H226" s="207">
        <v>41.61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178</v>
      </c>
      <c r="AU226" s="213" t="s">
        <v>84</v>
      </c>
      <c r="AV226" s="13" t="s">
        <v>84</v>
      </c>
      <c r="AW226" s="13" t="s">
        <v>36</v>
      </c>
      <c r="AX226" s="13" t="s">
        <v>82</v>
      </c>
      <c r="AY226" s="213" t="s">
        <v>172</v>
      </c>
    </row>
    <row r="227" spans="2:65" s="1" customFormat="1" ht="16.5" customHeight="1">
      <c r="B227" s="33"/>
      <c r="C227" s="181" t="s">
        <v>296</v>
      </c>
      <c r="D227" s="181" t="s">
        <v>174</v>
      </c>
      <c r="E227" s="182" t="s">
        <v>349</v>
      </c>
      <c r="F227" s="183" t="s">
        <v>350</v>
      </c>
      <c r="G227" s="184" t="s">
        <v>175</v>
      </c>
      <c r="H227" s="185">
        <v>41.61</v>
      </c>
      <c r="I227" s="186"/>
      <c r="J227" s="185">
        <f>ROUND(I227*H227,2)</f>
        <v>0</v>
      </c>
      <c r="K227" s="183" t="s">
        <v>176</v>
      </c>
      <c r="L227" s="37"/>
      <c r="M227" s="187" t="s">
        <v>1</v>
      </c>
      <c r="N227" s="188" t="s">
        <v>46</v>
      </c>
      <c r="O227" s="59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AR227" s="16" t="s">
        <v>177</v>
      </c>
      <c r="AT227" s="16" t="s">
        <v>174</v>
      </c>
      <c r="AU227" s="16" t="s">
        <v>84</v>
      </c>
      <c r="AY227" s="16" t="s">
        <v>172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6" t="s">
        <v>82</v>
      </c>
      <c r="BK227" s="191">
        <f>ROUND(I227*H227,2)</f>
        <v>0</v>
      </c>
      <c r="BL227" s="16" t="s">
        <v>177</v>
      </c>
      <c r="BM227" s="16" t="s">
        <v>2058</v>
      </c>
    </row>
    <row r="228" spans="2:65" s="12" customFormat="1">
      <c r="B228" s="192"/>
      <c r="C228" s="193"/>
      <c r="D228" s="194" t="s">
        <v>178</v>
      </c>
      <c r="E228" s="195" t="s">
        <v>1</v>
      </c>
      <c r="F228" s="196" t="s">
        <v>179</v>
      </c>
      <c r="G228" s="193"/>
      <c r="H228" s="195" t="s">
        <v>1</v>
      </c>
      <c r="I228" s="197"/>
      <c r="J228" s="193"/>
      <c r="K228" s="193"/>
      <c r="L228" s="198"/>
      <c r="M228" s="199"/>
      <c r="N228" s="200"/>
      <c r="O228" s="200"/>
      <c r="P228" s="200"/>
      <c r="Q228" s="200"/>
      <c r="R228" s="200"/>
      <c r="S228" s="200"/>
      <c r="T228" s="201"/>
      <c r="AT228" s="202" t="s">
        <v>178</v>
      </c>
      <c r="AU228" s="202" t="s">
        <v>84</v>
      </c>
      <c r="AV228" s="12" t="s">
        <v>82</v>
      </c>
      <c r="AW228" s="12" t="s">
        <v>36</v>
      </c>
      <c r="AX228" s="12" t="s">
        <v>75</v>
      </c>
      <c r="AY228" s="202" t="s">
        <v>172</v>
      </c>
    </row>
    <row r="229" spans="2:65" s="12" customFormat="1">
      <c r="B229" s="192"/>
      <c r="C229" s="193"/>
      <c r="D229" s="194" t="s">
        <v>178</v>
      </c>
      <c r="E229" s="195" t="s">
        <v>1</v>
      </c>
      <c r="F229" s="196" t="s">
        <v>180</v>
      </c>
      <c r="G229" s="193"/>
      <c r="H229" s="195" t="s">
        <v>1</v>
      </c>
      <c r="I229" s="197"/>
      <c r="J229" s="193"/>
      <c r="K229" s="193"/>
      <c r="L229" s="198"/>
      <c r="M229" s="199"/>
      <c r="N229" s="200"/>
      <c r="O229" s="200"/>
      <c r="P229" s="200"/>
      <c r="Q229" s="200"/>
      <c r="R229" s="200"/>
      <c r="S229" s="200"/>
      <c r="T229" s="201"/>
      <c r="AT229" s="202" t="s">
        <v>178</v>
      </c>
      <c r="AU229" s="202" t="s">
        <v>84</v>
      </c>
      <c r="AV229" s="12" t="s">
        <v>82</v>
      </c>
      <c r="AW229" s="12" t="s">
        <v>36</v>
      </c>
      <c r="AX229" s="12" t="s">
        <v>75</v>
      </c>
      <c r="AY229" s="202" t="s">
        <v>172</v>
      </c>
    </row>
    <row r="230" spans="2:65" s="13" customFormat="1">
      <c r="B230" s="203"/>
      <c r="C230" s="204"/>
      <c r="D230" s="194" t="s">
        <v>178</v>
      </c>
      <c r="E230" s="205" t="s">
        <v>1</v>
      </c>
      <c r="F230" s="206" t="s">
        <v>1978</v>
      </c>
      <c r="G230" s="204"/>
      <c r="H230" s="207">
        <v>41.61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178</v>
      </c>
      <c r="AU230" s="213" t="s">
        <v>84</v>
      </c>
      <c r="AV230" s="13" t="s">
        <v>84</v>
      </c>
      <c r="AW230" s="13" t="s">
        <v>36</v>
      </c>
      <c r="AX230" s="13" t="s">
        <v>82</v>
      </c>
      <c r="AY230" s="213" t="s">
        <v>172</v>
      </c>
    </row>
    <row r="231" spans="2:65" s="1" customFormat="1" ht="22.5" customHeight="1">
      <c r="B231" s="33"/>
      <c r="C231" s="181" t="s">
        <v>300</v>
      </c>
      <c r="D231" s="181" t="s">
        <v>174</v>
      </c>
      <c r="E231" s="182" t="s">
        <v>359</v>
      </c>
      <c r="F231" s="183" t="s">
        <v>360</v>
      </c>
      <c r="G231" s="184" t="s">
        <v>175</v>
      </c>
      <c r="H231" s="185">
        <v>41.61</v>
      </c>
      <c r="I231" s="186"/>
      <c r="J231" s="185">
        <f>ROUND(I231*H231,2)</f>
        <v>0</v>
      </c>
      <c r="K231" s="183" t="s">
        <v>176</v>
      </c>
      <c r="L231" s="37"/>
      <c r="M231" s="187" t="s">
        <v>1</v>
      </c>
      <c r="N231" s="188" t="s">
        <v>46</v>
      </c>
      <c r="O231" s="59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AR231" s="16" t="s">
        <v>177</v>
      </c>
      <c r="AT231" s="16" t="s">
        <v>174</v>
      </c>
      <c r="AU231" s="16" t="s">
        <v>84</v>
      </c>
      <c r="AY231" s="16" t="s">
        <v>172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6" t="s">
        <v>82</v>
      </c>
      <c r="BK231" s="191">
        <f>ROUND(I231*H231,2)</f>
        <v>0</v>
      </c>
      <c r="BL231" s="16" t="s">
        <v>177</v>
      </c>
      <c r="BM231" s="16" t="s">
        <v>2059</v>
      </c>
    </row>
    <row r="232" spans="2:65" s="12" customFormat="1">
      <c r="B232" s="192"/>
      <c r="C232" s="193"/>
      <c r="D232" s="194" t="s">
        <v>178</v>
      </c>
      <c r="E232" s="195" t="s">
        <v>1</v>
      </c>
      <c r="F232" s="196" t="s">
        <v>179</v>
      </c>
      <c r="G232" s="193"/>
      <c r="H232" s="195" t="s">
        <v>1</v>
      </c>
      <c r="I232" s="197"/>
      <c r="J232" s="193"/>
      <c r="K232" s="193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178</v>
      </c>
      <c r="AU232" s="202" t="s">
        <v>84</v>
      </c>
      <c r="AV232" s="12" t="s">
        <v>82</v>
      </c>
      <c r="AW232" s="12" t="s">
        <v>36</v>
      </c>
      <c r="AX232" s="12" t="s">
        <v>75</v>
      </c>
      <c r="AY232" s="202" t="s">
        <v>172</v>
      </c>
    </row>
    <row r="233" spans="2:65" s="12" customFormat="1">
      <c r="B233" s="192"/>
      <c r="C233" s="193"/>
      <c r="D233" s="194" t="s">
        <v>178</v>
      </c>
      <c r="E233" s="195" t="s">
        <v>1</v>
      </c>
      <c r="F233" s="196" t="s">
        <v>180</v>
      </c>
      <c r="G233" s="193"/>
      <c r="H233" s="195" t="s">
        <v>1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178</v>
      </c>
      <c r="AU233" s="202" t="s">
        <v>84</v>
      </c>
      <c r="AV233" s="12" t="s">
        <v>82</v>
      </c>
      <c r="AW233" s="12" t="s">
        <v>36</v>
      </c>
      <c r="AX233" s="12" t="s">
        <v>75</v>
      </c>
      <c r="AY233" s="202" t="s">
        <v>172</v>
      </c>
    </row>
    <row r="234" spans="2:65" s="13" customFormat="1">
      <c r="B234" s="203"/>
      <c r="C234" s="204"/>
      <c r="D234" s="194" t="s">
        <v>178</v>
      </c>
      <c r="E234" s="205" t="s">
        <v>1</v>
      </c>
      <c r="F234" s="206" t="s">
        <v>1978</v>
      </c>
      <c r="G234" s="204"/>
      <c r="H234" s="207">
        <v>41.61</v>
      </c>
      <c r="I234" s="208"/>
      <c r="J234" s="204"/>
      <c r="K234" s="204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178</v>
      </c>
      <c r="AU234" s="213" t="s">
        <v>84</v>
      </c>
      <c r="AV234" s="13" t="s">
        <v>84</v>
      </c>
      <c r="AW234" s="13" t="s">
        <v>36</v>
      </c>
      <c r="AX234" s="13" t="s">
        <v>82</v>
      </c>
      <c r="AY234" s="213" t="s">
        <v>172</v>
      </c>
    </row>
    <row r="235" spans="2:65" s="1" customFormat="1" ht="16.5" customHeight="1">
      <c r="B235" s="33"/>
      <c r="C235" s="181" t="s">
        <v>303</v>
      </c>
      <c r="D235" s="181" t="s">
        <v>174</v>
      </c>
      <c r="E235" s="182" t="s">
        <v>365</v>
      </c>
      <c r="F235" s="183" t="s">
        <v>366</v>
      </c>
      <c r="G235" s="184" t="s">
        <v>175</v>
      </c>
      <c r="H235" s="185">
        <v>41.61</v>
      </c>
      <c r="I235" s="186"/>
      <c r="J235" s="185">
        <f>ROUND(I235*H235,2)</f>
        <v>0</v>
      </c>
      <c r="K235" s="183" t="s">
        <v>176</v>
      </c>
      <c r="L235" s="37"/>
      <c r="M235" s="187" t="s">
        <v>1</v>
      </c>
      <c r="N235" s="188" t="s">
        <v>46</v>
      </c>
      <c r="O235" s="59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AR235" s="16" t="s">
        <v>177</v>
      </c>
      <c r="AT235" s="16" t="s">
        <v>174</v>
      </c>
      <c r="AU235" s="16" t="s">
        <v>84</v>
      </c>
      <c r="AY235" s="16" t="s">
        <v>172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6" t="s">
        <v>82</v>
      </c>
      <c r="BK235" s="191">
        <f>ROUND(I235*H235,2)</f>
        <v>0</v>
      </c>
      <c r="BL235" s="16" t="s">
        <v>177</v>
      </c>
      <c r="BM235" s="16" t="s">
        <v>2060</v>
      </c>
    </row>
    <row r="236" spans="2:65" s="12" customFormat="1">
      <c r="B236" s="192"/>
      <c r="C236" s="193"/>
      <c r="D236" s="194" t="s">
        <v>178</v>
      </c>
      <c r="E236" s="195" t="s">
        <v>1</v>
      </c>
      <c r="F236" s="196" t="s">
        <v>179</v>
      </c>
      <c r="G236" s="193"/>
      <c r="H236" s="195" t="s">
        <v>1</v>
      </c>
      <c r="I236" s="197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178</v>
      </c>
      <c r="AU236" s="202" t="s">
        <v>84</v>
      </c>
      <c r="AV236" s="12" t="s">
        <v>82</v>
      </c>
      <c r="AW236" s="12" t="s">
        <v>36</v>
      </c>
      <c r="AX236" s="12" t="s">
        <v>75</v>
      </c>
      <c r="AY236" s="202" t="s">
        <v>172</v>
      </c>
    </row>
    <row r="237" spans="2:65" s="12" customFormat="1">
      <c r="B237" s="192"/>
      <c r="C237" s="193"/>
      <c r="D237" s="194" t="s">
        <v>178</v>
      </c>
      <c r="E237" s="195" t="s">
        <v>1</v>
      </c>
      <c r="F237" s="196" t="s">
        <v>180</v>
      </c>
      <c r="G237" s="193"/>
      <c r="H237" s="195" t="s">
        <v>1</v>
      </c>
      <c r="I237" s="197"/>
      <c r="J237" s="193"/>
      <c r="K237" s="193"/>
      <c r="L237" s="198"/>
      <c r="M237" s="199"/>
      <c r="N237" s="200"/>
      <c r="O237" s="200"/>
      <c r="P237" s="200"/>
      <c r="Q237" s="200"/>
      <c r="R237" s="200"/>
      <c r="S237" s="200"/>
      <c r="T237" s="201"/>
      <c r="AT237" s="202" t="s">
        <v>178</v>
      </c>
      <c r="AU237" s="202" t="s">
        <v>84</v>
      </c>
      <c r="AV237" s="12" t="s">
        <v>82</v>
      </c>
      <c r="AW237" s="12" t="s">
        <v>36</v>
      </c>
      <c r="AX237" s="12" t="s">
        <v>75</v>
      </c>
      <c r="AY237" s="202" t="s">
        <v>172</v>
      </c>
    </row>
    <row r="238" spans="2:65" s="13" customFormat="1">
      <c r="B238" s="203"/>
      <c r="C238" s="204"/>
      <c r="D238" s="194" t="s">
        <v>178</v>
      </c>
      <c r="E238" s="205" t="s">
        <v>1</v>
      </c>
      <c r="F238" s="206" t="s">
        <v>1978</v>
      </c>
      <c r="G238" s="204"/>
      <c r="H238" s="207">
        <v>41.61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178</v>
      </c>
      <c r="AU238" s="213" t="s">
        <v>84</v>
      </c>
      <c r="AV238" s="13" t="s">
        <v>84</v>
      </c>
      <c r="AW238" s="13" t="s">
        <v>36</v>
      </c>
      <c r="AX238" s="13" t="s">
        <v>82</v>
      </c>
      <c r="AY238" s="213" t="s">
        <v>172</v>
      </c>
    </row>
    <row r="239" spans="2:65" s="1" customFormat="1" ht="16.5" customHeight="1">
      <c r="B239" s="33"/>
      <c r="C239" s="181" t="s">
        <v>306</v>
      </c>
      <c r="D239" s="181" t="s">
        <v>174</v>
      </c>
      <c r="E239" s="182" t="s">
        <v>368</v>
      </c>
      <c r="F239" s="183" t="s">
        <v>369</v>
      </c>
      <c r="G239" s="184" t="s">
        <v>175</v>
      </c>
      <c r="H239" s="185">
        <v>41.61</v>
      </c>
      <c r="I239" s="186"/>
      <c r="J239" s="185">
        <f>ROUND(I239*H239,2)</f>
        <v>0</v>
      </c>
      <c r="K239" s="183" t="s">
        <v>176</v>
      </c>
      <c r="L239" s="37"/>
      <c r="M239" s="187" t="s">
        <v>1</v>
      </c>
      <c r="N239" s="188" t="s">
        <v>46</v>
      </c>
      <c r="O239" s="59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AR239" s="16" t="s">
        <v>177</v>
      </c>
      <c r="AT239" s="16" t="s">
        <v>174</v>
      </c>
      <c r="AU239" s="16" t="s">
        <v>84</v>
      </c>
      <c r="AY239" s="16" t="s">
        <v>172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6" t="s">
        <v>82</v>
      </c>
      <c r="BK239" s="191">
        <f>ROUND(I239*H239,2)</f>
        <v>0</v>
      </c>
      <c r="BL239" s="16" t="s">
        <v>177</v>
      </c>
      <c r="BM239" s="16" t="s">
        <v>2061</v>
      </c>
    </row>
    <row r="240" spans="2:65" s="12" customFormat="1">
      <c r="B240" s="192"/>
      <c r="C240" s="193"/>
      <c r="D240" s="194" t="s">
        <v>178</v>
      </c>
      <c r="E240" s="195" t="s">
        <v>1</v>
      </c>
      <c r="F240" s="196" t="s">
        <v>179</v>
      </c>
      <c r="G240" s="193"/>
      <c r="H240" s="195" t="s">
        <v>1</v>
      </c>
      <c r="I240" s="197"/>
      <c r="J240" s="193"/>
      <c r="K240" s="193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178</v>
      </c>
      <c r="AU240" s="202" t="s">
        <v>84</v>
      </c>
      <c r="AV240" s="12" t="s">
        <v>82</v>
      </c>
      <c r="AW240" s="12" t="s">
        <v>36</v>
      </c>
      <c r="AX240" s="12" t="s">
        <v>75</v>
      </c>
      <c r="AY240" s="202" t="s">
        <v>172</v>
      </c>
    </row>
    <row r="241" spans="2:65" s="12" customFormat="1">
      <c r="B241" s="192"/>
      <c r="C241" s="193"/>
      <c r="D241" s="194" t="s">
        <v>178</v>
      </c>
      <c r="E241" s="195" t="s">
        <v>1</v>
      </c>
      <c r="F241" s="196" t="s">
        <v>180</v>
      </c>
      <c r="G241" s="193"/>
      <c r="H241" s="195" t="s">
        <v>1</v>
      </c>
      <c r="I241" s="197"/>
      <c r="J241" s="193"/>
      <c r="K241" s="193"/>
      <c r="L241" s="198"/>
      <c r="M241" s="199"/>
      <c r="N241" s="200"/>
      <c r="O241" s="200"/>
      <c r="P241" s="200"/>
      <c r="Q241" s="200"/>
      <c r="R241" s="200"/>
      <c r="S241" s="200"/>
      <c r="T241" s="201"/>
      <c r="AT241" s="202" t="s">
        <v>178</v>
      </c>
      <c r="AU241" s="202" t="s">
        <v>84</v>
      </c>
      <c r="AV241" s="12" t="s">
        <v>82</v>
      </c>
      <c r="AW241" s="12" t="s">
        <v>36</v>
      </c>
      <c r="AX241" s="12" t="s">
        <v>75</v>
      </c>
      <c r="AY241" s="202" t="s">
        <v>172</v>
      </c>
    </row>
    <row r="242" spans="2:65" s="13" customFormat="1">
      <c r="B242" s="203"/>
      <c r="C242" s="204"/>
      <c r="D242" s="194" t="s">
        <v>178</v>
      </c>
      <c r="E242" s="205" t="s">
        <v>1</v>
      </c>
      <c r="F242" s="206" t="s">
        <v>1978</v>
      </c>
      <c r="G242" s="204"/>
      <c r="H242" s="207">
        <v>41.61</v>
      </c>
      <c r="I242" s="208"/>
      <c r="J242" s="204"/>
      <c r="K242" s="204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178</v>
      </c>
      <c r="AU242" s="213" t="s">
        <v>84</v>
      </c>
      <c r="AV242" s="13" t="s">
        <v>84</v>
      </c>
      <c r="AW242" s="13" t="s">
        <v>36</v>
      </c>
      <c r="AX242" s="13" t="s">
        <v>82</v>
      </c>
      <c r="AY242" s="213" t="s">
        <v>172</v>
      </c>
    </row>
    <row r="243" spans="2:65" s="1" customFormat="1" ht="22.5" customHeight="1">
      <c r="B243" s="33"/>
      <c r="C243" s="181" t="s">
        <v>310</v>
      </c>
      <c r="D243" s="181" t="s">
        <v>174</v>
      </c>
      <c r="E243" s="182" t="s">
        <v>490</v>
      </c>
      <c r="F243" s="183" t="s">
        <v>491</v>
      </c>
      <c r="G243" s="184" t="s">
        <v>175</v>
      </c>
      <c r="H243" s="185">
        <v>41.61</v>
      </c>
      <c r="I243" s="186"/>
      <c r="J243" s="185">
        <f>ROUND(I243*H243,2)</f>
        <v>0</v>
      </c>
      <c r="K243" s="183" t="s">
        <v>176</v>
      </c>
      <c r="L243" s="37"/>
      <c r="M243" s="187" t="s">
        <v>1</v>
      </c>
      <c r="N243" s="188" t="s">
        <v>46</v>
      </c>
      <c r="O243" s="59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AR243" s="16" t="s">
        <v>177</v>
      </c>
      <c r="AT243" s="16" t="s">
        <v>174</v>
      </c>
      <c r="AU243" s="16" t="s">
        <v>84</v>
      </c>
      <c r="AY243" s="16" t="s">
        <v>172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6" t="s">
        <v>82</v>
      </c>
      <c r="BK243" s="191">
        <f>ROUND(I243*H243,2)</f>
        <v>0</v>
      </c>
      <c r="BL243" s="16" t="s">
        <v>177</v>
      </c>
      <c r="BM243" s="16" t="s">
        <v>2062</v>
      </c>
    </row>
    <row r="244" spans="2:65" s="12" customFormat="1">
      <c r="B244" s="192"/>
      <c r="C244" s="193"/>
      <c r="D244" s="194" t="s">
        <v>178</v>
      </c>
      <c r="E244" s="195" t="s">
        <v>1</v>
      </c>
      <c r="F244" s="196" t="s">
        <v>179</v>
      </c>
      <c r="G244" s="193"/>
      <c r="H244" s="195" t="s">
        <v>1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178</v>
      </c>
      <c r="AU244" s="202" t="s">
        <v>84</v>
      </c>
      <c r="AV244" s="12" t="s">
        <v>82</v>
      </c>
      <c r="AW244" s="12" t="s">
        <v>36</v>
      </c>
      <c r="AX244" s="12" t="s">
        <v>75</v>
      </c>
      <c r="AY244" s="202" t="s">
        <v>172</v>
      </c>
    </row>
    <row r="245" spans="2:65" s="12" customFormat="1">
      <c r="B245" s="192"/>
      <c r="C245" s="193"/>
      <c r="D245" s="194" t="s">
        <v>178</v>
      </c>
      <c r="E245" s="195" t="s">
        <v>1</v>
      </c>
      <c r="F245" s="196" t="s">
        <v>180</v>
      </c>
      <c r="G245" s="193"/>
      <c r="H245" s="195" t="s">
        <v>1</v>
      </c>
      <c r="I245" s="197"/>
      <c r="J245" s="193"/>
      <c r="K245" s="193"/>
      <c r="L245" s="198"/>
      <c r="M245" s="199"/>
      <c r="N245" s="200"/>
      <c r="O245" s="200"/>
      <c r="P245" s="200"/>
      <c r="Q245" s="200"/>
      <c r="R245" s="200"/>
      <c r="S245" s="200"/>
      <c r="T245" s="201"/>
      <c r="AT245" s="202" t="s">
        <v>178</v>
      </c>
      <c r="AU245" s="202" t="s">
        <v>84</v>
      </c>
      <c r="AV245" s="12" t="s">
        <v>82</v>
      </c>
      <c r="AW245" s="12" t="s">
        <v>36</v>
      </c>
      <c r="AX245" s="12" t="s">
        <v>75</v>
      </c>
      <c r="AY245" s="202" t="s">
        <v>172</v>
      </c>
    </row>
    <row r="246" spans="2:65" s="13" customFormat="1">
      <c r="B246" s="203"/>
      <c r="C246" s="204"/>
      <c r="D246" s="194" t="s">
        <v>178</v>
      </c>
      <c r="E246" s="205" t="s">
        <v>1</v>
      </c>
      <c r="F246" s="206" t="s">
        <v>1978</v>
      </c>
      <c r="G246" s="204"/>
      <c r="H246" s="207">
        <v>41.61</v>
      </c>
      <c r="I246" s="208"/>
      <c r="J246" s="204"/>
      <c r="K246" s="204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178</v>
      </c>
      <c r="AU246" s="213" t="s">
        <v>84</v>
      </c>
      <c r="AV246" s="13" t="s">
        <v>84</v>
      </c>
      <c r="AW246" s="13" t="s">
        <v>36</v>
      </c>
      <c r="AX246" s="13" t="s">
        <v>82</v>
      </c>
      <c r="AY246" s="213" t="s">
        <v>172</v>
      </c>
    </row>
    <row r="247" spans="2:65" s="11" customFormat="1" ht="22.9" customHeight="1">
      <c r="B247" s="165"/>
      <c r="C247" s="166"/>
      <c r="D247" s="167" t="s">
        <v>74</v>
      </c>
      <c r="E247" s="179" t="s">
        <v>200</v>
      </c>
      <c r="F247" s="179" t="s">
        <v>380</v>
      </c>
      <c r="G247" s="166"/>
      <c r="H247" s="166"/>
      <c r="I247" s="169"/>
      <c r="J247" s="180">
        <f>BK247</f>
        <v>0</v>
      </c>
      <c r="K247" s="166"/>
      <c r="L247" s="171"/>
      <c r="M247" s="172"/>
      <c r="N247" s="173"/>
      <c r="O247" s="173"/>
      <c r="P247" s="174">
        <f>SUM(P248:P281)</f>
        <v>0</v>
      </c>
      <c r="Q247" s="173"/>
      <c r="R247" s="174">
        <f>SUM(R248:R281)</f>
        <v>23.945460299999993</v>
      </c>
      <c r="S247" s="173"/>
      <c r="T247" s="175">
        <f>SUM(T248:T281)</f>
        <v>0.15000000000000002</v>
      </c>
      <c r="AR247" s="176" t="s">
        <v>82</v>
      </c>
      <c r="AT247" s="177" t="s">
        <v>74</v>
      </c>
      <c r="AU247" s="177" t="s">
        <v>82</v>
      </c>
      <c r="AY247" s="176" t="s">
        <v>172</v>
      </c>
      <c r="BK247" s="178">
        <f>SUM(BK248:BK281)</f>
        <v>0</v>
      </c>
    </row>
    <row r="248" spans="2:65" s="1" customFormat="1" ht="22.5" customHeight="1">
      <c r="B248" s="33"/>
      <c r="C248" s="181" t="s">
        <v>313</v>
      </c>
      <c r="D248" s="181" t="s">
        <v>174</v>
      </c>
      <c r="E248" s="182" t="s">
        <v>2063</v>
      </c>
      <c r="F248" s="183" t="s">
        <v>2064</v>
      </c>
      <c r="G248" s="184" t="s">
        <v>211</v>
      </c>
      <c r="H248" s="185">
        <v>37.83</v>
      </c>
      <c r="I248" s="186"/>
      <c r="J248" s="185">
        <f>ROUND(I248*H248,2)</f>
        <v>0</v>
      </c>
      <c r="K248" s="183" t="s">
        <v>176</v>
      </c>
      <c r="L248" s="37"/>
      <c r="M248" s="187" t="s">
        <v>1</v>
      </c>
      <c r="N248" s="188" t="s">
        <v>46</v>
      </c>
      <c r="O248" s="59"/>
      <c r="P248" s="189">
        <f>O248*H248</f>
        <v>0</v>
      </c>
      <c r="Q248" s="189">
        <v>1.0000000000000001E-5</v>
      </c>
      <c r="R248" s="189">
        <f>Q248*H248</f>
        <v>3.7830000000000003E-4</v>
      </c>
      <c r="S248" s="189">
        <v>0</v>
      </c>
      <c r="T248" s="190">
        <f>S248*H248</f>
        <v>0</v>
      </c>
      <c r="AR248" s="16" t="s">
        <v>177</v>
      </c>
      <c r="AT248" s="16" t="s">
        <v>174</v>
      </c>
      <c r="AU248" s="16" t="s">
        <v>84</v>
      </c>
      <c r="AY248" s="16" t="s">
        <v>172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6" t="s">
        <v>82</v>
      </c>
      <c r="BK248" s="191">
        <f>ROUND(I248*H248,2)</f>
        <v>0</v>
      </c>
      <c r="BL248" s="16" t="s">
        <v>177</v>
      </c>
      <c r="BM248" s="16" t="s">
        <v>2065</v>
      </c>
    </row>
    <row r="249" spans="2:65" s="1" customFormat="1" ht="16.5" customHeight="1">
      <c r="B249" s="33"/>
      <c r="C249" s="227" t="s">
        <v>318</v>
      </c>
      <c r="D249" s="227" t="s">
        <v>288</v>
      </c>
      <c r="E249" s="228" t="s">
        <v>2066</v>
      </c>
      <c r="F249" s="229" t="s">
        <v>2067</v>
      </c>
      <c r="G249" s="230" t="s">
        <v>211</v>
      </c>
      <c r="H249" s="231">
        <v>37.83</v>
      </c>
      <c r="I249" s="232"/>
      <c r="J249" s="231">
        <f>ROUND(I249*H249,2)</f>
        <v>0</v>
      </c>
      <c r="K249" s="229" t="s">
        <v>176</v>
      </c>
      <c r="L249" s="233"/>
      <c r="M249" s="234" t="s">
        <v>1</v>
      </c>
      <c r="N249" s="235" t="s">
        <v>46</v>
      </c>
      <c r="O249" s="59"/>
      <c r="P249" s="189">
        <f>O249*H249</f>
        <v>0</v>
      </c>
      <c r="Q249" s="189">
        <v>0.188</v>
      </c>
      <c r="R249" s="189">
        <f>Q249*H249</f>
        <v>7.1120399999999995</v>
      </c>
      <c r="S249" s="189">
        <v>0</v>
      </c>
      <c r="T249" s="190">
        <f>S249*H249</f>
        <v>0</v>
      </c>
      <c r="AR249" s="16" t="s">
        <v>200</v>
      </c>
      <c r="AT249" s="16" t="s">
        <v>288</v>
      </c>
      <c r="AU249" s="16" t="s">
        <v>84</v>
      </c>
      <c r="AY249" s="16" t="s">
        <v>172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6" t="s">
        <v>82</v>
      </c>
      <c r="BK249" s="191">
        <f>ROUND(I249*H249,2)</f>
        <v>0</v>
      </c>
      <c r="BL249" s="16" t="s">
        <v>177</v>
      </c>
      <c r="BM249" s="16" t="s">
        <v>2068</v>
      </c>
    </row>
    <row r="250" spans="2:65" s="1" customFormat="1" ht="16.5" customHeight="1">
      <c r="B250" s="33"/>
      <c r="C250" s="181" t="s">
        <v>321</v>
      </c>
      <c r="D250" s="181" t="s">
        <v>174</v>
      </c>
      <c r="E250" s="182" t="s">
        <v>2069</v>
      </c>
      <c r="F250" s="183" t="s">
        <v>2070</v>
      </c>
      <c r="G250" s="184" t="s">
        <v>2071</v>
      </c>
      <c r="H250" s="185">
        <v>3</v>
      </c>
      <c r="I250" s="186"/>
      <c r="J250" s="185">
        <f>ROUND(I250*H250,2)</f>
        <v>0</v>
      </c>
      <c r="K250" s="183" t="s">
        <v>176</v>
      </c>
      <c r="L250" s="37"/>
      <c r="M250" s="187" t="s">
        <v>1</v>
      </c>
      <c r="N250" s="188" t="s">
        <v>46</v>
      </c>
      <c r="O250" s="59"/>
      <c r="P250" s="189">
        <f>O250*H250</f>
        <v>0</v>
      </c>
      <c r="Q250" s="189">
        <v>3.1E-4</v>
      </c>
      <c r="R250" s="189">
        <f>Q250*H250</f>
        <v>9.3000000000000005E-4</v>
      </c>
      <c r="S250" s="189">
        <v>0</v>
      </c>
      <c r="T250" s="190">
        <f>S250*H250</f>
        <v>0</v>
      </c>
      <c r="AR250" s="16" t="s">
        <v>177</v>
      </c>
      <c r="AT250" s="16" t="s">
        <v>174</v>
      </c>
      <c r="AU250" s="16" t="s">
        <v>84</v>
      </c>
      <c r="AY250" s="16" t="s">
        <v>172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6" t="s">
        <v>82</v>
      </c>
      <c r="BK250" s="191">
        <f>ROUND(I250*H250,2)</f>
        <v>0</v>
      </c>
      <c r="BL250" s="16" t="s">
        <v>177</v>
      </c>
      <c r="BM250" s="16" t="s">
        <v>2072</v>
      </c>
    </row>
    <row r="251" spans="2:65" s="12" customFormat="1">
      <c r="B251" s="192"/>
      <c r="C251" s="193"/>
      <c r="D251" s="194" t="s">
        <v>178</v>
      </c>
      <c r="E251" s="195" t="s">
        <v>1</v>
      </c>
      <c r="F251" s="196" t="s">
        <v>1983</v>
      </c>
      <c r="G251" s="193"/>
      <c r="H251" s="195" t="s">
        <v>1</v>
      </c>
      <c r="I251" s="197"/>
      <c r="J251" s="193"/>
      <c r="K251" s="193"/>
      <c r="L251" s="198"/>
      <c r="M251" s="199"/>
      <c r="N251" s="200"/>
      <c r="O251" s="200"/>
      <c r="P251" s="200"/>
      <c r="Q251" s="200"/>
      <c r="R251" s="200"/>
      <c r="S251" s="200"/>
      <c r="T251" s="201"/>
      <c r="AT251" s="202" t="s">
        <v>178</v>
      </c>
      <c r="AU251" s="202" t="s">
        <v>84</v>
      </c>
      <c r="AV251" s="12" t="s">
        <v>82</v>
      </c>
      <c r="AW251" s="12" t="s">
        <v>36</v>
      </c>
      <c r="AX251" s="12" t="s">
        <v>75</v>
      </c>
      <c r="AY251" s="202" t="s">
        <v>172</v>
      </c>
    </row>
    <row r="252" spans="2:65" s="13" customFormat="1">
      <c r="B252" s="203"/>
      <c r="C252" s="204"/>
      <c r="D252" s="194" t="s">
        <v>178</v>
      </c>
      <c r="E252" s="205" t="s">
        <v>1</v>
      </c>
      <c r="F252" s="206" t="s">
        <v>92</v>
      </c>
      <c r="G252" s="204"/>
      <c r="H252" s="207">
        <v>3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178</v>
      </c>
      <c r="AU252" s="213" t="s">
        <v>84</v>
      </c>
      <c r="AV252" s="13" t="s">
        <v>84</v>
      </c>
      <c r="AW252" s="13" t="s">
        <v>36</v>
      </c>
      <c r="AX252" s="13" t="s">
        <v>82</v>
      </c>
      <c r="AY252" s="213" t="s">
        <v>172</v>
      </c>
    </row>
    <row r="253" spans="2:65" s="1" customFormat="1" ht="16.5" customHeight="1">
      <c r="B253" s="33"/>
      <c r="C253" s="181" t="s">
        <v>325</v>
      </c>
      <c r="D253" s="181" t="s">
        <v>174</v>
      </c>
      <c r="E253" s="182" t="s">
        <v>2073</v>
      </c>
      <c r="F253" s="183" t="s">
        <v>2074</v>
      </c>
      <c r="G253" s="184" t="s">
        <v>386</v>
      </c>
      <c r="H253" s="185">
        <v>6</v>
      </c>
      <c r="I253" s="186"/>
      <c r="J253" s="185">
        <f>ROUND(I253*H253,2)</f>
        <v>0</v>
      </c>
      <c r="K253" s="183" t="s">
        <v>176</v>
      </c>
      <c r="L253" s="37"/>
      <c r="M253" s="187" t="s">
        <v>1</v>
      </c>
      <c r="N253" s="188" t="s">
        <v>46</v>
      </c>
      <c r="O253" s="59"/>
      <c r="P253" s="189">
        <f>O253*H253</f>
        <v>0</v>
      </c>
      <c r="Q253" s="189">
        <v>9.1800000000000007E-3</v>
      </c>
      <c r="R253" s="189">
        <f>Q253*H253</f>
        <v>5.5080000000000004E-2</v>
      </c>
      <c r="S253" s="189">
        <v>0</v>
      </c>
      <c r="T253" s="190">
        <f>S253*H253</f>
        <v>0</v>
      </c>
      <c r="AR253" s="16" t="s">
        <v>177</v>
      </c>
      <c r="AT253" s="16" t="s">
        <v>174</v>
      </c>
      <c r="AU253" s="16" t="s">
        <v>84</v>
      </c>
      <c r="AY253" s="16" t="s">
        <v>172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6" t="s">
        <v>82</v>
      </c>
      <c r="BK253" s="191">
        <f>ROUND(I253*H253,2)</f>
        <v>0</v>
      </c>
      <c r="BL253" s="16" t="s">
        <v>177</v>
      </c>
      <c r="BM253" s="16" t="s">
        <v>2075</v>
      </c>
    </row>
    <row r="254" spans="2:65" s="12" customFormat="1">
      <c r="B254" s="192"/>
      <c r="C254" s="193"/>
      <c r="D254" s="194" t="s">
        <v>178</v>
      </c>
      <c r="E254" s="195" t="s">
        <v>1</v>
      </c>
      <c r="F254" s="196" t="s">
        <v>2033</v>
      </c>
      <c r="G254" s="193"/>
      <c r="H254" s="195" t="s">
        <v>1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178</v>
      </c>
      <c r="AU254" s="202" t="s">
        <v>84</v>
      </c>
      <c r="AV254" s="12" t="s">
        <v>82</v>
      </c>
      <c r="AW254" s="12" t="s">
        <v>36</v>
      </c>
      <c r="AX254" s="12" t="s">
        <v>75</v>
      </c>
      <c r="AY254" s="202" t="s">
        <v>172</v>
      </c>
    </row>
    <row r="255" spans="2:65" s="13" customFormat="1">
      <c r="B255" s="203"/>
      <c r="C255" s="204"/>
      <c r="D255" s="194" t="s">
        <v>178</v>
      </c>
      <c r="E255" s="205" t="s">
        <v>1</v>
      </c>
      <c r="F255" s="206" t="s">
        <v>2076</v>
      </c>
      <c r="G255" s="204"/>
      <c r="H255" s="207">
        <v>6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178</v>
      </c>
      <c r="AU255" s="213" t="s">
        <v>84</v>
      </c>
      <c r="AV255" s="13" t="s">
        <v>84</v>
      </c>
      <c r="AW255" s="13" t="s">
        <v>36</v>
      </c>
      <c r="AX255" s="13" t="s">
        <v>82</v>
      </c>
      <c r="AY255" s="213" t="s">
        <v>172</v>
      </c>
    </row>
    <row r="256" spans="2:65" s="1" customFormat="1" ht="16.5" customHeight="1">
      <c r="B256" s="33"/>
      <c r="C256" s="227" t="s">
        <v>328</v>
      </c>
      <c r="D256" s="227" t="s">
        <v>288</v>
      </c>
      <c r="E256" s="228" t="s">
        <v>2077</v>
      </c>
      <c r="F256" s="229" t="s">
        <v>2078</v>
      </c>
      <c r="G256" s="230" t="s">
        <v>386</v>
      </c>
      <c r="H256" s="231">
        <v>2</v>
      </c>
      <c r="I256" s="232"/>
      <c r="J256" s="231">
        <f>ROUND(I256*H256,2)</f>
        <v>0</v>
      </c>
      <c r="K256" s="229" t="s">
        <v>176</v>
      </c>
      <c r="L256" s="233"/>
      <c r="M256" s="234" t="s">
        <v>1</v>
      </c>
      <c r="N256" s="235" t="s">
        <v>46</v>
      </c>
      <c r="O256" s="59"/>
      <c r="P256" s="189">
        <f>O256*H256</f>
        <v>0</v>
      </c>
      <c r="Q256" s="189">
        <v>0.254</v>
      </c>
      <c r="R256" s="189">
        <f>Q256*H256</f>
        <v>0.50800000000000001</v>
      </c>
      <c r="S256" s="189">
        <v>0</v>
      </c>
      <c r="T256" s="190">
        <f>S256*H256</f>
        <v>0</v>
      </c>
      <c r="AR256" s="16" t="s">
        <v>200</v>
      </c>
      <c r="AT256" s="16" t="s">
        <v>288</v>
      </c>
      <c r="AU256" s="16" t="s">
        <v>84</v>
      </c>
      <c r="AY256" s="16" t="s">
        <v>172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6" t="s">
        <v>82</v>
      </c>
      <c r="BK256" s="191">
        <f>ROUND(I256*H256,2)</f>
        <v>0</v>
      </c>
      <c r="BL256" s="16" t="s">
        <v>177</v>
      </c>
      <c r="BM256" s="16" t="s">
        <v>2079</v>
      </c>
    </row>
    <row r="257" spans="2:65" s="1" customFormat="1" ht="16.5" customHeight="1">
      <c r="B257" s="33"/>
      <c r="C257" s="227" t="s">
        <v>332</v>
      </c>
      <c r="D257" s="227" t="s">
        <v>288</v>
      </c>
      <c r="E257" s="228" t="s">
        <v>2080</v>
      </c>
      <c r="F257" s="229" t="s">
        <v>2081</v>
      </c>
      <c r="G257" s="230" t="s">
        <v>386</v>
      </c>
      <c r="H257" s="231">
        <v>4</v>
      </c>
      <c r="I257" s="232"/>
      <c r="J257" s="231">
        <f>ROUND(I257*H257,2)</f>
        <v>0</v>
      </c>
      <c r="K257" s="229" t="s">
        <v>176</v>
      </c>
      <c r="L257" s="233"/>
      <c r="M257" s="234" t="s">
        <v>1</v>
      </c>
      <c r="N257" s="235" t="s">
        <v>46</v>
      </c>
      <c r="O257" s="59"/>
      <c r="P257" s="189">
        <f>O257*H257</f>
        <v>0</v>
      </c>
      <c r="Q257" s="189">
        <v>0.50600000000000001</v>
      </c>
      <c r="R257" s="189">
        <f>Q257*H257</f>
        <v>2.024</v>
      </c>
      <c r="S257" s="189">
        <v>0</v>
      </c>
      <c r="T257" s="190">
        <f>S257*H257</f>
        <v>0</v>
      </c>
      <c r="AR257" s="16" t="s">
        <v>200</v>
      </c>
      <c r="AT257" s="16" t="s">
        <v>288</v>
      </c>
      <c r="AU257" s="16" t="s">
        <v>84</v>
      </c>
      <c r="AY257" s="16" t="s">
        <v>172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6" t="s">
        <v>82</v>
      </c>
      <c r="BK257" s="191">
        <f>ROUND(I257*H257,2)</f>
        <v>0</v>
      </c>
      <c r="BL257" s="16" t="s">
        <v>177</v>
      </c>
      <c r="BM257" s="16" t="s">
        <v>2082</v>
      </c>
    </row>
    <row r="258" spans="2:65" s="1" customFormat="1" ht="16.5" customHeight="1">
      <c r="B258" s="33"/>
      <c r="C258" s="181" t="s">
        <v>333</v>
      </c>
      <c r="D258" s="181" t="s">
        <v>174</v>
      </c>
      <c r="E258" s="182" t="s">
        <v>2083</v>
      </c>
      <c r="F258" s="183" t="s">
        <v>2084</v>
      </c>
      <c r="G258" s="184" t="s">
        <v>386</v>
      </c>
      <c r="H258" s="185">
        <v>4</v>
      </c>
      <c r="I258" s="186"/>
      <c r="J258" s="185">
        <f>ROUND(I258*H258,2)</f>
        <v>0</v>
      </c>
      <c r="K258" s="183" t="s">
        <v>176</v>
      </c>
      <c r="L258" s="37"/>
      <c r="M258" s="187" t="s">
        <v>1</v>
      </c>
      <c r="N258" s="188" t="s">
        <v>46</v>
      </c>
      <c r="O258" s="59"/>
      <c r="P258" s="189">
        <f>O258*H258</f>
        <v>0</v>
      </c>
      <c r="Q258" s="189">
        <v>1.1469999999999999E-2</v>
      </c>
      <c r="R258" s="189">
        <f>Q258*H258</f>
        <v>4.5879999999999997E-2</v>
      </c>
      <c r="S258" s="189">
        <v>0</v>
      </c>
      <c r="T258" s="190">
        <f>S258*H258</f>
        <v>0</v>
      </c>
      <c r="AR258" s="16" t="s">
        <v>177</v>
      </c>
      <c r="AT258" s="16" t="s">
        <v>174</v>
      </c>
      <c r="AU258" s="16" t="s">
        <v>84</v>
      </c>
      <c r="AY258" s="16" t="s">
        <v>172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6" t="s">
        <v>82</v>
      </c>
      <c r="BK258" s="191">
        <f>ROUND(I258*H258,2)</f>
        <v>0</v>
      </c>
      <c r="BL258" s="16" t="s">
        <v>177</v>
      </c>
      <c r="BM258" s="16" t="s">
        <v>2085</v>
      </c>
    </row>
    <row r="259" spans="2:65" s="12" customFormat="1">
      <c r="B259" s="192"/>
      <c r="C259" s="193"/>
      <c r="D259" s="194" t="s">
        <v>178</v>
      </c>
      <c r="E259" s="195" t="s">
        <v>1</v>
      </c>
      <c r="F259" s="196" t="s">
        <v>2033</v>
      </c>
      <c r="G259" s="193"/>
      <c r="H259" s="195" t="s">
        <v>1</v>
      </c>
      <c r="I259" s="197"/>
      <c r="J259" s="193"/>
      <c r="K259" s="193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178</v>
      </c>
      <c r="AU259" s="202" t="s">
        <v>84</v>
      </c>
      <c r="AV259" s="12" t="s">
        <v>82</v>
      </c>
      <c r="AW259" s="12" t="s">
        <v>36</v>
      </c>
      <c r="AX259" s="12" t="s">
        <v>75</v>
      </c>
      <c r="AY259" s="202" t="s">
        <v>172</v>
      </c>
    </row>
    <row r="260" spans="2:65" s="13" customFormat="1">
      <c r="B260" s="203"/>
      <c r="C260" s="204"/>
      <c r="D260" s="194" t="s">
        <v>178</v>
      </c>
      <c r="E260" s="205" t="s">
        <v>1</v>
      </c>
      <c r="F260" s="206" t="s">
        <v>177</v>
      </c>
      <c r="G260" s="204"/>
      <c r="H260" s="207">
        <v>4</v>
      </c>
      <c r="I260" s="208"/>
      <c r="J260" s="204"/>
      <c r="K260" s="204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178</v>
      </c>
      <c r="AU260" s="213" t="s">
        <v>84</v>
      </c>
      <c r="AV260" s="13" t="s">
        <v>84</v>
      </c>
      <c r="AW260" s="13" t="s">
        <v>36</v>
      </c>
      <c r="AX260" s="13" t="s">
        <v>82</v>
      </c>
      <c r="AY260" s="213" t="s">
        <v>172</v>
      </c>
    </row>
    <row r="261" spans="2:65" s="1" customFormat="1" ht="16.5" customHeight="1">
      <c r="B261" s="33"/>
      <c r="C261" s="227" t="s">
        <v>334</v>
      </c>
      <c r="D261" s="227" t="s">
        <v>288</v>
      </c>
      <c r="E261" s="228" t="s">
        <v>2086</v>
      </c>
      <c r="F261" s="229" t="s">
        <v>2087</v>
      </c>
      <c r="G261" s="230" t="s">
        <v>386</v>
      </c>
      <c r="H261" s="231">
        <v>4</v>
      </c>
      <c r="I261" s="232"/>
      <c r="J261" s="231">
        <f>ROUND(I261*H261,2)</f>
        <v>0</v>
      </c>
      <c r="K261" s="229" t="s">
        <v>176</v>
      </c>
      <c r="L261" s="233"/>
      <c r="M261" s="234" t="s">
        <v>1</v>
      </c>
      <c r="N261" s="235" t="s">
        <v>46</v>
      </c>
      <c r="O261" s="59"/>
      <c r="P261" s="189">
        <f>O261*H261</f>
        <v>0</v>
      </c>
      <c r="Q261" s="189">
        <v>0.58499999999999996</v>
      </c>
      <c r="R261" s="189">
        <f>Q261*H261</f>
        <v>2.34</v>
      </c>
      <c r="S261" s="189">
        <v>0</v>
      </c>
      <c r="T261" s="190">
        <f>S261*H261</f>
        <v>0</v>
      </c>
      <c r="AR261" s="16" t="s">
        <v>200</v>
      </c>
      <c r="AT261" s="16" t="s">
        <v>288</v>
      </c>
      <c r="AU261" s="16" t="s">
        <v>84</v>
      </c>
      <c r="AY261" s="16" t="s">
        <v>172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6" t="s">
        <v>82</v>
      </c>
      <c r="BK261" s="191">
        <f>ROUND(I261*H261,2)</f>
        <v>0</v>
      </c>
      <c r="BL261" s="16" t="s">
        <v>177</v>
      </c>
      <c r="BM261" s="16" t="s">
        <v>2088</v>
      </c>
    </row>
    <row r="262" spans="2:65" s="1" customFormat="1" ht="16.5" customHeight="1">
      <c r="B262" s="33"/>
      <c r="C262" s="181" t="s">
        <v>335</v>
      </c>
      <c r="D262" s="181" t="s">
        <v>174</v>
      </c>
      <c r="E262" s="182" t="s">
        <v>2089</v>
      </c>
      <c r="F262" s="183" t="s">
        <v>2090</v>
      </c>
      <c r="G262" s="184" t="s">
        <v>386</v>
      </c>
      <c r="H262" s="185">
        <v>4</v>
      </c>
      <c r="I262" s="186"/>
      <c r="J262" s="185">
        <f>ROUND(I262*H262,2)</f>
        <v>0</v>
      </c>
      <c r="K262" s="183" t="s">
        <v>176</v>
      </c>
      <c r="L262" s="37"/>
      <c r="M262" s="187" t="s">
        <v>1</v>
      </c>
      <c r="N262" s="188" t="s">
        <v>46</v>
      </c>
      <c r="O262" s="59"/>
      <c r="P262" s="189">
        <f>O262*H262</f>
        <v>0</v>
      </c>
      <c r="Q262" s="189">
        <v>2.7529999999999999E-2</v>
      </c>
      <c r="R262" s="189">
        <f>Q262*H262</f>
        <v>0.11012</v>
      </c>
      <c r="S262" s="189">
        <v>0</v>
      </c>
      <c r="T262" s="190">
        <f>S262*H262</f>
        <v>0</v>
      </c>
      <c r="AR262" s="16" t="s">
        <v>177</v>
      </c>
      <c r="AT262" s="16" t="s">
        <v>174</v>
      </c>
      <c r="AU262" s="16" t="s">
        <v>84</v>
      </c>
      <c r="AY262" s="16" t="s">
        <v>172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6" t="s">
        <v>82</v>
      </c>
      <c r="BK262" s="191">
        <f>ROUND(I262*H262,2)</f>
        <v>0</v>
      </c>
      <c r="BL262" s="16" t="s">
        <v>177</v>
      </c>
      <c r="BM262" s="16" t="s">
        <v>2091</v>
      </c>
    </row>
    <row r="263" spans="2:65" s="12" customFormat="1">
      <c r="B263" s="192"/>
      <c r="C263" s="193"/>
      <c r="D263" s="194" t="s">
        <v>178</v>
      </c>
      <c r="E263" s="195" t="s">
        <v>1</v>
      </c>
      <c r="F263" s="196" t="s">
        <v>2033</v>
      </c>
      <c r="G263" s="193"/>
      <c r="H263" s="195" t="s">
        <v>1</v>
      </c>
      <c r="I263" s="197"/>
      <c r="J263" s="193"/>
      <c r="K263" s="193"/>
      <c r="L263" s="198"/>
      <c r="M263" s="199"/>
      <c r="N263" s="200"/>
      <c r="O263" s="200"/>
      <c r="P263" s="200"/>
      <c r="Q263" s="200"/>
      <c r="R263" s="200"/>
      <c r="S263" s="200"/>
      <c r="T263" s="201"/>
      <c r="AT263" s="202" t="s">
        <v>178</v>
      </c>
      <c r="AU263" s="202" t="s">
        <v>84</v>
      </c>
      <c r="AV263" s="12" t="s">
        <v>82</v>
      </c>
      <c r="AW263" s="12" t="s">
        <v>36</v>
      </c>
      <c r="AX263" s="12" t="s">
        <v>75</v>
      </c>
      <c r="AY263" s="202" t="s">
        <v>172</v>
      </c>
    </row>
    <row r="264" spans="2:65" s="13" customFormat="1">
      <c r="B264" s="203"/>
      <c r="C264" s="204"/>
      <c r="D264" s="194" t="s">
        <v>178</v>
      </c>
      <c r="E264" s="205" t="s">
        <v>1</v>
      </c>
      <c r="F264" s="206" t="s">
        <v>2092</v>
      </c>
      <c r="G264" s="204"/>
      <c r="H264" s="207">
        <v>4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178</v>
      </c>
      <c r="AU264" s="213" t="s">
        <v>84</v>
      </c>
      <c r="AV264" s="13" t="s">
        <v>84</v>
      </c>
      <c r="AW264" s="13" t="s">
        <v>36</v>
      </c>
      <c r="AX264" s="13" t="s">
        <v>82</v>
      </c>
      <c r="AY264" s="213" t="s">
        <v>172</v>
      </c>
    </row>
    <row r="265" spans="2:65" s="1" customFormat="1" ht="16.5" customHeight="1">
      <c r="B265" s="33"/>
      <c r="C265" s="227" t="s">
        <v>338</v>
      </c>
      <c r="D265" s="227" t="s">
        <v>288</v>
      </c>
      <c r="E265" s="228" t="s">
        <v>2093</v>
      </c>
      <c r="F265" s="229" t="s">
        <v>2094</v>
      </c>
      <c r="G265" s="230" t="s">
        <v>386</v>
      </c>
      <c r="H265" s="231">
        <v>4</v>
      </c>
      <c r="I265" s="232"/>
      <c r="J265" s="231">
        <f t="shared" ref="J265:J273" si="0">ROUND(I265*H265,2)</f>
        <v>0</v>
      </c>
      <c r="K265" s="229" t="s">
        <v>1</v>
      </c>
      <c r="L265" s="233"/>
      <c r="M265" s="234" t="s">
        <v>1</v>
      </c>
      <c r="N265" s="235" t="s">
        <v>46</v>
      </c>
      <c r="O265" s="59"/>
      <c r="P265" s="189">
        <f t="shared" ref="P265:P273" si="1">O265*H265</f>
        <v>0</v>
      </c>
      <c r="Q265" s="189">
        <v>2.1</v>
      </c>
      <c r="R265" s="189">
        <f t="shared" ref="R265:R273" si="2">Q265*H265</f>
        <v>8.4</v>
      </c>
      <c r="S265" s="189">
        <v>0</v>
      </c>
      <c r="T265" s="190">
        <f t="shared" ref="T265:T273" si="3">S265*H265</f>
        <v>0</v>
      </c>
      <c r="AR265" s="16" t="s">
        <v>200</v>
      </c>
      <c r="AT265" s="16" t="s">
        <v>288</v>
      </c>
      <c r="AU265" s="16" t="s">
        <v>84</v>
      </c>
      <c r="AY265" s="16" t="s">
        <v>172</v>
      </c>
      <c r="BE265" s="191">
        <f t="shared" ref="BE265:BE273" si="4">IF(N265="základní",J265,0)</f>
        <v>0</v>
      </c>
      <c r="BF265" s="191">
        <f t="shared" ref="BF265:BF273" si="5">IF(N265="snížená",J265,0)</f>
        <v>0</v>
      </c>
      <c r="BG265" s="191">
        <f t="shared" ref="BG265:BG273" si="6">IF(N265="zákl. přenesená",J265,0)</f>
        <v>0</v>
      </c>
      <c r="BH265" s="191">
        <f t="shared" ref="BH265:BH273" si="7">IF(N265="sníž. přenesená",J265,0)</f>
        <v>0</v>
      </c>
      <c r="BI265" s="191">
        <f t="shared" ref="BI265:BI273" si="8">IF(N265="nulová",J265,0)</f>
        <v>0</v>
      </c>
      <c r="BJ265" s="16" t="s">
        <v>82</v>
      </c>
      <c r="BK265" s="191">
        <f t="shared" ref="BK265:BK273" si="9">ROUND(I265*H265,2)</f>
        <v>0</v>
      </c>
      <c r="BL265" s="16" t="s">
        <v>177</v>
      </c>
      <c r="BM265" s="16" t="s">
        <v>2095</v>
      </c>
    </row>
    <row r="266" spans="2:65" s="1" customFormat="1" ht="16.5" customHeight="1">
      <c r="B266" s="33"/>
      <c r="C266" s="227" t="s">
        <v>342</v>
      </c>
      <c r="D266" s="227" t="s">
        <v>288</v>
      </c>
      <c r="E266" s="228" t="s">
        <v>2096</v>
      </c>
      <c r="F266" s="229" t="s">
        <v>2097</v>
      </c>
      <c r="G266" s="230" t="s">
        <v>386</v>
      </c>
      <c r="H266" s="231">
        <v>10</v>
      </c>
      <c r="I266" s="232"/>
      <c r="J266" s="231">
        <f t="shared" si="0"/>
        <v>0</v>
      </c>
      <c r="K266" s="229" t="s">
        <v>176</v>
      </c>
      <c r="L266" s="233"/>
      <c r="M266" s="234" t="s">
        <v>1</v>
      </c>
      <c r="N266" s="235" t="s">
        <v>46</v>
      </c>
      <c r="O266" s="59"/>
      <c r="P266" s="189">
        <f t="shared" si="1"/>
        <v>0</v>
      </c>
      <c r="Q266" s="189">
        <v>2E-3</v>
      </c>
      <c r="R266" s="189">
        <f t="shared" si="2"/>
        <v>0.02</v>
      </c>
      <c r="S266" s="189">
        <v>0</v>
      </c>
      <c r="T266" s="190">
        <f t="shared" si="3"/>
        <v>0</v>
      </c>
      <c r="AR266" s="16" t="s">
        <v>200</v>
      </c>
      <c r="AT266" s="16" t="s">
        <v>288</v>
      </c>
      <c r="AU266" s="16" t="s">
        <v>84</v>
      </c>
      <c r="AY266" s="16" t="s">
        <v>172</v>
      </c>
      <c r="BE266" s="191">
        <f t="shared" si="4"/>
        <v>0</v>
      </c>
      <c r="BF266" s="191">
        <f t="shared" si="5"/>
        <v>0</v>
      </c>
      <c r="BG266" s="191">
        <f t="shared" si="6"/>
        <v>0</v>
      </c>
      <c r="BH266" s="191">
        <f t="shared" si="7"/>
        <v>0</v>
      </c>
      <c r="BI266" s="191">
        <f t="shared" si="8"/>
        <v>0</v>
      </c>
      <c r="BJ266" s="16" t="s">
        <v>82</v>
      </c>
      <c r="BK266" s="191">
        <f t="shared" si="9"/>
        <v>0</v>
      </c>
      <c r="BL266" s="16" t="s">
        <v>177</v>
      </c>
      <c r="BM266" s="16" t="s">
        <v>2098</v>
      </c>
    </row>
    <row r="267" spans="2:65" s="1" customFormat="1" ht="16.5" customHeight="1">
      <c r="B267" s="33"/>
      <c r="C267" s="181" t="s">
        <v>345</v>
      </c>
      <c r="D267" s="181" t="s">
        <v>174</v>
      </c>
      <c r="E267" s="182" t="s">
        <v>2099</v>
      </c>
      <c r="F267" s="183" t="s">
        <v>2100</v>
      </c>
      <c r="G267" s="184" t="s">
        <v>386</v>
      </c>
      <c r="H267" s="185">
        <v>2</v>
      </c>
      <c r="I267" s="186"/>
      <c r="J267" s="185">
        <f t="shared" si="0"/>
        <v>0</v>
      </c>
      <c r="K267" s="183" t="s">
        <v>176</v>
      </c>
      <c r="L267" s="37"/>
      <c r="M267" s="187" t="s">
        <v>1</v>
      </c>
      <c r="N267" s="188" t="s">
        <v>46</v>
      </c>
      <c r="O267" s="59"/>
      <c r="P267" s="189">
        <f t="shared" si="1"/>
        <v>0</v>
      </c>
      <c r="Q267" s="189">
        <v>0.34089999999999998</v>
      </c>
      <c r="R267" s="189">
        <f t="shared" si="2"/>
        <v>0.68179999999999996</v>
      </c>
      <c r="S267" s="189">
        <v>0</v>
      </c>
      <c r="T267" s="190">
        <f t="shared" si="3"/>
        <v>0</v>
      </c>
      <c r="AR267" s="16" t="s">
        <v>177</v>
      </c>
      <c r="AT267" s="16" t="s">
        <v>174</v>
      </c>
      <c r="AU267" s="16" t="s">
        <v>84</v>
      </c>
      <c r="AY267" s="16" t="s">
        <v>172</v>
      </c>
      <c r="BE267" s="191">
        <f t="shared" si="4"/>
        <v>0</v>
      </c>
      <c r="BF267" s="191">
        <f t="shared" si="5"/>
        <v>0</v>
      </c>
      <c r="BG267" s="191">
        <f t="shared" si="6"/>
        <v>0</v>
      </c>
      <c r="BH267" s="191">
        <f t="shared" si="7"/>
        <v>0</v>
      </c>
      <c r="BI267" s="191">
        <f t="shared" si="8"/>
        <v>0</v>
      </c>
      <c r="BJ267" s="16" t="s">
        <v>82</v>
      </c>
      <c r="BK267" s="191">
        <f t="shared" si="9"/>
        <v>0</v>
      </c>
      <c r="BL267" s="16" t="s">
        <v>177</v>
      </c>
      <c r="BM267" s="16" t="s">
        <v>2101</v>
      </c>
    </row>
    <row r="268" spans="2:65" s="1" customFormat="1" ht="16.5" customHeight="1">
      <c r="B268" s="33"/>
      <c r="C268" s="227" t="s">
        <v>348</v>
      </c>
      <c r="D268" s="227" t="s">
        <v>288</v>
      </c>
      <c r="E268" s="228" t="s">
        <v>2102</v>
      </c>
      <c r="F268" s="229" t="s">
        <v>2103</v>
      </c>
      <c r="G268" s="230" t="s">
        <v>386</v>
      </c>
      <c r="H268" s="231">
        <v>2</v>
      </c>
      <c r="I268" s="232"/>
      <c r="J268" s="231">
        <f t="shared" si="0"/>
        <v>0</v>
      </c>
      <c r="K268" s="229" t="s">
        <v>176</v>
      </c>
      <c r="L268" s="233"/>
      <c r="M268" s="234" t="s">
        <v>1</v>
      </c>
      <c r="N268" s="235" t="s">
        <v>46</v>
      </c>
      <c r="O268" s="59"/>
      <c r="P268" s="189">
        <f t="shared" si="1"/>
        <v>0</v>
      </c>
      <c r="Q268" s="189">
        <v>7.1999999999999995E-2</v>
      </c>
      <c r="R268" s="189">
        <f t="shared" si="2"/>
        <v>0.14399999999999999</v>
      </c>
      <c r="S268" s="189">
        <v>0</v>
      </c>
      <c r="T268" s="190">
        <f t="shared" si="3"/>
        <v>0</v>
      </c>
      <c r="AR268" s="16" t="s">
        <v>200</v>
      </c>
      <c r="AT268" s="16" t="s">
        <v>288</v>
      </c>
      <c r="AU268" s="16" t="s">
        <v>84</v>
      </c>
      <c r="AY268" s="16" t="s">
        <v>172</v>
      </c>
      <c r="BE268" s="191">
        <f t="shared" si="4"/>
        <v>0</v>
      </c>
      <c r="BF268" s="191">
        <f t="shared" si="5"/>
        <v>0</v>
      </c>
      <c r="BG268" s="191">
        <f t="shared" si="6"/>
        <v>0</v>
      </c>
      <c r="BH268" s="191">
        <f t="shared" si="7"/>
        <v>0</v>
      </c>
      <c r="BI268" s="191">
        <f t="shared" si="8"/>
        <v>0</v>
      </c>
      <c r="BJ268" s="16" t="s">
        <v>82</v>
      </c>
      <c r="BK268" s="191">
        <f t="shared" si="9"/>
        <v>0</v>
      </c>
      <c r="BL268" s="16" t="s">
        <v>177</v>
      </c>
      <c r="BM268" s="16" t="s">
        <v>2104</v>
      </c>
    </row>
    <row r="269" spans="2:65" s="1" customFormat="1" ht="16.5" customHeight="1">
      <c r="B269" s="33"/>
      <c r="C269" s="227" t="s">
        <v>351</v>
      </c>
      <c r="D269" s="227" t="s">
        <v>288</v>
      </c>
      <c r="E269" s="228" t="s">
        <v>2105</v>
      </c>
      <c r="F269" s="229" t="s">
        <v>2106</v>
      </c>
      <c r="G269" s="230" t="s">
        <v>386</v>
      </c>
      <c r="H269" s="231">
        <v>2</v>
      </c>
      <c r="I269" s="232"/>
      <c r="J269" s="231">
        <f t="shared" si="0"/>
        <v>0</v>
      </c>
      <c r="K269" s="229" t="s">
        <v>176</v>
      </c>
      <c r="L269" s="233"/>
      <c r="M269" s="234" t="s">
        <v>1</v>
      </c>
      <c r="N269" s="235" t="s">
        <v>46</v>
      </c>
      <c r="O269" s="59"/>
      <c r="P269" s="189">
        <f t="shared" si="1"/>
        <v>0</v>
      </c>
      <c r="Q269" s="189">
        <v>2.7E-2</v>
      </c>
      <c r="R269" s="189">
        <f t="shared" si="2"/>
        <v>5.3999999999999999E-2</v>
      </c>
      <c r="S269" s="189">
        <v>0</v>
      </c>
      <c r="T269" s="190">
        <f t="shared" si="3"/>
        <v>0</v>
      </c>
      <c r="AR269" s="16" t="s">
        <v>200</v>
      </c>
      <c r="AT269" s="16" t="s">
        <v>288</v>
      </c>
      <c r="AU269" s="16" t="s">
        <v>84</v>
      </c>
      <c r="AY269" s="16" t="s">
        <v>172</v>
      </c>
      <c r="BE269" s="191">
        <f t="shared" si="4"/>
        <v>0</v>
      </c>
      <c r="BF269" s="191">
        <f t="shared" si="5"/>
        <v>0</v>
      </c>
      <c r="BG269" s="191">
        <f t="shared" si="6"/>
        <v>0</v>
      </c>
      <c r="BH269" s="191">
        <f t="shared" si="7"/>
        <v>0</v>
      </c>
      <c r="BI269" s="191">
        <f t="shared" si="8"/>
        <v>0</v>
      </c>
      <c r="BJ269" s="16" t="s">
        <v>82</v>
      </c>
      <c r="BK269" s="191">
        <f t="shared" si="9"/>
        <v>0</v>
      </c>
      <c r="BL269" s="16" t="s">
        <v>177</v>
      </c>
      <c r="BM269" s="16" t="s">
        <v>2107</v>
      </c>
    </row>
    <row r="270" spans="2:65" s="1" customFormat="1" ht="16.5" customHeight="1">
      <c r="B270" s="33"/>
      <c r="C270" s="227" t="s">
        <v>354</v>
      </c>
      <c r="D270" s="227" t="s">
        <v>288</v>
      </c>
      <c r="E270" s="228" t="s">
        <v>2108</v>
      </c>
      <c r="F270" s="229" t="s">
        <v>2109</v>
      </c>
      <c r="G270" s="230" t="s">
        <v>386</v>
      </c>
      <c r="H270" s="231">
        <v>2</v>
      </c>
      <c r="I270" s="232"/>
      <c r="J270" s="231">
        <f t="shared" si="0"/>
        <v>0</v>
      </c>
      <c r="K270" s="229" t="s">
        <v>176</v>
      </c>
      <c r="L270" s="233"/>
      <c r="M270" s="234" t="s">
        <v>1</v>
      </c>
      <c r="N270" s="235" t="s">
        <v>46</v>
      </c>
      <c r="O270" s="59"/>
      <c r="P270" s="189">
        <f t="shared" si="1"/>
        <v>0</v>
      </c>
      <c r="Q270" s="189">
        <v>5.8000000000000003E-2</v>
      </c>
      <c r="R270" s="189">
        <f t="shared" si="2"/>
        <v>0.11600000000000001</v>
      </c>
      <c r="S270" s="189">
        <v>0</v>
      </c>
      <c r="T270" s="190">
        <f t="shared" si="3"/>
        <v>0</v>
      </c>
      <c r="AR270" s="16" t="s">
        <v>200</v>
      </c>
      <c r="AT270" s="16" t="s">
        <v>288</v>
      </c>
      <c r="AU270" s="16" t="s">
        <v>84</v>
      </c>
      <c r="AY270" s="16" t="s">
        <v>172</v>
      </c>
      <c r="BE270" s="191">
        <f t="shared" si="4"/>
        <v>0</v>
      </c>
      <c r="BF270" s="191">
        <f t="shared" si="5"/>
        <v>0</v>
      </c>
      <c r="BG270" s="191">
        <f t="shared" si="6"/>
        <v>0</v>
      </c>
      <c r="BH270" s="191">
        <f t="shared" si="7"/>
        <v>0</v>
      </c>
      <c r="BI270" s="191">
        <f t="shared" si="8"/>
        <v>0</v>
      </c>
      <c r="BJ270" s="16" t="s">
        <v>82</v>
      </c>
      <c r="BK270" s="191">
        <f t="shared" si="9"/>
        <v>0</v>
      </c>
      <c r="BL270" s="16" t="s">
        <v>177</v>
      </c>
      <c r="BM270" s="16" t="s">
        <v>2110</v>
      </c>
    </row>
    <row r="271" spans="2:65" s="1" customFormat="1" ht="16.5" customHeight="1">
      <c r="B271" s="33"/>
      <c r="C271" s="227" t="s">
        <v>357</v>
      </c>
      <c r="D271" s="227" t="s">
        <v>288</v>
      </c>
      <c r="E271" s="228" t="s">
        <v>2111</v>
      </c>
      <c r="F271" s="229" t="s">
        <v>2112</v>
      </c>
      <c r="G271" s="230" t="s">
        <v>386</v>
      </c>
      <c r="H271" s="231">
        <v>2</v>
      </c>
      <c r="I271" s="232"/>
      <c r="J271" s="231">
        <f t="shared" si="0"/>
        <v>0</v>
      </c>
      <c r="K271" s="229" t="s">
        <v>176</v>
      </c>
      <c r="L271" s="233"/>
      <c r="M271" s="234" t="s">
        <v>1</v>
      </c>
      <c r="N271" s="235" t="s">
        <v>46</v>
      </c>
      <c r="O271" s="59"/>
      <c r="P271" s="189">
        <f t="shared" si="1"/>
        <v>0</v>
      </c>
      <c r="Q271" s="189">
        <v>0.111</v>
      </c>
      <c r="R271" s="189">
        <f t="shared" si="2"/>
        <v>0.222</v>
      </c>
      <c r="S271" s="189">
        <v>0</v>
      </c>
      <c r="T271" s="190">
        <f t="shared" si="3"/>
        <v>0</v>
      </c>
      <c r="AR271" s="16" t="s">
        <v>200</v>
      </c>
      <c r="AT271" s="16" t="s">
        <v>288</v>
      </c>
      <c r="AU271" s="16" t="s">
        <v>84</v>
      </c>
      <c r="AY271" s="16" t="s">
        <v>172</v>
      </c>
      <c r="BE271" s="191">
        <f t="shared" si="4"/>
        <v>0</v>
      </c>
      <c r="BF271" s="191">
        <f t="shared" si="5"/>
        <v>0</v>
      </c>
      <c r="BG271" s="191">
        <f t="shared" si="6"/>
        <v>0</v>
      </c>
      <c r="BH271" s="191">
        <f t="shared" si="7"/>
        <v>0</v>
      </c>
      <c r="BI271" s="191">
        <f t="shared" si="8"/>
        <v>0</v>
      </c>
      <c r="BJ271" s="16" t="s">
        <v>82</v>
      </c>
      <c r="BK271" s="191">
        <f t="shared" si="9"/>
        <v>0</v>
      </c>
      <c r="BL271" s="16" t="s">
        <v>177</v>
      </c>
      <c r="BM271" s="16" t="s">
        <v>2113</v>
      </c>
    </row>
    <row r="272" spans="2:65" s="1" customFormat="1" ht="16.5" customHeight="1">
      <c r="B272" s="33"/>
      <c r="C272" s="227" t="s">
        <v>358</v>
      </c>
      <c r="D272" s="227" t="s">
        <v>288</v>
      </c>
      <c r="E272" s="228" t="s">
        <v>2114</v>
      </c>
      <c r="F272" s="229" t="s">
        <v>2115</v>
      </c>
      <c r="G272" s="230" t="s">
        <v>386</v>
      </c>
      <c r="H272" s="231">
        <v>2</v>
      </c>
      <c r="I272" s="232"/>
      <c r="J272" s="231">
        <f t="shared" si="0"/>
        <v>0</v>
      </c>
      <c r="K272" s="229" t="s">
        <v>176</v>
      </c>
      <c r="L272" s="233"/>
      <c r="M272" s="234" t="s">
        <v>1</v>
      </c>
      <c r="N272" s="235" t="s">
        <v>46</v>
      </c>
      <c r="O272" s="59"/>
      <c r="P272" s="189">
        <f t="shared" si="1"/>
        <v>0</v>
      </c>
      <c r="Q272" s="189">
        <v>6.0999999999999999E-2</v>
      </c>
      <c r="R272" s="189">
        <f t="shared" si="2"/>
        <v>0.122</v>
      </c>
      <c r="S272" s="189">
        <v>0</v>
      </c>
      <c r="T272" s="190">
        <f t="shared" si="3"/>
        <v>0</v>
      </c>
      <c r="AR272" s="16" t="s">
        <v>200</v>
      </c>
      <c r="AT272" s="16" t="s">
        <v>288</v>
      </c>
      <c r="AU272" s="16" t="s">
        <v>84</v>
      </c>
      <c r="AY272" s="16" t="s">
        <v>172</v>
      </c>
      <c r="BE272" s="191">
        <f t="shared" si="4"/>
        <v>0</v>
      </c>
      <c r="BF272" s="191">
        <f t="shared" si="5"/>
        <v>0</v>
      </c>
      <c r="BG272" s="191">
        <f t="shared" si="6"/>
        <v>0</v>
      </c>
      <c r="BH272" s="191">
        <f t="shared" si="7"/>
        <v>0</v>
      </c>
      <c r="BI272" s="191">
        <f t="shared" si="8"/>
        <v>0</v>
      </c>
      <c r="BJ272" s="16" t="s">
        <v>82</v>
      </c>
      <c r="BK272" s="191">
        <f t="shared" si="9"/>
        <v>0</v>
      </c>
      <c r="BL272" s="16" t="s">
        <v>177</v>
      </c>
      <c r="BM272" s="16" t="s">
        <v>2116</v>
      </c>
    </row>
    <row r="273" spans="2:65" s="1" customFormat="1" ht="16.5" customHeight="1">
      <c r="B273" s="33"/>
      <c r="C273" s="181" t="s">
        <v>361</v>
      </c>
      <c r="D273" s="181" t="s">
        <v>174</v>
      </c>
      <c r="E273" s="182" t="s">
        <v>2117</v>
      </c>
      <c r="F273" s="183" t="s">
        <v>2118</v>
      </c>
      <c r="G273" s="184" t="s">
        <v>386</v>
      </c>
      <c r="H273" s="185">
        <v>4</v>
      </c>
      <c r="I273" s="186"/>
      <c r="J273" s="185">
        <f t="shared" si="0"/>
        <v>0</v>
      </c>
      <c r="K273" s="183" t="s">
        <v>1</v>
      </c>
      <c r="L273" s="37"/>
      <c r="M273" s="187" t="s">
        <v>1</v>
      </c>
      <c r="N273" s="188" t="s">
        <v>46</v>
      </c>
      <c r="O273" s="59"/>
      <c r="P273" s="189">
        <f t="shared" si="1"/>
        <v>0</v>
      </c>
      <c r="Q273" s="189">
        <v>0.217338</v>
      </c>
      <c r="R273" s="189">
        <f t="shared" si="2"/>
        <v>0.86935200000000001</v>
      </c>
      <c r="S273" s="189">
        <v>0</v>
      </c>
      <c r="T273" s="190">
        <f t="shared" si="3"/>
        <v>0</v>
      </c>
      <c r="AR273" s="16" t="s">
        <v>177</v>
      </c>
      <c r="AT273" s="16" t="s">
        <v>174</v>
      </c>
      <c r="AU273" s="16" t="s">
        <v>84</v>
      </c>
      <c r="AY273" s="16" t="s">
        <v>172</v>
      </c>
      <c r="BE273" s="191">
        <f t="shared" si="4"/>
        <v>0</v>
      </c>
      <c r="BF273" s="191">
        <f t="shared" si="5"/>
        <v>0</v>
      </c>
      <c r="BG273" s="191">
        <f t="shared" si="6"/>
        <v>0</v>
      </c>
      <c r="BH273" s="191">
        <f t="shared" si="7"/>
        <v>0</v>
      </c>
      <c r="BI273" s="191">
        <f t="shared" si="8"/>
        <v>0</v>
      </c>
      <c r="BJ273" s="16" t="s">
        <v>82</v>
      </c>
      <c r="BK273" s="191">
        <f t="shared" si="9"/>
        <v>0</v>
      </c>
      <c r="BL273" s="16" t="s">
        <v>177</v>
      </c>
      <c r="BM273" s="16" t="s">
        <v>2119</v>
      </c>
    </row>
    <row r="274" spans="2:65" s="12" customFormat="1">
      <c r="B274" s="192"/>
      <c r="C274" s="193"/>
      <c r="D274" s="194" t="s">
        <v>178</v>
      </c>
      <c r="E274" s="195" t="s">
        <v>1</v>
      </c>
      <c r="F274" s="196" t="s">
        <v>2033</v>
      </c>
      <c r="G274" s="193"/>
      <c r="H274" s="195" t="s">
        <v>1</v>
      </c>
      <c r="I274" s="197"/>
      <c r="J274" s="193"/>
      <c r="K274" s="193"/>
      <c r="L274" s="198"/>
      <c r="M274" s="199"/>
      <c r="N274" s="200"/>
      <c r="O274" s="200"/>
      <c r="P274" s="200"/>
      <c r="Q274" s="200"/>
      <c r="R274" s="200"/>
      <c r="S274" s="200"/>
      <c r="T274" s="201"/>
      <c r="AT274" s="202" t="s">
        <v>178</v>
      </c>
      <c r="AU274" s="202" t="s">
        <v>84</v>
      </c>
      <c r="AV274" s="12" t="s">
        <v>82</v>
      </c>
      <c r="AW274" s="12" t="s">
        <v>36</v>
      </c>
      <c r="AX274" s="12" t="s">
        <v>75</v>
      </c>
      <c r="AY274" s="202" t="s">
        <v>172</v>
      </c>
    </row>
    <row r="275" spans="2:65" s="13" customFormat="1">
      <c r="B275" s="203"/>
      <c r="C275" s="204"/>
      <c r="D275" s="194" t="s">
        <v>178</v>
      </c>
      <c r="E275" s="205" t="s">
        <v>1</v>
      </c>
      <c r="F275" s="206" t="s">
        <v>177</v>
      </c>
      <c r="G275" s="204"/>
      <c r="H275" s="207">
        <v>4</v>
      </c>
      <c r="I275" s="208"/>
      <c r="J275" s="204"/>
      <c r="K275" s="204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178</v>
      </c>
      <c r="AU275" s="213" t="s">
        <v>84</v>
      </c>
      <c r="AV275" s="13" t="s">
        <v>84</v>
      </c>
      <c r="AW275" s="13" t="s">
        <v>36</v>
      </c>
      <c r="AX275" s="13" t="s">
        <v>82</v>
      </c>
      <c r="AY275" s="213" t="s">
        <v>172</v>
      </c>
    </row>
    <row r="276" spans="2:65" s="1" customFormat="1" ht="16.5" customHeight="1">
      <c r="B276" s="33"/>
      <c r="C276" s="227" t="s">
        <v>364</v>
      </c>
      <c r="D276" s="227" t="s">
        <v>288</v>
      </c>
      <c r="E276" s="228" t="s">
        <v>2120</v>
      </c>
      <c r="F276" s="229" t="s">
        <v>2121</v>
      </c>
      <c r="G276" s="230" t="s">
        <v>386</v>
      </c>
      <c r="H276" s="231">
        <v>2</v>
      </c>
      <c r="I276" s="232"/>
      <c r="J276" s="231">
        <f t="shared" ref="J276:J281" si="10">ROUND(I276*H276,2)</f>
        <v>0</v>
      </c>
      <c r="K276" s="229" t="s">
        <v>1</v>
      </c>
      <c r="L276" s="233"/>
      <c r="M276" s="234" t="s">
        <v>1</v>
      </c>
      <c r="N276" s="235" t="s">
        <v>46</v>
      </c>
      <c r="O276" s="59"/>
      <c r="P276" s="189">
        <f t="shared" ref="P276:P281" si="11">O276*H276</f>
        <v>0</v>
      </c>
      <c r="Q276" s="189">
        <v>8.1000000000000003E-2</v>
      </c>
      <c r="R276" s="189">
        <f t="shared" ref="R276:R281" si="12">Q276*H276</f>
        <v>0.16200000000000001</v>
      </c>
      <c r="S276" s="189">
        <v>0</v>
      </c>
      <c r="T276" s="190">
        <f t="shared" ref="T276:T281" si="13">S276*H276</f>
        <v>0</v>
      </c>
      <c r="AR276" s="16" t="s">
        <v>200</v>
      </c>
      <c r="AT276" s="16" t="s">
        <v>288</v>
      </c>
      <c r="AU276" s="16" t="s">
        <v>84</v>
      </c>
      <c r="AY276" s="16" t="s">
        <v>172</v>
      </c>
      <c r="BE276" s="191">
        <f t="shared" ref="BE276:BE281" si="14">IF(N276="základní",J276,0)</f>
        <v>0</v>
      </c>
      <c r="BF276" s="191">
        <f t="shared" ref="BF276:BF281" si="15">IF(N276="snížená",J276,0)</f>
        <v>0</v>
      </c>
      <c r="BG276" s="191">
        <f t="shared" ref="BG276:BG281" si="16">IF(N276="zákl. přenesená",J276,0)</f>
        <v>0</v>
      </c>
      <c r="BH276" s="191">
        <f t="shared" ref="BH276:BH281" si="17">IF(N276="sníž. přenesená",J276,0)</f>
        <v>0</v>
      </c>
      <c r="BI276" s="191">
        <f t="shared" ref="BI276:BI281" si="18">IF(N276="nulová",J276,0)</f>
        <v>0</v>
      </c>
      <c r="BJ276" s="16" t="s">
        <v>82</v>
      </c>
      <c r="BK276" s="191">
        <f t="shared" ref="BK276:BK281" si="19">ROUND(I276*H276,2)</f>
        <v>0</v>
      </c>
      <c r="BL276" s="16" t="s">
        <v>177</v>
      </c>
      <c r="BM276" s="16" t="s">
        <v>2122</v>
      </c>
    </row>
    <row r="277" spans="2:65" s="1" customFormat="1" ht="16.5" customHeight="1">
      <c r="B277" s="33"/>
      <c r="C277" s="227" t="s">
        <v>367</v>
      </c>
      <c r="D277" s="227" t="s">
        <v>288</v>
      </c>
      <c r="E277" s="228" t="s">
        <v>2123</v>
      </c>
      <c r="F277" s="229" t="s">
        <v>2124</v>
      </c>
      <c r="G277" s="230" t="s">
        <v>386</v>
      </c>
      <c r="H277" s="231">
        <v>5</v>
      </c>
      <c r="I277" s="232"/>
      <c r="J277" s="231">
        <f t="shared" si="10"/>
        <v>0</v>
      </c>
      <c r="K277" s="229" t="s">
        <v>1</v>
      </c>
      <c r="L277" s="233"/>
      <c r="M277" s="234" t="s">
        <v>1</v>
      </c>
      <c r="N277" s="235" t="s">
        <v>46</v>
      </c>
      <c r="O277" s="59"/>
      <c r="P277" s="189">
        <f t="shared" si="11"/>
        <v>0</v>
      </c>
      <c r="Q277" s="189">
        <v>8.1000000000000003E-2</v>
      </c>
      <c r="R277" s="189">
        <f t="shared" si="12"/>
        <v>0.40500000000000003</v>
      </c>
      <c r="S277" s="189">
        <v>0</v>
      </c>
      <c r="T277" s="190">
        <f t="shared" si="13"/>
        <v>0</v>
      </c>
      <c r="AR277" s="16" t="s">
        <v>200</v>
      </c>
      <c r="AT277" s="16" t="s">
        <v>288</v>
      </c>
      <c r="AU277" s="16" t="s">
        <v>84</v>
      </c>
      <c r="AY277" s="16" t="s">
        <v>172</v>
      </c>
      <c r="BE277" s="191">
        <f t="shared" si="14"/>
        <v>0</v>
      </c>
      <c r="BF277" s="191">
        <f t="shared" si="15"/>
        <v>0</v>
      </c>
      <c r="BG277" s="191">
        <f t="shared" si="16"/>
        <v>0</v>
      </c>
      <c r="BH277" s="191">
        <f t="shared" si="17"/>
        <v>0</v>
      </c>
      <c r="BI277" s="191">
        <f t="shared" si="18"/>
        <v>0</v>
      </c>
      <c r="BJ277" s="16" t="s">
        <v>82</v>
      </c>
      <c r="BK277" s="191">
        <f t="shared" si="19"/>
        <v>0</v>
      </c>
      <c r="BL277" s="16" t="s">
        <v>177</v>
      </c>
      <c r="BM277" s="16" t="s">
        <v>2125</v>
      </c>
    </row>
    <row r="278" spans="2:65" s="1" customFormat="1" ht="16.5" customHeight="1">
      <c r="B278" s="33"/>
      <c r="C278" s="181" t="s">
        <v>370</v>
      </c>
      <c r="D278" s="181" t="s">
        <v>174</v>
      </c>
      <c r="E278" s="182" t="s">
        <v>2126</v>
      </c>
      <c r="F278" s="183" t="s">
        <v>2127</v>
      </c>
      <c r="G278" s="184" t="s">
        <v>386</v>
      </c>
      <c r="H278" s="185">
        <v>3</v>
      </c>
      <c r="I278" s="186"/>
      <c r="J278" s="185">
        <f t="shared" si="10"/>
        <v>0</v>
      </c>
      <c r="K278" s="183" t="s">
        <v>176</v>
      </c>
      <c r="L278" s="37"/>
      <c r="M278" s="187" t="s">
        <v>1</v>
      </c>
      <c r="N278" s="188" t="s">
        <v>46</v>
      </c>
      <c r="O278" s="59"/>
      <c r="P278" s="189">
        <f t="shared" si="11"/>
        <v>0</v>
      </c>
      <c r="Q278" s="189">
        <v>0</v>
      </c>
      <c r="R278" s="189">
        <f t="shared" si="12"/>
        <v>0</v>
      </c>
      <c r="S278" s="189">
        <v>0.05</v>
      </c>
      <c r="T278" s="190">
        <f t="shared" si="13"/>
        <v>0.15000000000000002</v>
      </c>
      <c r="AR278" s="16" t="s">
        <v>177</v>
      </c>
      <c r="AT278" s="16" t="s">
        <v>174</v>
      </c>
      <c r="AU278" s="16" t="s">
        <v>84</v>
      </c>
      <c r="AY278" s="16" t="s">
        <v>172</v>
      </c>
      <c r="BE278" s="191">
        <f t="shared" si="14"/>
        <v>0</v>
      </c>
      <c r="BF278" s="191">
        <f t="shared" si="15"/>
        <v>0</v>
      </c>
      <c r="BG278" s="191">
        <f t="shared" si="16"/>
        <v>0</v>
      </c>
      <c r="BH278" s="191">
        <f t="shared" si="17"/>
        <v>0</v>
      </c>
      <c r="BI278" s="191">
        <f t="shared" si="18"/>
        <v>0</v>
      </c>
      <c r="BJ278" s="16" t="s">
        <v>82</v>
      </c>
      <c r="BK278" s="191">
        <f t="shared" si="19"/>
        <v>0</v>
      </c>
      <c r="BL278" s="16" t="s">
        <v>177</v>
      </c>
      <c r="BM278" s="16" t="s">
        <v>2128</v>
      </c>
    </row>
    <row r="279" spans="2:65" s="1" customFormat="1" ht="16.5" customHeight="1">
      <c r="B279" s="33"/>
      <c r="C279" s="181" t="s">
        <v>373</v>
      </c>
      <c r="D279" s="181" t="s">
        <v>174</v>
      </c>
      <c r="E279" s="182" t="s">
        <v>2129</v>
      </c>
      <c r="F279" s="183" t="s">
        <v>2130</v>
      </c>
      <c r="G279" s="184" t="s">
        <v>386</v>
      </c>
      <c r="H279" s="185">
        <v>2</v>
      </c>
      <c r="I279" s="186"/>
      <c r="J279" s="185">
        <f t="shared" si="10"/>
        <v>0</v>
      </c>
      <c r="K279" s="183" t="s">
        <v>176</v>
      </c>
      <c r="L279" s="37"/>
      <c r="M279" s="187" t="s">
        <v>1</v>
      </c>
      <c r="N279" s="188" t="s">
        <v>46</v>
      </c>
      <c r="O279" s="59"/>
      <c r="P279" s="189">
        <f t="shared" si="11"/>
        <v>0</v>
      </c>
      <c r="Q279" s="189">
        <v>0.21734000000000001</v>
      </c>
      <c r="R279" s="189">
        <f t="shared" si="12"/>
        <v>0.43468000000000001</v>
      </c>
      <c r="S279" s="189">
        <v>0</v>
      </c>
      <c r="T279" s="190">
        <f t="shared" si="13"/>
        <v>0</v>
      </c>
      <c r="AR279" s="16" t="s">
        <v>177</v>
      </c>
      <c r="AT279" s="16" t="s">
        <v>174</v>
      </c>
      <c r="AU279" s="16" t="s">
        <v>84</v>
      </c>
      <c r="AY279" s="16" t="s">
        <v>172</v>
      </c>
      <c r="BE279" s="191">
        <f t="shared" si="14"/>
        <v>0</v>
      </c>
      <c r="BF279" s="191">
        <f t="shared" si="15"/>
        <v>0</v>
      </c>
      <c r="BG279" s="191">
        <f t="shared" si="16"/>
        <v>0</v>
      </c>
      <c r="BH279" s="191">
        <f t="shared" si="17"/>
        <v>0</v>
      </c>
      <c r="BI279" s="191">
        <f t="shared" si="18"/>
        <v>0</v>
      </c>
      <c r="BJ279" s="16" t="s">
        <v>82</v>
      </c>
      <c r="BK279" s="191">
        <f t="shared" si="19"/>
        <v>0</v>
      </c>
      <c r="BL279" s="16" t="s">
        <v>177</v>
      </c>
      <c r="BM279" s="16" t="s">
        <v>2131</v>
      </c>
    </row>
    <row r="280" spans="2:65" s="1" customFormat="1" ht="16.5" customHeight="1">
      <c r="B280" s="33"/>
      <c r="C280" s="227" t="s">
        <v>374</v>
      </c>
      <c r="D280" s="227" t="s">
        <v>288</v>
      </c>
      <c r="E280" s="228" t="s">
        <v>2132</v>
      </c>
      <c r="F280" s="229" t="s">
        <v>2133</v>
      </c>
      <c r="G280" s="230" t="s">
        <v>386</v>
      </c>
      <c r="H280" s="231">
        <v>2</v>
      </c>
      <c r="I280" s="232"/>
      <c r="J280" s="231">
        <f t="shared" si="10"/>
        <v>0</v>
      </c>
      <c r="K280" s="229" t="s">
        <v>176</v>
      </c>
      <c r="L280" s="233"/>
      <c r="M280" s="234" t="s">
        <v>1</v>
      </c>
      <c r="N280" s="235" t="s">
        <v>46</v>
      </c>
      <c r="O280" s="59"/>
      <c r="P280" s="189">
        <f t="shared" si="11"/>
        <v>0</v>
      </c>
      <c r="Q280" s="189">
        <v>5.0599999999999999E-2</v>
      </c>
      <c r="R280" s="189">
        <f t="shared" si="12"/>
        <v>0.1012</v>
      </c>
      <c r="S280" s="189">
        <v>0</v>
      </c>
      <c r="T280" s="190">
        <f t="shared" si="13"/>
        <v>0</v>
      </c>
      <c r="AR280" s="16" t="s">
        <v>200</v>
      </c>
      <c r="AT280" s="16" t="s">
        <v>288</v>
      </c>
      <c r="AU280" s="16" t="s">
        <v>84</v>
      </c>
      <c r="AY280" s="16" t="s">
        <v>172</v>
      </c>
      <c r="BE280" s="191">
        <f t="shared" si="14"/>
        <v>0</v>
      </c>
      <c r="BF280" s="191">
        <f t="shared" si="15"/>
        <v>0</v>
      </c>
      <c r="BG280" s="191">
        <f t="shared" si="16"/>
        <v>0</v>
      </c>
      <c r="BH280" s="191">
        <f t="shared" si="17"/>
        <v>0</v>
      </c>
      <c r="BI280" s="191">
        <f t="shared" si="18"/>
        <v>0</v>
      </c>
      <c r="BJ280" s="16" t="s">
        <v>82</v>
      </c>
      <c r="BK280" s="191">
        <f t="shared" si="19"/>
        <v>0</v>
      </c>
      <c r="BL280" s="16" t="s">
        <v>177</v>
      </c>
      <c r="BM280" s="16" t="s">
        <v>2134</v>
      </c>
    </row>
    <row r="281" spans="2:65" s="1" customFormat="1" ht="16.5" customHeight="1">
      <c r="B281" s="33"/>
      <c r="C281" s="227" t="s">
        <v>375</v>
      </c>
      <c r="D281" s="227" t="s">
        <v>288</v>
      </c>
      <c r="E281" s="228" t="s">
        <v>2135</v>
      </c>
      <c r="F281" s="229" t="s">
        <v>2136</v>
      </c>
      <c r="G281" s="230" t="s">
        <v>386</v>
      </c>
      <c r="H281" s="231">
        <v>2</v>
      </c>
      <c r="I281" s="232"/>
      <c r="J281" s="231">
        <f t="shared" si="10"/>
        <v>0</v>
      </c>
      <c r="K281" s="229" t="s">
        <v>176</v>
      </c>
      <c r="L281" s="233"/>
      <c r="M281" s="234" t="s">
        <v>1</v>
      </c>
      <c r="N281" s="235" t="s">
        <v>46</v>
      </c>
      <c r="O281" s="59"/>
      <c r="P281" s="189">
        <f t="shared" si="11"/>
        <v>0</v>
      </c>
      <c r="Q281" s="189">
        <v>8.5000000000000006E-3</v>
      </c>
      <c r="R281" s="189">
        <f t="shared" si="12"/>
        <v>1.7000000000000001E-2</v>
      </c>
      <c r="S281" s="189">
        <v>0</v>
      </c>
      <c r="T281" s="190">
        <f t="shared" si="13"/>
        <v>0</v>
      </c>
      <c r="AR281" s="16" t="s">
        <v>200</v>
      </c>
      <c r="AT281" s="16" t="s">
        <v>288</v>
      </c>
      <c r="AU281" s="16" t="s">
        <v>84</v>
      </c>
      <c r="AY281" s="16" t="s">
        <v>172</v>
      </c>
      <c r="BE281" s="191">
        <f t="shared" si="14"/>
        <v>0</v>
      </c>
      <c r="BF281" s="191">
        <f t="shared" si="15"/>
        <v>0</v>
      </c>
      <c r="BG281" s="191">
        <f t="shared" si="16"/>
        <v>0</v>
      </c>
      <c r="BH281" s="191">
        <f t="shared" si="17"/>
        <v>0</v>
      </c>
      <c r="BI281" s="191">
        <f t="shared" si="18"/>
        <v>0</v>
      </c>
      <c r="BJ281" s="16" t="s">
        <v>82</v>
      </c>
      <c r="BK281" s="191">
        <f t="shared" si="19"/>
        <v>0</v>
      </c>
      <c r="BL281" s="16" t="s">
        <v>177</v>
      </c>
      <c r="BM281" s="16" t="s">
        <v>2137</v>
      </c>
    </row>
    <row r="282" spans="2:65" s="11" customFormat="1" ht="22.9" customHeight="1">
      <c r="B282" s="165"/>
      <c r="C282" s="166"/>
      <c r="D282" s="167" t="s">
        <v>74</v>
      </c>
      <c r="E282" s="179" t="s">
        <v>427</v>
      </c>
      <c r="F282" s="179" t="s">
        <v>428</v>
      </c>
      <c r="G282" s="166"/>
      <c r="H282" s="166"/>
      <c r="I282" s="169"/>
      <c r="J282" s="180">
        <f>BK282</f>
        <v>0</v>
      </c>
      <c r="K282" s="166"/>
      <c r="L282" s="171"/>
      <c r="M282" s="172"/>
      <c r="N282" s="173"/>
      <c r="O282" s="173"/>
      <c r="P282" s="174">
        <f>SUM(P283:P290)</f>
        <v>0</v>
      </c>
      <c r="Q282" s="173"/>
      <c r="R282" s="174">
        <f>SUM(R283:R290)</f>
        <v>0</v>
      </c>
      <c r="S282" s="173"/>
      <c r="T282" s="175">
        <f>SUM(T283:T290)</f>
        <v>0</v>
      </c>
      <c r="AR282" s="176" t="s">
        <v>82</v>
      </c>
      <c r="AT282" s="177" t="s">
        <v>74</v>
      </c>
      <c r="AU282" s="177" t="s">
        <v>82</v>
      </c>
      <c r="AY282" s="176" t="s">
        <v>172</v>
      </c>
      <c r="BK282" s="178">
        <f>SUM(BK283:BK290)</f>
        <v>0</v>
      </c>
    </row>
    <row r="283" spans="2:65" s="1" customFormat="1" ht="16.5" customHeight="1">
      <c r="B283" s="33"/>
      <c r="C283" s="181" t="s">
        <v>379</v>
      </c>
      <c r="D283" s="181" t="s">
        <v>174</v>
      </c>
      <c r="E283" s="182" t="s">
        <v>430</v>
      </c>
      <c r="F283" s="183" t="s">
        <v>431</v>
      </c>
      <c r="G283" s="184" t="s">
        <v>291</v>
      </c>
      <c r="H283" s="185">
        <v>62.32</v>
      </c>
      <c r="I283" s="186"/>
      <c r="J283" s="185">
        <f>ROUND(I283*H283,2)</f>
        <v>0</v>
      </c>
      <c r="K283" s="183" t="s">
        <v>1</v>
      </c>
      <c r="L283" s="37"/>
      <c r="M283" s="187" t="s">
        <v>1</v>
      </c>
      <c r="N283" s="188" t="s">
        <v>46</v>
      </c>
      <c r="O283" s="59"/>
      <c r="P283" s="189">
        <f>O283*H283</f>
        <v>0</v>
      </c>
      <c r="Q283" s="189">
        <v>0</v>
      </c>
      <c r="R283" s="189">
        <f>Q283*H283</f>
        <v>0</v>
      </c>
      <c r="S283" s="189">
        <v>0</v>
      </c>
      <c r="T283" s="190">
        <f>S283*H283</f>
        <v>0</v>
      </c>
      <c r="AR283" s="16" t="s">
        <v>177</v>
      </c>
      <c r="AT283" s="16" t="s">
        <v>174</v>
      </c>
      <c r="AU283" s="16" t="s">
        <v>84</v>
      </c>
      <c r="AY283" s="16" t="s">
        <v>172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6" t="s">
        <v>82</v>
      </c>
      <c r="BK283" s="191">
        <f>ROUND(I283*H283,2)</f>
        <v>0</v>
      </c>
      <c r="BL283" s="16" t="s">
        <v>177</v>
      </c>
      <c r="BM283" s="16" t="s">
        <v>2138</v>
      </c>
    </row>
    <row r="284" spans="2:65" s="12" customFormat="1">
      <c r="B284" s="192"/>
      <c r="C284" s="193"/>
      <c r="D284" s="194" t="s">
        <v>178</v>
      </c>
      <c r="E284" s="195" t="s">
        <v>1</v>
      </c>
      <c r="F284" s="196" t="s">
        <v>432</v>
      </c>
      <c r="G284" s="193"/>
      <c r="H284" s="195" t="s">
        <v>1</v>
      </c>
      <c r="I284" s="197"/>
      <c r="J284" s="193"/>
      <c r="K284" s="193"/>
      <c r="L284" s="198"/>
      <c r="M284" s="199"/>
      <c r="N284" s="200"/>
      <c r="O284" s="200"/>
      <c r="P284" s="200"/>
      <c r="Q284" s="200"/>
      <c r="R284" s="200"/>
      <c r="S284" s="200"/>
      <c r="T284" s="201"/>
      <c r="AT284" s="202" t="s">
        <v>178</v>
      </c>
      <c r="AU284" s="202" t="s">
        <v>84</v>
      </c>
      <c r="AV284" s="12" t="s">
        <v>82</v>
      </c>
      <c r="AW284" s="12" t="s">
        <v>36</v>
      </c>
      <c r="AX284" s="12" t="s">
        <v>75</v>
      </c>
      <c r="AY284" s="202" t="s">
        <v>172</v>
      </c>
    </row>
    <row r="285" spans="2:65" s="12" customFormat="1">
      <c r="B285" s="192"/>
      <c r="C285" s="193"/>
      <c r="D285" s="194" t="s">
        <v>178</v>
      </c>
      <c r="E285" s="195" t="s">
        <v>1</v>
      </c>
      <c r="F285" s="196" t="s">
        <v>283</v>
      </c>
      <c r="G285" s="193"/>
      <c r="H285" s="195" t="s">
        <v>1</v>
      </c>
      <c r="I285" s="197"/>
      <c r="J285" s="193"/>
      <c r="K285" s="193"/>
      <c r="L285" s="198"/>
      <c r="M285" s="199"/>
      <c r="N285" s="200"/>
      <c r="O285" s="200"/>
      <c r="P285" s="200"/>
      <c r="Q285" s="200"/>
      <c r="R285" s="200"/>
      <c r="S285" s="200"/>
      <c r="T285" s="201"/>
      <c r="AT285" s="202" t="s">
        <v>178</v>
      </c>
      <c r="AU285" s="202" t="s">
        <v>84</v>
      </c>
      <c r="AV285" s="12" t="s">
        <v>82</v>
      </c>
      <c r="AW285" s="12" t="s">
        <v>36</v>
      </c>
      <c r="AX285" s="12" t="s">
        <v>75</v>
      </c>
      <c r="AY285" s="202" t="s">
        <v>172</v>
      </c>
    </row>
    <row r="286" spans="2:65" s="13" customFormat="1">
      <c r="B286" s="203"/>
      <c r="C286" s="204"/>
      <c r="D286" s="194" t="s">
        <v>178</v>
      </c>
      <c r="E286" s="205" t="s">
        <v>1</v>
      </c>
      <c r="F286" s="206" t="s">
        <v>2139</v>
      </c>
      <c r="G286" s="204"/>
      <c r="H286" s="207">
        <v>12.07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178</v>
      </c>
      <c r="AU286" s="213" t="s">
        <v>84</v>
      </c>
      <c r="AV286" s="13" t="s">
        <v>84</v>
      </c>
      <c r="AW286" s="13" t="s">
        <v>36</v>
      </c>
      <c r="AX286" s="13" t="s">
        <v>75</v>
      </c>
      <c r="AY286" s="213" t="s">
        <v>172</v>
      </c>
    </row>
    <row r="287" spans="2:65" s="13" customFormat="1">
      <c r="B287" s="203"/>
      <c r="C287" s="204"/>
      <c r="D287" s="194" t="s">
        <v>178</v>
      </c>
      <c r="E287" s="205" t="s">
        <v>1</v>
      </c>
      <c r="F287" s="206" t="s">
        <v>2140</v>
      </c>
      <c r="G287" s="204"/>
      <c r="H287" s="207">
        <v>24.13</v>
      </c>
      <c r="I287" s="208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178</v>
      </c>
      <c r="AU287" s="213" t="s">
        <v>84</v>
      </c>
      <c r="AV287" s="13" t="s">
        <v>84</v>
      </c>
      <c r="AW287" s="13" t="s">
        <v>36</v>
      </c>
      <c r="AX287" s="13" t="s">
        <v>75</v>
      </c>
      <c r="AY287" s="213" t="s">
        <v>172</v>
      </c>
    </row>
    <row r="288" spans="2:65" s="13" customFormat="1">
      <c r="B288" s="203"/>
      <c r="C288" s="204"/>
      <c r="D288" s="194" t="s">
        <v>178</v>
      </c>
      <c r="E288" s="205" t="s">
        <v>1</v>
      </c>
      <c r="F288" s="206" t="s">
        <v>2141</v>
      </c>
      <c r="G288" s="204"/>
      <c r="H288" s="207">
        <v>15.98</v>
      </c>
      <c r="I288" s="208"/>
      <c r="J288" s="204"/>
      <c r="K288" s="204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178</v>
      </c>
      <c r="AU288" s="213" t="s">
        <v>84</v>
      </c>
      <c r="AV288" s="13" t="s">
        <v>84</v>
      </c>
      <c r="AW288" s="13" t="s">
        <v>36</v>
      </c>
      <c r="AX288" s="13" t="s">
        <v>75</v>
      </c>
      <c r="AY288" s="213" t="s">
        <v>172</v>
      </c>
    </row>
    <row r="289" spans="2:65" s="13" customFormat="1">
      <c r="B289" s="203"/>
      <c r="C289" s="204"/>
      <c r="D289" s="194" t="s">
        <v>178</v>
      </c>
      <c r="E289" s="205" t="s">
        <v>1</v>
      </c>
      <c r="F289" s="206" t="s">
        <v>2142</v>
      </c>
      <c r="G289" s="204"/>
      <c r="H289" s="207">
        <v>10.14</v>
      </c>
      <c r="I289" s="208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178</v>
      </c>
      <c r="AU289" s="213" t="s">
        <v>84</v>
      </c>
      <c r="AV289" s="13" t="s">
        <v>84</v>
      </c>
      <c r="AW289" s="13" t="s">
        <v>36</v>
      </c>
      <c r="AX289" s="13" t="s">
        <v>75</v>
      </c>
      <c r="AY289" s="213" t="s">
        <v>172</v>
      </c>
    </row>
    <row r="290" spans="2:65" s="14" customFormat="1">
      <c r="B290" s="216"/>
      <c r="C290" s="217"/>
      <c r="D290" s="194" t="s">
        <v>178</v>
      </c>
      <c r="E290" s="218" t="s">
        <v>1</v>
      </c>
      <c r="F290" s="219" t="s">
        <v>195</v>
      </c>
      <c r="G290" s="217"/>
      <c r="H290" s="220">
        <v>62.32</v>
      </c>
      <c r="I290" s="221"/>
      <c r="J290" s="217"/>
      <c r="K290" s="217"/>
      <c r="L290" s="222"/>
      <c r="M290" s="223"/>
      <c r="N290" s="224"/>
      <c r="O290" s="224"/>
      <c r="P290" s="224"/>
      <c r="Q290" s="224"/>
      <c r="R290" s="224"/>
      <c r="S290" s="224"/>
      <c r="T290" s="225"/>
      <c r="AT290" s="226" t="s">
        <v>178</v>
      </c>
      <c r="AU290" s="226" t="s">
        <v>84</v>
      </c>
      <c r="AV290" s="14" t="s">
        <v>177</v>
      </c>
      <c r="AW290" s="14" t="s">
        <v>36</v>
      </c>
      <c r="AX290" s="14" t="s">
        <v>82</v>
      </c>
      <c r="AY290" s="226" t="s">
        <v>172</v>
      </c>
    </row>
    <row r="291" spans="2:65" s="11" customFormat="1" ht="22.9" customHeight="1">
      <c r="B291" s="165"/>
      <c r="C291" s="166"/>
      <c r="D291" s="167" t="s">
        <v>74</v>
      </c>
      <c r="E291" s="179" t="s">
        <v>433</v>
      </c>
      <c r="F291" s="179" t="s">
        <v>434</v>
      </c>
      <c r="G291" s="166"/>
      <c r="H291" s="166"/>
      <c r="I291" s="169"/>
      <c r="J291" s="180">
        <f>BK291</f>
        <v>0</v>
      </c>
      <c r="K291" s="166"/>
      <c r="L291" s="171"/>
      <c r="M291" s="172"/>
      <c r="N291" s="173"/>
      <c r="O291" s="173"/>
      <c r="P291" s="174">
        <f>P292</f>
        <v>0</v>
      </c>
      <c r="Q291" s="173"/>
      <c r="R291" s="174">
        <f>R292</f>
        <v>0</v>
      </c>
      <c r="S291" s="173"/>
      <c r="T291" s="175">
        <f>T292</f>
        <v>0</v>
      </c>
      <c r="AR291" s="176" t="s">
        <v>82</v>
      </c>
      <c r="AT291" s="177" t="s">
        <v>74</v>
      </c>
      <c r="AU291" s="177" t="s">
        <v>82</v>
      </c>
      <c r="AY291" s="176" t="s">
        <v>172</v>
      </c>
      <c r="BK291" s="178">
        <f>BK292</f>
        <v>0</v>
      </c>
    </row>
    <row r="292" spans="2:65" s="1" customFormat="1" ht="22.5" customHeight="1">
      <c r="B292" s="33"/>
      <c r="C292" s="181" t="s">
        <v>381</v>
      </c>
      <c r="D292" s="181" t="s">
        <v>174</v>
      </c>
      <c r="E292" s="182" t="s">
        <v>436</v>
      </c>
      <c r="F292" s="183" t="s">
        <v>437</v>
      </c>
      <c r="G292" s="184" t="s">
        <v>291</v>
      </c>
      <c r="H292" s="185">
        <v>63.61</v>
      </c>
      <c r="I292" s="186"/>
      <c r="J292" s="185">
        <f>ROUND(I292*H292,2)</f>
        <v>0</v>
      </c>
      <c r="K292" s="183" t="s">
        <v>176</v>
      </c>
      <c r="L292" s="37"/>
      <c r="M292" s="236" t="s">
        <v>1</v>
      </c>
      <c r="N292" s="237" t="s">
        <v>46</v>
      </c>
      <c r="O292" s="238"/>
      <c r="P292" s="239">
        <f>O292*H292</f>
        <v>0</v>
      </c>
      <c r="Q292" s="239">
        <v>0</v>
      </c>
      <c r="R292" s="239">
        <f>Q292*H292</f>
        <v>0</v>
      </c>
      <c r="S292" s="239">
        <v>0</v>
      </c>
      <c r="T292" s="240">
        <f>S292*H292</f>
        <v>0</v>
      </c>
      <c r="AR292" s="16" t="s">
        <v>177</v>
      </c>
      <c r="AT292" s="16" t="s">
        <v>174</v>
      </c>
      <c r="AU292" s="16" t="s">
        <v>84</v>
      </c>
      <c r="AY292" s="16" t="s">
        <v>172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6" t="s">
        <v>82</v>
      </c>
      <c r="BK292" s="191">
        <f>ROUND(I292*H292,2)</f>
        <v>0</v>
      </c>
      <c r="BL292" s="16" t="s">
        <v>177</v>
      </c>
      <c r="BM292" s="16" t="s">
        <v>2143</v>
      </c>
    </row>
    <row r="293" spans="2:65" s="1" customFormat="1" ht="6.95" customHeight="1">
      <c r="B293" s="45"/>
      <c r="C293" s="46"/>
      <c r="D293" s="46"/>
      <c r="E293" s="46"/>
      <c r="F293" s="46"/>
      <c r="G293" s="46"/>
      <c r="H293" s="46"/>
      <c r="I293" s="133"/>
      <c r="J293" s="46"/>
      <c r="K293" s="46"/>
      <c r="L293" s="37"/>
    </row>
  </sheetData>
  <sheetProtection algorithmName="SHA-512" hashValue="Lw5ufL+VzhFSnLlxEJ26zv3NSaWuMJm3GVtqZiCjIzQhe+DoXd/eR6VAguM4oWxo6oF36pXTbYiVOdiLs9j3Hw==" saltValue="NsTjl3q2UUqedlmN5IG4TWBDlod46gqp6iCHAgifz/Pup6f4XYgSgqU0lA1CtQwczungFOImBfs9/CzvJItKdw==" spinCount="100000" sheet="1" objects="1" scenarios="1" formatColumns="0" formatRows="0" autoFilter="0"/>
  <autoFilter ref="C98:K292" xr:uid="{00000000-0009-0000-0000-00000E000000}"/>
  <mergeCells count="15">
    <mergeCell ref="E85:H85"/>
    <mergeCell ref="E89:H89"/>
    <mergeCell ref="E87:H87"/>
    <mergeCell ref="E91:H91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100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6" t="s">
        <v>135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139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367" t="str">
        <f>'Rekapitulace stavby'!K6</f>
        <v>Výstavba kanalizace Hrdlořezy - DPS - neuznatelné náklady</v>
      </c>
      <c r="F7" s="368"/>
      <c r="G7" s="368"/>
      <c r="H7" s="368"/>
      <c r="L7" s="19"/>
    </row>
    <row r="8" spans="2:46">
      <c r="B8" s="19"/>
      <c r="D8" s="110" t="s">
        <v>140</v>
      </c>
      <c r="L8" s="19"/>
    </row>
    <row r="9" spans="2:46" ht="16.5" customHeight="1">
      <c r="B9" s="19"/>
      <c r="E9" s="367" t="s">
        <v>141</v>
      </c>
      <c r="F9" s="339"/>
      <c r="G9" s="339"/>
      <c r="H9" s="339"/>
      <c r="L9" s="19"/>
    </row>
    <row r="10" spans="2:46" ht="12" customHeight="1">
      <c r="B10" s="19"/>
      <c r="D10" s="110" t="s">
        <v>142</v>
      </c>
      <c r="L10" s="19"/>
    </row>
    <row r="11" spans="2:46" s="1" customFormat="1" ht="16.5" customHeight="1">
      <c r="B11" s="37"/>
      <c r="E11" s="368" t="s">
        <v>1974</v>
      </c>
      <c r="F11" s="369"/>
      <c r="G11" s="369"/>
      <c r="H11" s="369"/>
      <c r="I11" s="111"/>
      <c r="L11" s="37"/>
    </row>
    <row r="12" spans="2:46" s="1" customFormat="1" ht="12" customHeight="1">
      <c r="B12" s="37"/>
      <c r="D12" s="110" t="s">
        <v>439</v>
      </c>
      <c r="I12" s="111"/>
      <c r="L12" s="37"/>
    </row>
    <row r="13" spans="2:46" s="1" customFormat="1" ht="36.950000000000003" customHeight="1">
      <c r="B13" s="37"/>
      <c r="E13" s="370" t="s">
        <v>2144</v>
      </c>
      <c r="F13" s="369"/>
      <c r="G13" s="369"/>
      <c r="H13" s="369"/>
      <c r="I13" s="111"/>
      <c r="L13" s="37"/>
    </row>
    <row r="14" spans="2:46" s="1" customFormat="1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1</v>
      </c>
      <c r="I15" s="112" t="s">
        <v>19</v>
      </c>
      <c r="J15" s="16" t="s">
        <v>1</v>
      </c>
      <c r="L15" s="37"/>
    </row>
    <row r="16" spans="2:46" s="1" customFormat="1" ht="12" customHeight="1">
      <c r="B16" s="37"/>
      <c r="D16" s="110" t="s">
        <v>20</v>
      </c>
      <c r="F16" s="16" t="s">
        <v>21</v>
      </c>
      <c r="I16" s="112" t="s">
        <v>22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24</v>
      </c>
      <c r="I18" s="112" t="s">
        <v>25</v>
      </c>
      <c r="J18" s="16" t="s">
        <v>26</v>
      </c>
      <c r="L18" s="37"/>
    </row>
    <row r="19" spans="2:12" s="1" customFormat="1" ht="18" customHeight="1">
      <c r="B19" s="37"/>
      <c r="E19" s="16" t="s">
        <v>27</v>
      </c>
      <c r="I19" s="112" t="s">
        <v>28</v>
      </c>
      <c r="J19" s="16" t="s">
        <v>29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30</v>
      </c>
      <c r="I21" s="112" t="s">
        <v>25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371" t="str">
        <f>'Rekapitulace stavby'!E14</f>
        <v>Vyplň údaj</v>
      </c>
      <c r="F22" s="372"/>
      <c r="G22" s="372"/>
      <c r="H22" s="372"/>
      <c r="I22" s="112" t="s">
        <v>28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32</v>
      </c>
      <c r="I24" s="112" t="s">
        <v>25</v>
      </c>
      <c r="J24" s="16" t="s">
        <v>33</v>
      </c>
      <c r="L24" s="37"/>
    </row>
    <row r="25" spans="2:12" s="1" customFormat="1" ht="18" customHeight="1">
      <c r="B25" s="37"/>
      <c r="E25" s="16" t="s">
        <v>34</v>
      </c>
      <c r="I25" s="112" t="s">
        <v>28</v>
      </c>
      <c r="J25" s="16" t="s">
        <v>35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37</v>
      </c>
      <c r="I27" s="112" t="s">
        <v>25</v>
      </c>
      <c r="J27" s="16" t="s">
        <v>1</v>
      </c>
      <c r="L27" s="37"/>
    </row>
    <row r="28" spans="2:12" s="1" customFormat="1" ht="18" customHeight="1">
      <c r="B28" s="37"/>
      <c r="E28" s="16" t="s">
        <v>38</v>
      </c>
      <c r="I28" s="112" t="s">
        <v>28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39</v>
      </c>
      <c r="I30" s="111"/>
      <c r="L30" s="37"/>
    </row>
    <row r="31" spans="2:12" s="7" customFormat="1" ht="45" customHeight="1">
      <c r="B31" s="114"/>
      <c r="E31" s="373" t="s">
        <v>40</v>
      </c>
      <c r="F31" s="373"/>
      <c r="G31" s="373"/>
      <c r="H31" s="373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41</v>
      </c>
      <c r="I34" s="111"/>
      <c r="J34" s="118">
        <f>ROUND(J92,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43</v>
      </c>
      <c r="I36" s="120" t="s">
        <v>42</v>
      </c>
      <c r="J36" s="119" t="s">
        <v>44</v>
      </c>
      <c r="L36" s="37"/>
    </row>
    <row r="37" spans="2:12" s="1" customFormat="1" ht="14.45" customHeight="1">
      <c r="B37" s="37"/>
      <c r="D37" s="110" t="s">
        <v>45</v>
      </c>
      <c r="E37" s="110" t="s">
        <v>46</v>
      </c>
      <c r="F37" s="121">
        <f>ROUND((SUM(BE92:BE99)),  2)</f>
        <v>0</v>
      </c>
      <c r="I37" s="122">
        <v>0.21</v>
      </c>
      <c r="J37" s="121">
        <f>ROUND(((SUM(BE92:BE99))*I37),  2)</f>
        <v>0</v>
      </c>
      <c r="L37" s="37"/>
    </row>
    <row r="38" spans="2:12" s="1" customFormat="1" ht="14.45" customHeight="1">
      <c r="B38" s="37"/>
      <c r="E38" s="110" t="s">
        <v>47</v>
      </c>
      <c r="F38" s="121">
        <f>ROUND((SUM(BF92:BF99)),  2)</f>
        <v>0</v>
      </c>
      <c r="I38" s="122">
        <v>0.15</v>
      </c>
      <c r="J38" s="121">
        <f>ROUND(((SUM(BF92:BF99))*I38),  2)</f>
        <v>0</v>
      </c>
      <c r="L38" s="37"/>
    </row>
    <row r="39" spans="2:12" s="1" customFormat="1" ht="14.45" hidden="1" customHeight="1">
      <c r="B39" s="37"/>
      <c r="E39" s="110" t="s">
        <v>48</v>
      </c>
      <c r="F39" s="121">
        <f>ROUND((SUM(BG92:BG99)),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49</v>
      </c>
      <c r="F40" s="121">
        <f>ROUND((SUM(BH92:BH99)),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50</v>
      </c>
      <c r="F41" s="121">
        <f>ROUND((SUM(BI92:BI99)),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51</v>
      </c>
      <c r="E43" s="125"/>
      <c r="F43" s="125"/>
      <c r="G43" s="126" t="s">
        <v>52</v>
      </c>
      <c r="H43" s="127" t="s">
        <v>53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143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365" t="str">
        <f>E7</f>
        <v>Výstavba kanalizace Hrdlořezy - DPS - neuznatelné náklady</v>
      </c>
      <c r="F52" s="366"/>
      <c r="G52" s="366"/>
      <c r="H52" s="366"/>
      <c r="I52" s="111"/>
      <c r="J52" s="34"/>
      <c r="K52" s="34"/>
      <c r="L52" s="37"/>
    </row>
    <row r="53" spans="2:12" ht="12" customHeight="1">
      <c r="B53" s="20"/>
      <c r="C53" s="28" t="s">
        <v>140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365" t="s">
        <v>141</v>
      </c>
      <c r="F54" s="352"/>
      <c r="G54" s="352"/>
      <c r="H54" s="352"/>
      <c r="J54" s="21"/>
      <c r="K54" s="21"/>
      <c r="L54" s="19"/>
    </row>
    <row r="55" spans="2:12" ht="12" customHeight="1">
      <c r="B55" s="20"/>
      <c r="C55" s="28" t="s">
        <v>142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366" t="s">
        <v>1974</v>
      </c>
      <c r="F56" s="347"/>
      <c r="G56" s="347"/>
      <c r="H56" s="347"/>
      <c r="I56" s="111"/>
      <c r="J56" s="34"/>
      <c r="K56" s="34"/>
      <c r="L56" s="37"/>
    </row>
    <row r="57" spans="2:12" s="1" customFormat="1" ht="12" customHeight="1">
      <c r="B57" s="33"/>
      <c r="C57" s="28" t="s">
        <v>439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348" t="str">
        <f>E13</f>
        <v>SO 09.2. - Přeložka sloupu veřejného osvětlení</v>
      </c>
      <c r="F58" s="347"/>
      <c r="G58" s="347"/>
      <c r="H58" s="347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20</v>
      </c>
      <c r="D60" s="34"/>
      <c r="E60" s="34"/>
      <c r="F60" s="26" t="str">
        <f>F16</f>
        <v>Hrdlořezy</v>
      </c>
      <c r="G60" s="34"/>
      <c r="H60" s="34"/>
      <c r="I60" s="112" t="s">
        <v>22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24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32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30</v>
      </c>
      <c r="D63" s="34"/>
      <c r="E63" s="34"/>
      <c r="F63" s="26" t="str">
        <f>IF(E22="","",E22)</f>
        <v>Vyplň údaj</v>
      </c>
      <c r="G63" s="34"/>
      <c r="H63" s="34"/>
      <c r="I63" s="112" t="s">
        <v>37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144</v>
      </c>
      <c r="D65" s="138"/>
      <c r="E65" s="138"/>
      <c r="F65" s="138"/>
      <c r="G65" s="138"/>
      <c r="H65" s="138"/>
      <c r="I65" s="139"/>
      <c r="J65" s="140" t="s">
        <v>145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146</v>
      </c>
      <c r="D67" s="34"/>
      <c r="E67" s="34"/>
      <c r="F67" s="34"/>
      <c r="G67" s="34"/>
      <c r="H67" s="34"/>
      <c r="I67" s="111"/>
      <c r="J67" s="72">
        <f>J92</f>
        <v>0</v>
      </c>
      <c r="K67" s="34"/>
      <c r="L67" s="37"/>
      <c r="AU67" s="16" t="s">
        <v>147</v>
      </c>
    </row>
    <row r="68" spans="2:47" s="8" customFormat="1" ht="24.95" customHeight="1">
      <c r="B68" s="142"/>
      <c r="C68" s="143"/>
      <c r="D68" s="144" t="s">
        <v>441</v>
      </c>
      <c r="E68" s="145"/>
      <c r="F68" s="145"/>
      <c r="G68" s="145"/>
      <c r="H68" s="145"/>
      <c r="I68" s="146"/>
      <c r="J68" s="147">
        <f>J93</f>
        <v>0</v>
      </c>
      <c r="K68" s="143"/>
      <c r="L68" s="148"/>
    </row>
    <row r="69" spans="2:47" s="1" customFormat="1" ht="21.75" customHeight="1">
      <c r="B69" s="33"/>
      <c r="C69" s="34"/>
      <c r="D69" s="34"/>
      <c r="E69" s="34"/>
      <c r="F69" s="34"/>
      <c r="G69" s="34"/>
      <c r="H69" s="34"/>
      <c r="I69" s="111"/>
      <c r="J69" s="34"/>
      <c r="K69" s="34"/>
      <c r="L69" s="37"/>
    </row>
    <row r="70" spans="2:47" s="1" customFormat="1" ht="6.95" customHeight="1">
      <c r="B70" s="45"/>
      <c r="C70" s="46"/>
      <c r="D70" s="46"/>
      <c r="E70" s="46"/>
      <c r="F70" s="46"/>
      <c r="G70" s="46"/>
      <c r="H70" s="46"/>
      <c r="I70" s="133"/>
      <c r="J70" s="46"/>
      <c r="K70" s="46"/>
      <c r="L70" s="37"/>
    </row>
    <row r="74" spans="2:47" s="1" customFormat="1" ht="6.95" customHeight="1">
      <c r="B74" s="47"/>
      <c r="C74" s="48"/>
      <c r="D74" s="48"/>
      <c r="E74" s="48"/>
      <c r="F74" s="48"/>
      <c r="G74" s="48"/>
      <c r="H74" s="48"/>
      <c r="I74" s="136"/>
      <c r="J74" s="48"/>
      <c r="K74" s="48"/>
      <c r="L74" s="37"/>
    </row>
    <row r="75" spans="2:47" s="1" customFormat="1" ht="24.95" customHeight="1">
      <c r="B75" s="33"/>
      <c r="C75" s="22" t="s">
        <v>157</v>
      </c>
      <c r="D75" s="34"/>
      <c r="E75" s="34"/>
      <c r="F75" s="34"/>
      <c r="G75" s="34"/>
      <c r="H75" s="34"/>
      <c r="I75" s="111"/>
      <c r="J75" s="34"/>
      <c r="K75" s="34"/>
      <c r="L75" s="37"/>
    </row>
    <row r="76" spans="2:47" s="1" customFormat="1" ht="6.95" customHeight="1">
      <c r="B76" s="33"/>
      <c r="C76" s="34"/>
      <c r="D76" s="34"/>
      <c r="E76" s="34"/>
      <c r="F76" s="34"/>
      <c r="G76" s="34"/>
      <c r="H76" s="34"/>
      <c r="I76" s="111"/>
      <c r="J76" s="34"/>
      <c r="K76" s="34"/>
      <c r="L76" s="37"/>
    </row>
    <row r="77" spans="2:47" s="1" customFormat="1" ht="12" customHeight="1">
      <c r="B77" s="33"/>
      <c r="C77" s="28" t="s">
        <v>15</v>
      </c>
      <c r="D77" s="34"/>
      <c r="E77" s="34"/>
      <c r="F77" s="34"/>
      <c r="G77" s="34"/>
      <c r="H77" s="34"/>
      <c r="I77" s="111"/>
      <c r="J77" s="34"/>
      <c r="K77" s="34"/>
      <c r="L77" s="37"/>
    </row>
    <row r="78" spans="2:47" s="1" customFormat="1" ht="16.5" customHeight="1">
      <c r="B78" s="33"/>
      <c r="C78" s="34"/>
      <c r="D78" s="34"/>
      <c r="E78" s="365" t="str">
        <f>E7</f>
        <v>Výstavba kanalizace Hrdlořezy - DPS - neuznatelné náklady</v>
      </c>
      <c r="F78" s="366"/>
      <c r="G78" s="366"/>
      <c r="H78" s="366"/>
      <c r="I78" s="111"/>
      <c r="J78" s="34"/>
      <c r="K78" s="34"/>
      <c r="L78" s="37"/>
    </row>
    <row r="79" spans="2:47" ht="12" customHeight="1">
      <c r="B79" s="20"/>
      <c r="C79" s="28" t="s">
        <v>140</v>
      </c>
      <c r="D79" s="21"/>
      <c r="E79" s="21"/>
      <c r="F79" s="21"/>
      <c r="G79" s="21"/>
      <c r="H79" s="21"/>
      <c r="J79" s="21"/>
      <c r="K79" s="21"/>
      <c r="L79" s="19"/>
    </row>
    <row r="80" spans="2:47" ht="16.5" customHeight="1">
      <c r="B80" s="20"/>
      <c r="C80" s="21"/>
      <c r="D80" s="21"/>
      <c r="E80" s="365" t="s">
        <v>141</v>
      </c>
      <c r="F80" s="352"/>
      <c r="G80" s="352"/>
      <c r="H80" s="352"/>
      <c r="J80" s="21"/>
      <c r="K80" s="21"/>
      <c r="L80" s="19"/>
    </row>
    <row r="81" spans="2:65" ht="12" customHeight="1">
      <c r="B81" s="20"/>
      <c r="C81" s="28" t="s">
        <v>142</v>
      </c>
      <c r="D81" s="21"/>
      <c r="E81" s="21"/>
      <c r="F81" s="21"/>
      <c r="G81" s="21"/>
      <c r="H81" s="21"/>
      <c r="J81" s="21"/>
      <c r="K81" s="21"/>
      <c r="L81" s="19"/>
    </row>
    <row r="82" spans="2:65" s="1" customFormat="1" ht="16.5" customHeight="1">
      <c r="B82" s="33"/>
      <c r="C82" s="34"/>
      <c r="D82" s="34"/>
      <c r="E82" s="366" t="s">
        <v>1974</v>
      </c>
      <c r="F82" s="347"/>
      <c r="G82" s="347"/>
      <c r="H82" s="347"/>
      <c r="I82" s="111"/>
      <c r="J82" s="34"/>
      <c r="K82" s="34"/>
      <c r="L82" s="37"/>
    </row>
    <row r="83" spans="2:65" s="1" customFormat="1" ht="12" customHeight="1">
      <c r="B83" s="33"/>
      <c r="C83" s="28" t="s">
        <v>439</v>
      </c>
      <c r="D83" s="34"/>
      <c r="E83" s="34"/>
      <c r="F83" s="34"/>
      <c r="G83" s="34"/>
      <c r="H83" s="34"/>
      <c r="I83" s="111"/>
      <c r="J83" s="34"/>
      <c r="K83" s="34"/>
      <c r="L83" s="37"/>
    </row>
    <row r="84" spans="2:65" s="1" customFormat="1" ht="16.5" customHeight="1">
      <c r="B84" s="33"/>
      <c r="C84" s="34"/>
      <c r="D84" s="34"/>
      <c r="E84" s="348" t="str">
        <f>E13</f>
        <v>SO 09.2. - Přeložka sloupu veřejného osvětlení</v>
      </c>
      <c r="F84" s="347"/>
      <c r="G84" s="347"/>
      <c r="H84" s="347"/>
      <c r="I84" s="111"/>
      <c r="J84" s="34"/>
      <c r="K84" s="34"/>
      <c r="L84" s="37"/>
    </row>
    <row r="85" spans="2:65" s="1" customFormat="1" ht="6.95" customHeight="1">
      <c r="B85" s="33"/>
      <c r="C85" s="34"/>
      <c r="D85" s="34"/>
      <c r="E85" s="34"/>
      <c r="F85" s="34"/>
      <c r="G85" s="34"/>
      <c r="H85" s="34"/>
      <c r="I85" s="111"/>
      <c r="J85" s="34"/>
      <c r="K85" s="34"/>
      <c r="L85" s="37"/>
    </row>
    <row r="86" spans="2:65" s="1" customFormat="1" ht="12" customHeight="1">
      <c r="B86" s="33"/>
      <c r="C86" s="28" t="s">
        <v>20</v>
      </c>
      <c r="D86" s="34"/>
      <c r="E86" s="34"/>
      <c r="F86" s="26" t="str">
        <f>F16</f>
        <v>Hrdlořezy</v>
      </c>
      <c r="G86" s="34"/>
      <c r="H86" s="34"/>
      <c r="I86" s="112" t="s">
        <v>22</v>
      </c>
      <c r="J86" s="54" t="str">
        <f>IF(J16="","",J16)</f>
        <v>21. 3. 2018</v>
      </c>
      <c r="K86" s="34"/>
      <c r="L86" s="37"/>
    </row>
    <row r="87" spans="2:65" s="1" customFormat="1" ht="6.95" customHeight="1">
      <c r="B87" s="33"/>
      <c r="C87" s="34"/>
      <c r="D87" s="34"/>
      <c r="E87" s="34"/>
      <c r="F87" s="34"/>
      <c r="G87" s="34"/>
      <c r="H87" s="34"/>
      <c r="I87" s="111"/>
      <c r="J87" s="34"/>
      <c r="K87" s="34"/>
      <c r="L87" s="37"/>
    </row>
    <row r="88" spans="2:65" s="1" customFormat="1" ht="13.7" customHeight="1">
      <c r="B88" s="33"/>
      <c r="C88" s="28" t="s">
        <v>24</v>
      </c>
      <c r="D88" s="34"/>
      <c r="E88" s="34"/>
      <c r="F88" s="26" t="str">
        <f>E19</f>
        <v>Vodovody a kanalizace Mladá Boleslav, a.s.</v>
      </c>
      <c r="G88" s="34"/>
      <c r="H88" s="34"/>
      <c r="I88" s="112" t="s">
        <v>32</v>
      </c>
      <c r="J88" s="31" t="str">
        <f>E25</f>
        <v>ŠINDLAR s.r.o.</v>
      </c>
      <c r="K88" s="34"/>
      <c r="L88" s="37"/>
    </row>
    <row r="89" spans="2:65" s="1" customFormat="1" ht="13.7" customHeight="1">
      <c r="B89" s="33"/>
      <c r="C89" s="28" t="s">
        <v>30</v>
      </c>
      <c r="D89" s="34"/>
      <c r="E89" s="34"/>
      <c r="F89" s="26" t="str">
        <f>IF(E22="","",E22)</f>
        <v>Vyplň údaj</v>
      </c>
      <c r="G89" s="34"/>
      <c r="H89" s="34"/>
      <c r="I89" s="112" t="s">
        <v>37</v>
      </c>
      <c r="J89" s="31" t="str">
        <f>E28</f>
        <v>Roman Bárta</v>
      </c>
      <c r="K89" s="34"/>
      <c r="L89" s="37"/>
    </row>
    <row r="90" spans="2:65" s="1" customFormat="1" ht="10.35" customHeight="1">
      <c r="B90" s="33"/>
      <c r="C90" s="34"/>
      <c r="D90" s="34"/>
      <c r="E90" s="34"/>
      <c r="F90" s="34"/>
      <c r="G90" s="34"/>
      <c r="H90" s="34"/>
      <c r="I90" s="111"/>
      <c r="J90" s="34"/>
      <c r="K90" s="34"/>
      <c r="L90" s="37"/>
    </row>
    <row r="91" spans="2:65" s="10" customFormat="1" ht="29.25" customHeight="1">
      <c r="B91" s="155"/>
      <c r="C91" s="156" t="s">
        <v>158</v>
      </c>
      <c r="D91" s="157" t="s">
        <v>60</v>
      </c>
      <c r="E91" s="157" t="s">
        <v>56</v>
      </c>
      <c r="F91" s="157" t="s">
        <v>57</v>
      </c>
      <c r="G91" s="157" t="s">
        <v>159</v>
      </c>
      <c r="H91" s="157" t="s">
        <v>160</v>
      </c>
      <c r="I91" s="158" t="s">
        <v>161</v>
      </c>
      <c r="J91" s="157" t="s">
        <v>145</v>
      </c>
      <c r="K91" s="159" t="s">
        <v>162</v>
      </c>
      <c r="L91" s="160"/>
      <c r="M91" s="63" t="s">
        <v>1</v>
      </c>
      <c r="N91" s="64" t="s">
        <v>45</v>
      </c>
      <c r="O91" s="64" t="s">
        <v>163</v>
      </c>
      <c r="P91" s="64" t="s">
        <v>164</v>
      </c>
      <c r="Q91" s="64" t="s">
        <v>165</v>
      </c>
      <c r="R91" s="64" t="s">
        <v>166</v>
      </c>
      <c r="S91" s="64" t="s">
        <v>167</v>
      </c>
      <c r="T91" s="65" t="s">
        <v>168</v>
      </c>
    </row>
    <row r="92" spans="2:65" s="1" customFormat="1" ht="22.9" customHeight="1">
      <c r="B92" s="33"/>
      <c r="C92" s="70" t="s">
        <v>169</v>
      </c>
      <c r="D92" s="34"/>
      <c r="E92" s="34"/>
      <c r="F92" s="34"/>
      <c r="G92" s="34"/>
      <c r="H92" s="34"/>
      <c r="I92" s="111"/>
      <c r="J92" s="161">
        <f>BK92</f>
        <v>0</v>
      </c>
      <c r="K92" s="34"/>
      <c r="L92" s="37"/>
      <c r="M92" s="66"/>
      <c r="N92" s="67"/>
      <c r="O92" s="67"/>
      <c r="P92" s="162">
        <f>P93</f>
        <v>0</v>
      </c>
      <c r="Q92" s="67"/>
      <c r="R92" s="162">
        <f>R93</f>
        <v>0</v>
      </c>
      <c r="S92" s="67"/>
      <c r="T92" s="163">
        <f>T93</f>
        <v>0</v>
      </c>
      <c r="AT92" s="16" t="s">
        <v>74</v>
      </c>
      <c r="AU92" s="16" t="s">
        <v>147</v>
      </c>
      <c r="BK92" s="164">
        <f>BK93</f>
        <v>0</v>
      </c>
    </row>
    <row r="93" spans="2:65" s="11" customFormat="1" ht="25.9" customHeight="1">
      <c r="B93" s="165"/>
      <c r="C93" s="166"/>
      <c r="D93" s="167" t="s">
        <v>74</v>
      </c>
      <c r="E93" s="168" t="s">
        <v>574</v>
      </c>
      <c r="F93" s="168" t="s">
        <v>575</v>
      </c>
      <c r="G93" s="166"/>
      <c r="H93" s="166"/>
      <c r="I93" s="169"/>
      <c r="J93" s="170">
        <f>BK93</f>
        <v>0</v>
      </c>
      <c r="K93" s="166"/>
      <c r="L93" s="171"/>
      <c r="M93" s="172"/>
      <c r="N93" s="173"/>
      <c r="O93" s="173"/>
      <c r="P93" s="174">
        <f>SUM(P94:P99)</f>
        <v>0</v>
      </c>
      <c r="Q93" s="173"/>
      <c r="R93" s="174">
        <f>SUM(R94:R99)</f>
        <v>0</v>
      </c>
      <c r="S93" s="173"/>
      <c r="T93" s="175">
        <f>SUM(T94:T99)</f>
        <v>0</v>
      </c>
      <c r="AR93" s="176" t="s">
        <v>177</v>
      </c>
      <c r="AT93" s="177" t="s">
        <v>74</v>
      </c>
      <c r="AU93" s="177" t="s">
        <v>75</v>
      </c>
      <c r="AY93" s="176" t="s">
        <v>172</v>
      </c>
      <c r="BK93" s="178">
        <f>SUM(BK94:BK99)</f>
        <v>0</v>
      </c>
    </row>
    <row r="94" spans="2:65" s="1" customFormat="1" ht="16.5" customHeight="1">
      <c r="B94" s="33"/>
      <c r="C94" s="181" t="s">
        <v>82</v>
      </c>
      <c r="D94" s="181" t="s">
        <v>174</v>
      </c>
      <c r="E94" s="182" t="s">
        <v>2145</v>
      </c>
      <c r="F94" s="183" t="s">
        <v>2146</v>
      </c>
      <c r="G94" s="184" t="s">
        <v>582</v>
      </c>
      <c r="H94" s="185">
        <v>1</v>
      </c>
      <c r="I94" s="186"/>
      <c r="J94" s="185">
        <f>ROUND(I94*H94,2)</f>
        <v>0</v>
      </c>
      <c r="K94" s="183" t="s">
        <v>1</v>
      </c>
      <c r="L94" s="37"/>
      <c r="M94" s="187" t="s">
        <v>1</v>
      </c>
      <c r="N94" s="188" t="s">
        <v>46</v>
      </c>
      <c r="O94" s="59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AR94" s="16" t="s">
        <v>228</v>
      </c>
      <c r="AT94" s="16" t="s">
        <v>174</v>
      </c>
      <c r="AU94" s="16" t="s">
        <v>82</v>
      </c>
      <c r="AY94" s="16" t="s">
        <v>172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6" t="s">
        <v>82</v>
      </c>
      <c r="BK94" s="191">
        <f>ROUND(I94*H94,2)</f>
        <v>0</v>
      </c>
      <c r="BL94" s="16" t="s">
        <v>228</v>
      </c>
      <c r="BM94" s="16" t="s">
        <v>2147</v>
      </c>
    </row>
    <row r="95" spans="2:65" s="12" customFormat="1">
      <c r="B95" s="192"/>
      <c r="C95" s="193"/>
      <c r="D95" s="194" t="s">
        <v>178</v>
      </c>
      <c r="E95" s="195" t="s">
        <v>1</v>
      </c>
      <c r="F95" s="196" t="s">
        <v>2148</v>
      </c>
      <c r="G95" s="193"/>
      <c r="H95" s="195" t="s">
        <v>1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178</v>
      </c>
      <c r="AU95" s="202" t="s">
        <v>82</v>
      </c>
      <c r="AV95" s="12" t="s">
        <v>82</v>
      </c>
      <c r="AW95" s="12" t="s">
        <v>36</v>
      </c>
      <c r="AX95" s="12" t="s">
        <v>75</v>
      </c>
      <c r="AY95" s="202" t="s">
        <v>172</v>
      </c>
    </row>
    <row r="96" spans="2:65" s="12" customFormat="1">
      <c r="B96" s="192"/>
      <c r="C96" s="193"/>
      <c r="D96" s="194" t="s">
        <v>178</v>
      </c>
      <c r="E96" s="195" t="s">
        <v>1</v>
      </c>
      <c r="F96" s="196" t="s">
        <v>2149</v>
      </c>
      <c r="G96" s="193"/>
      <c r="H96" s="195" t="s">
        <v>1</v>
      </c>
      <c r="I96" s="197"/>
      <c r="J96" s="193"/>
      <c r="K96" s="193"/>
      <c r="L96" s="198"/>
      <c r="M96" s="199"/>
      <c r="N96" s="200"/>
      <c r="O96" s="200"/>
      <c r="P96" s="200"/>
      <c r="Q96" s="200"/>
      <c r="R96" s="200"/>
      <c r="S96" s="200"/>
      <c r="T96" s="201"/>
      <c r="AT96" s="202" t="s">
        <v>178</v>
      </c>
      <c r="AU96" s="202" t="s">
        <v>82</v>
      </c>
      <c r="AV96" s="12" t="s">
        <v>82</v>
      </c>
      <c r="AW96" s="12" t="s">
        <v>36</v>
      </c>
      <c r="AX96" s="12" t="s">
        <v>75</v>
      </c>
      <c r="AY96" s="202" t="s">
        <v>172</v>
      </c>
    </row>
    <row r="97" spans="2:51" s="12" customFormat="1">
      <c r="B97" s="192"/>
      <c r="C97" s="193"/>
      <c r="D97" s="194" t="s">
        <v>178</v>
      </c>
      <c r="E97" s="195" t="s">
        <v>1</v>
      </c>
      <c r="F97" s="196" t="s">
        <v>2150</v>
      </c>
      <c r="G97" s="193"/>
      <c r="H97" s="195" t="s">
        <v>1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178</v>
      </c>
      <c r="AU97" s="202" t="s">
        <v>82</v>
      </c>
      <c r="AV97" s="12" t="s">
        <v>82</v>
      </c>
      <c r="AW97" s="12" t="s">
        <v>36</v>
      </c>
      <c r="AX97" s="12" t="s">
        <v>75</v>
      </c>
      <c r="AY97" s="202" t="s">
        <v>172</v>
      </c>
    </row>
    <row r="98" spans="2:51" s="12" customFormat="1">
      <c r="B98" s="192"/>
      <c r="C98" s="193"/>
      <c r="D98" s="194" t="s">
        <v>178</v>
      </c>
      <c r="E98" s="195" t="s">
        <v>1</v>
      </c>
      <c r="F98" s="196" t="s">
        <v>2151</v>
      </c>
      <c r="G98" s="193"/>
      <c r="H98" s="195" t="s">
        <v>1</v>
      </c>
      <c r="I98" s="197"/>
      <c r="J98" s="193"/>
      <c r="K98" s="193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178</v>
      </c>
      <c r="AU98" s="202" t="s">
        <v>82</v>
      </c>
      <c r="AV98" s="12" t="s">
        <v>82</v>
      </c>
      <c r="AW98" s="12" t="s">
        <v>36</v>
      </c>
      <c r="AX98" s="12" t="s">
        <v>75</v>
      </c>
      <c r="AY98" s="202" t="s">
        <v>172</v>
      </c>
    </row>
    <row r="99" spans="2:51" s="13" customFormat="1">
      <c r="B99" s="203"/>
      <c r="C99" s="204"/>
      <c r="D99" s="194" t="s">
        <v>178</v>
      </c>
      <c r="E99" s="205" t="s">
        <v>1</v>
      </c>
      <c r="F99" s="206" t="s">
        <v>82</v>
      </c>
      <c r="G99" s="204"/>
      <c r="H99" s="207">
        <v>1</v>
      </c>
      <c r="I99" s="208"/>
      <c r="J99" s="204"/>
      <c r="K99" s="204"/>
      <c r="L99" s="209"/>
      <c r="M99" s="241"/>
      <c r="N99" s="242"/>
      <c r="O99" s="242"/>
      <c r="P99" s="242"/>
      <c r="Q99" s="242"/>
      <c r="R99" s="242"/>
      <c r="S99" s="242"/>
      <c r="T99" s="243"/>
      <c r="AT99" s="213" t="s">
        <v>178</v>
      </c>
      <c r="AU99" s="213" t="s">
        <v>82</v>
      </c>
      <c r="AV99" s="13" t="s">
        <v>84</v>
      </c>
      <c r="AW99" s="13" t="s">
        <v>36</v>
      </c>
      <c r="AX99" s="13" t="s">
        <v>82</v>
      </c>
      <c r="AY99" s="213" t="s">
        <v>172</v>
      </c>
    </row>
    <row r="100" spans="2:51" s="1" customFormat="1" ht="6.95" customHeight="1">
      <c r="B100" s="45"/>
      <c r="C100" s="46"/>
      <c r="D100" s="46"/>
      <c r="E100" s="46"/>
      <c r="F100" s="46"/>
      <c r="G100" s="46"/>
      <c r="H100" s="46"/>
      <c r="I100" s="133"/>
      <c r="J100" s="46"/>
      <c r="K100" s="46"/>
      <c r="L100" s="37"/>
    </row>
  </sheetData>
  <sheetProtection algorithmName="SHA-512" hashValue="1y+eaHS0Y666g3csj0VPJxNipHbvsyK+4SSX1IO3wHnfoEbc9PKMOY9mLSdzeldIw8nl22gIWD1rUu2KEgLU3w==" saltValue="UOvfLpU52s9ydDu3hoPQV/sWYYlty36b8McIaYRG7CkSLSYiEOT8RllkYsju/MKu2A4njQQgfESQHuV1Ob1QSw==" spinCount="100000" sheet="1" objects="1" scenarios="1" formatColumns="0" formatRows="0" autoFilter="0"/>
  <autoFilter ref="C91:K99" xr:uid="{00000000-0009-0000-0000-00000F000000}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59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6" t="s">
        <v>138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139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367" t="str">
        <f>'Rekapitulace stavby'!K6</f>
        <v>Výstavba kanalizace Hrdlořezy - DPS - neuznatelné náklady</v>
      </c>
      <c r="F7" s="368"/>
      <c r="G7" s="368"/>
      <c r="H7" s="368"/>
      <c r="L7" s="19"/>
    </row>
    <row r="8" spans="2:46" s="1" customFormat="1" ht="12" customHeight="1">
      <c r="B8" s="37"/>
      <c r="D8" s="110" t="s">
        <v>140</v>
      </c>
      <c r="I8" s="111"/>
      <c r="L8" s="37"/>
    </row>
    <row r="9" spans="2:46" s="1" customFormat="1" ht="36.950000000000003" customHeight="1">
      <c r="B9" s="37"/>
      <c r="E9" s="370" t="s">
        <v>2152</v>
      </c>
      <c r="F9" s="369"/>
      <c r="G9" s="369"/>
      <c r="H9" s="369"/>
      <c r="I9" s="111"/>
      <c r="L9" s="37"/>
    </row>
    <row r="10" spans="2:46" s="1" customFormat="1">
      <c r="B10" s="37"/>
      <c r="I10" s="111"/>
      <c r="L10" s="37"/>
    </row>
    <row r="11" spans="2:46" s="1" customFormat="1" ht="12" customHeight="1">
      <c r="B11" s="37"/>
      <c r="D11" s="110" t="s">
        <v>17</v>
      </c>
      <c r="F11" s="16" t="s">
        <v>1</v>
      </c>
      <c r="I11" s="112" t="s">
        <v>19</v>
      </c>
      <c r="J11" s="16" t="s">
        <v>1</v>
      </c>
      <c r="L11" s="37"/>
    </row>
    <row r="12" spans="2:46" s="1" customFormat="1" ht="12" customHeight="1">
      <c r="B12" s="37"/>
      <c r="D12" s="110" t="s">
        <v>20</v>
      </c>
      <c r="F12" s="16" t="s">
        <v>2153</v>
      </c>
      <c r="I12" s="112" t="s">
        <v>22</v>
      </c>
      <c r="J12" s="113" t="str">
        <f>'Rekapitulace stavby'!AN8</f>
        <v>21. 3. 2018</v>
      </c>
      <c r="L12" s="37"/>
    </row>
    <row r="13" spans="2:46" s="1" customFormat="1" ht="10.9" customHeight="1">
      <c r="B13" s="37"/>
      <c r="I13" s="111"/>
      <c r="L13" s="37"/>
    </row>
    <row r="14" spans="2:46" s="1" customFormat="1" ht="12" customHeight="1">
      <c r="B14" s="37"/>
      <c r="D14" s="110" t="s">
        <v>24</v>
      </c>
      <c r="I14" s="112" t="s">
        <v>25</v>
      </c>
      <c r="J14" s="16" t="s">
        <v>26</v>
      </c>
      <c r="L14" s="37"/>
    </row>
    <row r="15" spans="2:46" s="1" customFormat="1" ht="18" customHeight="1">
      <c r="B15" s="37"/>
      <c r="E15" s="16" t="s">
        <v>27</v>
      </c>
      <c r="I15" s="112" t="s">
        <v>28</v>
      </c>
      <c r="J15" s="16" t="s">
        <v>29</v>
      </c>
      <c r="L15" s="37"/>
    </row>
    <row r="16" spans="2:46" s="1" customFormat="1" ht="6.95" customHeight="1">
      <c r="B16" s="37"/>
      <c r="I16" s="111"/>
      <c r="L16" s="37"/>
    </row>
    <row r="17" spans="2:12" s="1" customFormat="1" ht="12" customHeight="1">
      <c r="B17" s="37"/>
      <c r="D17" s="110" t="s">
        <v>30</v>
      </c>
      <c r="I17" s="112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71" t="str">
        <f>'Rekapitulace stavby'!E14</f>
        <v>Vyplň údaj</v>
      </c>
      <c r="F18" s="372"/>
      <c r="G18" s="372"/>
      <c r="H18" s="372"/>
      <c r="I18" s="112" t="s">
        <v>28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11"/>
      <c r="L19" s="37"/>
    </row>
    <row r="20" spans="2:12" s="1" customFormat="1" ht="12" customHeight="1">
      <c r="B20" s="37"/>
      <c r="D20" s="110" t="s">
        <v>32</v>
      </c>
      <c r="I20" s="112" t="s">
        <v>25</v>
      </c>
      <c r="J20" s="16" t="s">
        <v>33</v>
      </c>
      <c r="L20" s="37"/>
    </row>
    <row r="21" spans="2:12" s="1" customFormat="1" ht="18" customHeight="1">
      <c r="B21" s="37"/>
      <c r="E21" s="16" t="s">
        <v>34</v>
      </c>
      <c r="I21" s="112" t="s">
        <v>28</v>
      </c>
      <c r="J21" s="16" t="s">
        <v>35</v>
      </c>
      <c r="L21" s="37"/>
    </row>
    <row r="22" spans="2:12" s="1" customFormat="1" ht="6.95" customHeight="1">
      <c r="B22" s="37"/>
      <c r="I22" s="111"/>
      <c r="L22" s="37"/>
    </row>
    <row r="23" spans="2:12" s="1" customFormat="1" ht="12" customHeight="1">
      <c r="B23" s="37"/>
      <c r="D23" s="110" t="s">
        <v>37</v>
      </c>
      <c r="I23" s="112" t="s">
        <v>25</v>
      </c>
      <c r="J23" s="16" t="s">
        <v>1</v>
      </c>
      <c r="L23" s="37"/>
    </row>
    <row r="24" spans="2:12" s="1" customFormat="1" ht="18" customHeight="1">
      <c r="B24" s="37"/>
      <c r="E24" s="16" t="s">
        <v>38</v>
      </c>
      <c r="I24" s="112" t="s">
        <v>28</v>
      </c>
      <c r="J24" s="16" t="s">
        <v>1</v>
      </c>
      <c r="L24" s="37"/>
    </row>
    <row r="25" spans="2:12" s="1" customFormat="1" ht="6.95" customHeight="1">
      <c r="B25" s="37"/>
      <c r="I25" s="111"/>
      <c r="L25" s="37"/>
    </row>
    <row r="26" spans="2:12" s="1" customFormat="1" ht="12" customHeight="1">
      <c r="B26" s="37"/>
      <c r="D26" s="110" t="s">
        <v>39</v>
      </c>
      <c r="I26" s="111"/>
      <c r="L26" s="37"/>
    </row>
    <row r="27" spans="2:12" s="7" customFormat="1" ht="45" customHeight="1">
      <c r="B27" s="114"/>
      <c r="E27" s="373" t="s">
        <v>40</v>
      </c>
      <c r="F27" s="373"/>
      <c r="G27" s="373"/>
      <c r="H27" s="373"/>
      <c r="I27" s="115"/>
      <c r="L27" s="114"/>
    </row>
    <row r="28" spans="2:12" s="1" customFormat="1" ht="6.95" customHeight="1">
      <c r="B28" s="37"/>
      <c r="I28" s="111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16"/>
      <c r="J29" s="55"/>
      <c r="K29" s="55"/>
      <c r="L29" s="37"/>
    </row>
    <row r="30" spans="2:12" s="1" customFormat="1" ht="25.35" customHeight="1">
      <c r="B30" s="37"/>
      <c r="D30" s="117" t="s">
        <v>41</v>
      </c>
      <c r="I30" s="111"/>
      <c r="J30" s="118">
        <f>ROUND(J80,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6"/>
      <c r="J31" s="55"/>
      <c r="K31" s="55"/>
      <c r="L31" s="37"/>
    </row>
    <row r="32" spans="2:12" s="1" customFormat="1" ht="14.45" customHeight="1">
      <c r="B32" s="37"/>
      <c r="F32" s="119" t="s">
        <v>43</v>
      </c>
      <c r="I32" s="120" t="s">
        <v>42</v>
      </c>
      <c r="J32" s="119" t="s">
        <v>44</v>
      </c>
      <c r="L32" s="37"/>
    </row>
    <row r="33" spans="2:12" s="1" customFormat="1" ht="14.45" customHeight="1">
      <c r="B33" s="37"/>
      <c r="D33" s="110" t="s">
        <v>45</v>
      </c>
      <c r="E33" s="110" t="s">
        <v>46</v>
      </c>
      <c r="F33" s="121">
        <f>ROUND((SUM(BE80:BE158)),  2)</f>
        <v>0</v>
      </c>
      <c r="I33" s="122">
        <v>0.21</v>
      </c>
      <c r="J33" s="121">
        <f>ROUND(((SUM(BE80:BE158))*I33),  2)</f>
        <v>0</v>
      </c>
      <c r="L33" s="37"/>
    </row>
    <row r="34" spans="2:12" s="1" customFormat="1" ht="14.45" customHeight="1">
      <c r="B34" s="37"/>
      <c r="E34" s="110" t="s">
        <v>47</v>
      </c>
      <c r="F34" s="121">
        <f>ROUND((SUM(BF80:BF158)),  2)</f>
        <v>0</v>
      </c>
      <c r="I34" s="122">
        <v>0.15</v>
      </c>
      <c r="J34" s="121">
        <f>ROUND(((SUM(BF80:BF158))*I34),  2)</f>
        <v>0</v>
      </c>
      <c r="L34" s="37"/>
    </row>
    <row r="35" spans="2:12" s="1" customFormat="1" ht="14.45" hidden="1" customHeight="1">
      <c r="B35" s="37"/>
      <c r="E35" s="110" t="s">
        <v>48</v>
      </c>
      <c r="F35" s="121">
        <f>ROUND((SUM(BG80:BG158)),  2)</f>
        <v>0</v>
      </c>
      <c r="I35" s="122">
        <v>0.21</v>
      </c>
      <c r="J35" s="121">
        <f>0</f>
        <v>0</v>
      </c>
      <c r="L35" s="37"/>
    </row>
    <row r="36" spans="2:12" s="1" customFormat="1" ht="14.45" hidden="1" customHeight="1">
      <c r="B36" s="37"/>
      <c r="E36" s="110" t="s">
        <v>49</v>
      </c>
      <c r="F36" s="121">
        <f>ROUND((SUM(BH80:BH158)),  2)</f>
        <v>0</v>
      </c>
      <c r="I36" s="122">
        <v>0.15</v>
      </c>
      <c r="J36" s="121">
        <f>0</f>
        <v>0</v>
      </c>
      <c r="L36" s="37"/>
    </row>
    <row r="37" spans="2:12" s="1" customFormat="1" ht="14.45" hidden="1" customHeight="1">
      <c r="B37" s="37"/>
      <c r="E37" s="110" t="s">
        <v>50</v>
      </c>
      <c r="F37" s="121">
        <f>ROUND((SUM(BI80:BI158)),  2)</f>
        <v>0</v>
      </c>
      <c r="I37" s="122">
        <v>0</v>
      </c>
      <c r="J37" s="121">
        <f>0</f>
        <v>0</v>
      </c>
      <c r="L37" s="37"/>
    </row>
    <row r="38" spans="2:12" s="1" customFormat="1" ht="6.95" customHeight="1">
      <c r="B38" s="37"/>
      <c r="I38" s="111"/>
      <c r="L38" s="37"/>
    </row>
    <row r="39" spans="2:12" s="1" customFormat="1" ht="25.35" customHeight="1">
      <c r="B39" s="37"/>
      <c r="C39" s="123"/>
      <c r="D39" s="124" t="s">
        <v>51</v>
      </c>
      <c r="E39" s="125"/>
      <c r="F39" s="125"/>
      <c r="G39" s="126" t="s">
        <v>52</v>
      </c>
      <c r="H39" s="127" t="s">
        <v>53</v>
      </c>
      <c r="I39" s="128"/>
      <c r="J39" s="129">
        <f>SUM(J30:J37)</f>
        <v>0</v>
      </c>
      <c r="K39" s="130"/>
      <c r="L39" s="37"/>
    </row>
    <row r="40" spans="2:12" s="1" customFormat="1" ht="14.45" customHeight="1"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37"/>
    </row>
    <row r="44" spans="2:12" s="1" customFormat="1" ht="6.95" customHeight="1"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37"/>
    </row>
    <row r="45" spans="2:12" s="1" customFormat="1" ht="24.95" customHeight="1">
      <c r="B45" s="33"/>
      <c r="C45" s="22" t="s">
        <v>143</v>
      </c>
      <c r="D45" s="34"/>
      <c r="E45" s="34"/>
      <c r="F45" s="34"/>
      <c r="G45" s="34"/>
      <c r="H45" s="34"/>
      <c r="I45" s="111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11"/>
      <c r="J46" s="34"/>
      <c r="K46" s="34"/>
      <c r="L46" s="37"/>
    </row>
    <row r="47" spans="2:12" s="1" customFormat="1" ht="12" customHeight="1">
      <c r="B47" s="33"/>
      <c r="C47" s="28" t="s">
        <v>15</v>
      </c>
      <c r="D47" s="34"/>
      <c r="E47" s="34"/>
      <c r="F47" s="34"/>
      <c r="G47" s="34"/>
      <c r="H47" s="34"/>
      <c r="I47" s="111"/>
      <c r="J47" s="34"/>
      <c r="K47" s="34"/>
      <c r="L47" s="37"/>
    </row>
    <row r="48" spans="2:12" s="1" customFormat="1" ht="16.5" customHeight="1">
      <c r="B48" s="33"/>
      <c r="C48" s="34"/>
      <c r="D48" s="34"/>
      <c r="E48" s="365" t="str">
        <f>E7</f>
        <v>Výstavba kanalizace Hrdlořezy - DPS - neuznatelné náklady</v>
      </c>
      <c r="F48" s="366"/>
      <c r="G48" s="366"/>
      <c r="H48" s="366"/>
      <c r="I48" s="111"/>
      <c r="J48" s="34"/>
      <c r="K48" s="34"/>
      <c r="L48" s="37"/>
    </row>
    <row r="49" spans="2:47" s="1" customFormat="1" ht="12" customHeight="1">
      <c r="B49" s="33"/>
      <c r="C49" s="28" t="s">
        <v>140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47" s="1" customFormat="1" ht="16.5" customHeight="1">
      <c r="B50" s="33"/>
      <c r="C50" s="34"/>
      <c r="D50" s="34"/>
      <c r="E50" s="348" t="str">
        <f>E9</f>
        <v>02 - Vedlejší a ostaní náklady</v>
      </c>
      <c r="F50" s="347"/>
      <c r="G50" s="347"/>
      <c r="H50" s="347"/>
      <c r="I50" s="111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11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Kolomuty</v>
      </c>
      <c r="G52" s="34"/>
      <c r="H52" s="34"/>
      <c r="I52" s="112" t="s">
        <v>22</v>
      </c>
      <c r="J52" s="54" t="str">
        <f>IF(J12="","",J12)</f>
        <v>21. 3. 2018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11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>Vodovody a kanalizace Mladá Boleslav, a.s.</v>
      </c>
      <c r="G54" s="34"/>
      <c r="H54" s="34"/>
      <c r="I54" s="112" t="s">
        <v>32</v>
      </c>
      <c r="J54" s="31" t="str">
        <f>E21</f>
        <v>ŠINDLAR s.r.o.</v>
      </c>
      <c r="K54" s="34"/>
      <c r="L54" s="37"/>
    </row>
    <row r="55" spans="2:47" s="1" customFormat="1" ht="13.7" customHeight="1">
      <c r="B55" s="33"/>
      <c r="C55" s="28" t="s">
        <v>30</v>
      </c>
      <c r="D55" s="34"/>
      <c r="E55" s="34"/>
      <c r="F55" s="26" t="str">
        <f>IF(E18="","",E18)</f>
        <v>Vyplň údaj</v>
      </c>
      <c r="G55" s="34"/>
      <c r="H55" s="34"/>
      <c r="I55" s="112" t="s">
        <v>37</v>
      </c>
      <c r="J55" s="31" t="str">
        <f>E24</f>
        <v>Roman Bárta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11"/>
      <c r="J56" s="34"/>
      <c r="K56" s="34"/>
      <c r="L56" s="37"/>
    </row>
    <row r="57" spans="2:47" s="1" customFormat="1" ht="29.25" customHeight="1">
      <c r="B57" s="33"/>
      <c r="C57" s="137" t="s">
        <v>144</v>
      </c>
      <c r="D57" s="138"/>
      <c r="E57" s="138"/>
      <c r="F57" s="138"/>
      <c r="G57" s="138"/>
      <c r="H57" s="138"/>
      <c r="I57" s="139"/>
      <c r="J57" s="140" t="s">
        <v>145</v>
      </c>
      <c r="K57" s="138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11"/>
      <c r="J58" s="34"/>
      <c r="K58" s="34"/>
      <c r="L58" s="37"/>
    </row>
    <row r="59" spans="2:47" s="1" customFormat="1" ht="22.9" customHeight="1">
      <c r="B59" s="33"/>
      <c r="C59" s="141" t="s">
        <v>146</v>
      </c>
      <c r="D59" s="34"/>
      <c r="E59" s="34"/>
      <c r="F59" s="34"/>
      <c r="G59" s="34"/>
      <c r="H59" s="34"/>
      <c r="I59" s="111"/>
      <c r="J59" s="72">
        <f>J80</f>
        <v>0</v>
      </c>
      <c r="K59" s="34"/>
      <c r="L59" s="37"/>
      <c r="AU59" s="16" t="s">
        <v>147</v>
      </c>
    </row>
    <row r="60" spans="2:47" s="8" customFormat="1" ht="24.95" customHeight="1">
      <c r="B60" s="142"/>
      <c r="C60" s="143"/>
      <c r="D60" s="144" t="s">
        <v>2154</v>
      </c>
      <c r="E60" s="145"/>
      <c r="F60" s="145"/>
      <c r="G60" s="145"/>
      <c r="H60" s="145"/>
      <c r="I60" s="146"/>
      <c r="J60" s="147">
        <f>J81</f>
        <v>0</v>
      </c>
      <c r="K60" s="143"/>
      <c r="L60" s="148"/>
    </row>
    <row r="61" spans="2:47" s="1" customFormat="1" ht="21.7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47" s="1" customFormat="1" ht="6.95" customHeight="1">
      <c r="B62" s="45"/>
      <c r="C62" s="46"/>
      <c r="D62" s="46"/>
      <c r="E62" s="46"/>
      <c r="F62" s="46"/>
      <c r="G62" s="46"/>
      <c r="H62" s="46"/>
      <c r="I62" s="133"/>
      <c r="J62" s="46"/>
      <c r="K62" s="46"/>
      <c r="L62" s="37"/>
    </row>
    <row r="66" spans="2:63" s="1" customFormat="1" ht="6.95" customHeight="1">
      <c r="B66" s="47"/>
      <c r="C66" s="48"/>
      <c r="D66" s="48"/>
      <c r="E66" s="48"/>
      <c r="F66" s="48"/>
      <c r="G66" s="48"/>
      <c r="H66" s="48"/>
      <c r="I66" s="136"/>
      <c r="J66" s="48"/>
      <c r="K66" s="48"/>
      <c r="L66" s="37"/>
    </row>
    <row r="67" spans="2:63" s="1" customFormat="1" ht="24.95" customHeight="1">
      <c r="B67" s="33"/>
      <c r="C67" s="22" t="s">
        <v>157</v>
      </c>
      <c r="D67" s="34"/>
      <c r="E67" s="34"/>
      <c r="F67" s="34"/>
      <c r="G67" s="34"/>
      <c r="H67" s="34"/>
      <c r="I67" s="111"/>
      <c r="J67" s="34"/>
      <c r="K67" s="34"/>
      <c r="L67" s="37"/>
    </row>
    <row r="68" spans="2:63" s="1" customFormat="1" ht="6.95" customHeight="1">
      <c r="B68" s="33"/>
      <c r="C68" s="34"/>
      <c r="D68" s="34"/>
      <c r="E68" s="34"/>
      <c r="F68" s="34"/>
      <c r="G68" s="34"/>
      <c r="H68" s="34"/>
      <c r="I68" s="111"/>
      <c r="J68" s="34"/>
      <c r="K68" s="34"/>
      <c r="L68" s="37"/>
    </row>
    <row r="69" spans="2:63" s="1" customFormat="1" ht="12" customHeight="1">
      <c r="B69" s="33"/>
      <c r="C69" s="28" t="s">
        <v>15</v>
      </c>
      <c r="D69" s="34"/>
      <c r="E69" s="34"/>
      <c r="F69" s="34"/>
      <c r="G69" s="34"/>
      <c r="H69" s="34"/>
      <c r="I69" s="111"/>
      <c r="J69" s="34"/>
      <c r="K69" s="34"/>
      <c r="L69" s="37"/>
    </row>
    <row r="70" spans="2:63" s="1" customFormat="1" ht="16.5" customHeight="1">
      <c r="B70" s="33"/>
      <c r="C70" s="34"/>
      <c r="D70" s="34"/>
      <c r="E70" s="365" t="str">
        <f>E7</f>
        <v>Výstavba kanalizace Hrdlořezy - DPS - neuznatelné náklady</v>
      </c>
      <c r="F70" s="366"/>
      <c r="G70" s="366"/>
      <c r="H70" s="366"/>
      <c r="I70" s="111"/>
      <c r="J70" s="34"/>
      <c r="K70" s="34"/>
      <c r="L70" s="37"/>
    </row>
    <row r="71" spans="2:63" s="1" customFormat="1" ht="12" customHeight="1">
      <c r="B71" s="33"/>
      <c r="C71" s="28" t="s">
        <v>140</v>
      </c>
      <c r="D71" s="34"/>
      <c r="E71" s="34"/>
      <c r="F71" s="34"/>
      <c r="G71" s="34"/>
      <c r="H71" s="34"/>
      <c r="I71" s="111"/>
      <c r="J71" s="34"/>
      <c r="K71" s="34"/>
      <c r="L71" s="37"/>
    </row>
    <row r="72" spans="2:63" s="1" customFormat="1" ht="16.5" customHeight="1">
      <c r="B72" s="33"/>
      <c r="C72" s="34"/>
      <c r="D72" s="34"/>
      <c r="E72" s="348" t="str">
        <f>E9</f>
        <v>02 - Vedlejší a ostaní náklady</v>
      </c>
      <c r="F72" s="347"/>
      <c r="G72" s="347"/>
      <c r="H72" s="347"/>
      <c r="I72" s="111"/>
      <c r="J72" s="34"/>
      <c r="K72" s="34"/>
      <c r="L72" s="37"/>
    </row>
    <row r="73" spans="2:63" s="1" customFormat="1" ht="6.95" customHeight="1">
      <c r="B73" s="33"/>
      <c r="C73" s="34"/>
      <c r="D73" s="34"/>
      <c r="E73" s="34"/>
      <c r="F73" s="34"/>
      <c r="G73" s="34"/>
      <c r="H73" s="34"/>
      <c r="I73" s="111"/>
      <c r="J73" s="34"/>
      <c r="K73" s="34"/>
      <c r="L73" s="37"/>
    </row>
    <row r="74" spans="2:63" s="1" customFormat="1" ht="12" customHeight="1">
      <c r="B74" s="33"/>
      <c r="C74" s="28" t="s">
        <v>20</v>
      </c>
      <c r="D74" s="34"/>
      <c r="E74" s="34"/>
      <c r="F74" s="26" t="str">
        <f>F12</f>
        <v>Kolomuty</v>
      </c>
      <c r="G74" s="34"/>
      <c r="H74" s="34"/>
      <c r="I74" s="112" t="s">
        <v>22</v>
      </c>
      <c r="J74" s="54" t="str">
        <f>IF(J12="","",J12)</f>
        <v>21. 3. 2018</v>
      </c>
      <c r="K74" s="34"/>
      <c r="L74" s="37"/>
    </row>
    <row r="75" spans="2:63" s="1" customFormat="1" ht="6.95" customHeight="1">
      <c r="B75" s="33"/>
      <c r="C75" s="34"/>
      <c r="D75" s="34"/>
      <c r="E75" s="34"/>
      <c r="F75" s="34"/>
      <c r="G75" s="34"/>
      <c r="H75" s="34"/>
      <c r="I75" s="111"/>
      <c r="J75" s="34"/>
      <c r="K75" s="34"/>
      <c r="L75" s="37"/>
    </row>
    <row r="76" spans="2:63" s="1" customFormat="1" ht="13.7" customHeight="1">
      <c r="B76" s="33"/>
      <c r="C76" s="28" t="s">
        <v>24</v>
      </c>
      <c r="D76" s="34"/>
      <c r="E76" s="34"/>
      <c r="F76" s="26" t="str">
        <f>E15</f>
        <v>Vodovody a kanalizace Mladá Boleslav, a.s.</v>
      </c>
      <c r="G76" s="34"/>
      <c r="H76" s="34"/>
      <c r="I76" s="112" t="s">
        <v>32</v>
      </c>
      <c r="J76" s="31" t="str">
        <f>E21</f>
        <v>ŠINDLAR s.r.o.</v>
      </c>
      <c r="K76" s="34"/>
      <c r="L76" s="37"/>
    </row>
    <row r="77" spans="2:63" s="1" customFormat="1" ht="13.7" customHeight="1">
      <c r="B77" s="33"/>
      <c r="C77" s="28" t="s">
        <v>30</v>
      </c>
      <c r="D77" s="34"/>
      <c r="E77" s="34"/>
      <c r="F77" s="26" t="str">
        <f>IF(E18="","",E18)</f>
        <v>Vyplň údaj</v>
      </c>
      <c r="G77" s="34"/>
      <c r="H77" s="34"/>
      <c r="I77" s="112" t="s">
        <v>37</v>
      </c>
      <c r="J77" s="31" t="str">
        <f>E24</f>
        <v>Roman Bárta</v>
      </c>
      <c r="K77" s="34"/>
      <c r="L77" s="37"/>
    </row>
    <row r="78" spans="2:63" s="1" customFormat="1" ht="10.35" customHeight="1">
      <c r="B78" s="33"/>
      <c r="C78" s="34"/>
      <c r="D78" s="34"/>
      <c r="E78" s="34"/>
      <c r="F78" s="34"/>
      <c r="G78" s="34"/>
      <c r="H78" s="34"/>
      <c r="I78" s="111"/>
      <c r="J78" s="34"/>
      <c r="K78" s="34"/>
      <c r="L78" s="37"/>
    </row>
    <row r="79" spans="2:63" s="10" customFormat="1" ht="29.25" customHeight="1">
      <c r="B79" s="155"/>
      <c r="C79" s="156" t="s">
        <v>158</v>
      </c>
      <c r="D79" s="157" t="s">
        <v>60</v>
      </c>
      <c r="E79" s="157" t="s">
        <v>56</v>
      </c>
      <c r="F79" s="157" t="s">
        <v>57</v>
      </c>
      <c r="G79" s="157" t="s">
        <v>159</v>
      </c>
      <c r="H79" s="157" t="s">
        <v>160</v>
      </c>
      <c r="I79" s="158" t="s">
        <v>161</v>
      </c>
      <c r="J79" s="157" t="s">
        <v>145</v>
      </c>
      <c r="K79" s="159" t="s">
        <v>162</v>
      </c>
      <c r="L79" s="160"/>
      <c r="M79" s="63" t="s">
        <v>1</v>
      </c>
      <c r="N79" s="64" t="s">
        <v>45</v>
      </c>
      <c r="O79" s="64" t="s">
        <v>163</v>
      </c>
      <c r="P79" s="64" t="s">
        <v>164</v>
      </c>
      <c r="Q79" s="64" t="s">
        <v>165</v>
      </c>
      <c r="R79" s="64" t="s">
        <v>166</v>
      </c>
      <c r="S79" s="64" t="s">
        <v>167</v>
      </c>
      <c r="T79" s="65" t="s">
        <v>168</v>
      </c>
    </row>
    <row r="80" spans="2:63" s="1" customFormat="1" ht="22.9" customHeight="1">
      <c r="B80" s="33"/>
      <c r="C80" s="70" t="s">
        <v>169</v>
      </c>
      <c r="D80" s="34"/>
      <c r="E80" s="34"/>
      <c r="F80" s="34"/>
      <c r="G80" s="34"/>
      <c r="H80" s="34"/>
      <c r="I80" s="111"/>
      <c r="J80" s="161">
        <f>BK80</f>
        <v>0</v>
      </c>
      <c r="K80" s="34"/>
      <c r="L80" s="37"/>
      <c r="M80" s="66"/>
      <c r="N80" s="67"/>
      <c r="O80" s="67"/>
      <c r="P80" s="162">
        <f>P81</f>
        <v>0</v>
      </c>
      <c r="Q80" s="67"/>
      <c r="R80" s="162">
        <f>R81</f>
        <v>0</v>
      </c>
      <c r="S80" s="67"/>
      <c r="T80" s="163">
        <f>T81</f>
        <v>0</v>
      </c>
      <c r="AT80" s="16" t="s">
        <v>74</v>
      </c>
      <c r="AU80" s="16" t="s">
        <v>147</v>
      </c>
      <c r="BK80" s="164">
        <f>BK81</f>
        <v>0</v>
      </c>
    </row>
    <row r="81" spans="2:65" s="11" customFormat="1" ht="25.9" customHeight="1">
      <c r="B81" s="165"/>
      <c r="C81" s="166"/>
      <c r="D81" s="167" t="s">
        <v>74</v>
      </c>
      <c r="E81" s="168" t="s">
        <v>2155</v>
      </c>
      <c r="F81" s="168" t="s">
        <v>2156</v>
      </c>
      <c r="G81" s="166"/>
      <c r="H81" s="166"/>
      <c r="I81" s="169"/>
      <c r="J81" s="170">
        <f>BK81</f>
        <v>0</v>
      </c>
      <c r="K81" s="166"/>
      <c r="L81" s="171"/>
      <c r="M81" s="172"/>
      <c r="N81" s="173"/>
      <c r="O81" s="173"/>
      <c r="P81" s="174">
        <f>SUM(P82:P158)</f>
        <v>0</v>
      </c>
      <c r="Q81" s="173"/>
      <c r="R81" s="174">
        <f>SUM(R82:R158)</f>
        <v>0</v>
      </c>
      <c r="S81" s="173"/>
      <c r="T81" s="175">
        <f>SUM(T82:T158)</f>
        <v>0</v>
      </c>
      <c r="AR81" s="176" t="s">
        <v>183</v>
      </c>
      <c r="AT81" s="177" t="s">
        <v>74</v>
      </c>
      <c r="AU81" s="177" t="s">
        <v>75</v>
      </c>
      <c r="AY81" s="176" t="s">
        <v>172</v>
      </c>
      <c r="BK81" s="178">
        <f>SUM(BK82:BK158)</f>
        <v>0</v>
      </c>
    </row>
    <row r="82" spans="2:65" s="1" customFormat="1" ht="16.5" customHeight="1">
      <c r="B82" s="33"/>
      <c r="C82" s="181" t="s">
        <v>82</v>
      </c>
      <c r="D82" s="181" t="s">
        <v>174</v>
      </c>
      <c r="E82" s="182" t="s">
        <v>2157</v>
      </c>
      <c r="F82" s="183" t="s">
        <v>2158</v>
      </c>
      <c r="G82" s="184" t="s">
        <v>2159</v>
      </c>
      <c r="H82" s="185">
        <v>1</v>
      </c>
      <c r="I82" s="186"/>
      <c r="J82" s="185">
        <f>ROUND(I82*H82,2)</f>
        <v>0</v>
      </c>
      <c r="K82" s="183" t="s">
        <v>1</v>
      </c>
      <c r="L82" s="37"/>
      <c r="M82" s="187" t="s">
        <v>1</v>
      </c>
      <c r="N82" s="188" t="s">
        <v>46</v>
      </c>
      <c r="O82" s="59"/>
      <c r="P82" s="189">
        <f>O82*H82</f>
        <v>0</v>
      </c>
      <c r="Q82" s="189">
        <v>0</v>
      </c>
      <c r="R82" s="189">
        <f>Q82*H82</f>
        <v>0</v>
      </c>
      <c r="S82" s="189">
        <v>0</v>
      </c>
      <c r="T82" s="190">
        <f>S82*H82</f>
        <v>0</v>
      </c>
      <c r="AR82" s="16" t="s">
        <v>2160</v>
      </c>
      <c r="AT82" s="16" t="s">
        <v>174</v>
      </c>
      <c r="AU82" s="16" t="s">
        <v>82</v>
      </c>
      <c r="AY82" s="16" t="s">
        <v>172</v>
      </c>
      <c r="BE82" s="191">
        <f>IF(N82="základní",J82,0)</f>
        <v>0</v>
      </c>
      <c r="BF82" s="191">
        <f>IF(N82="snížená",J82,0)</f>
        <v>0</v>
      </c>
      <c r="BG82" s="191">
        <f>IF(N82="zákl. přenesená",J82,0)</f>
        <v>0</v>
      </c>
      <c r="BH82" s="191">
        <f>IF(N82="sníž. přenesená",J82,0)</f>
        <v>0</v>
      </c>
      <c r="BI82" s="191">
        <f>IF(N82="nulová",J82,0)</f>
        <v>0</v>
      </c>
      <c r="BJ82" s="16" t="s">
        <v>82</v>
      </c>
      <c r="BK82" s="191">
        <f>ROUND(I82*H82,2)</f>
        <v>0</v>
      </c>
      <c r="BL82" s="16" t="s">
        <v>2160</v>
      </c>
      <c r="BM82" s="16" t="s">
        <v>2161</v>
      </c>
    </row>
    <row r="83" spans="2:65" s="12" customFormat="1">
      <c r="B83" s="192"/>
      <c r="C83" s="193"/>
      <c r="D83" s="194" t="s">
        <v>178</v>
      </c>
      <c r="E83" s="195" t="s">
        <v>1</v>
      </c>
      <c r="F83" s="196" t="s">
        <v>2162</v>
      </c>
      <c r="G83" s="193"/>
      <c r="H83" s="195" t="s">
        <v>1</v>
      </c>
      <c r="I83" s="197"/>
      <c r="J83" s="193"/>
      <c r="K83" s="193"/>
      <c r="L83" s="198"/>
      <c r="M83" s="199"/>
      <c r="N83" s="200"/>
      <c r="O83" s="200"/>
      <c r="P83" s="200"/>
      <c r="Q83" s="200"/>
      <c r="R83" s="200"/>
      <c r="S83" s="200"/>
      <c r="T83" s="201"/>
      <c r="AT83" s="202" t="s">
        <v>178</v>
      </c>
      <c r="AU83" s="202" t="s">
        <v>82</v>
      </c>
      <c r="AV83" s="12" t="s">
        <v>82</v>
      </c>
      <c r="AW83" s="12" t="s">
        <v>36</v>
      </c>
      <c r="AX83" s="12" t="s">
        <v>75</v>
      </c>
      <c r="AY83" s="202" t="s">
        <v>172</v>
      </c>
    </row>
    <row r="84" spans="2:65" s="13" customFormat="1">
      <c r="B84" s="203"/>
      <c r="C84" s="204"/>
      <c r="D84" s="194" t="s">
        <v>178</v>
      </c>
      <c r="E84" s="205" t="s">
        <v>1</v>
      </c>
      <c r="F84" s="206" t="s">
        <v>82</v>
      </c>
      <c r="G84" s="204"/>
      <c r="H84" s="207">
        <v>1</v>
      </c>
      <c r="I84" s="208"/>
      <c r="J84" s="204"/>
      <c r="K84" s="204"/>
      <c r="L84" s="209"/>
      <c r="M84" s="210"/>
      <c r="N84" s="211"/>
      <c r="O84" s="211"/>
      <c r="P84" s="211"/>
      <c r="Q84" s="211"/>
      <c r="R84" s="211"/>
      <c r="S84" s="211"/>
      <c r="T84" s="212"/>
      <c r="AT84" s="213" t="s">
        <v>178</v>
      </c>
      <c r="AU84" s="213" t="s">
        <v>82</v>
      </c>
      <c r="AV84" s="13" t="s">
        <v>84</v>
      </c>
      <c r="AW84" s="13" t="s">
        <v>36</v>
      </c>
      <c r="AX84" s="13" t="s">
        <v>82</v>
      </c>
      <c r="AY84" s="213" t="s">
        <v>172</v>
      </c>
    </row>
    <row r="85" spans="2:65" s="1" customFormat="1" ht="16.5" customHeight="1">
      <c r="B85" s="33"/>
      <c r="C85" s="181" t="s">
        <v>84</v>
      </c>
      <c r="D85" s="181" t="s">
        <v>174</v>
      </c>
      <c r="E85" s="182" t="s">
        <v>2163</v>
      </c>
      <c r="F85" s="183" t="s">
        <v>2164</v>
      </c>
      <c r="G85" s="184" t="s">
        <v>2159</v>
      </c>
      <c r="H85" s="185">
        <v>1</v>
      </c>
      <c r="I85" s="186"/>
      <c r="J85" s="185">
        <f>ROUND(I85*H85,2)</f>
        <v>0</v>
      </c>
      <c r="K85" s="183" t="s">
        <v>1</v>
      </c>
      <c r="L85" s="37"/>
      <c r="M85" s="187" t="s">
        <v>1</v>
      </c>
      <c r="N85" s="188" t="s">
        <v>46</v>
      </c>
      <c r="O85" s="59"/>
      <c r="P85" s="189">
        <f>O85*H85</f>
        <v>0</v>
      </c>
      <c r="Q85" s="189">
        <v>0</v>
      </c>
      <c r="R85" s="189">
        <f>Q85*H85</f>
        <v>0</v>
      </c>
      <c r="S85" s="189">
        <v>0</v>
      </c>
      <c r="T85" s="190">
        <f>S85*H85</f>
        <v>0</v>
      </c>
      <c r="AR85" s="16" t="s">
        <v>2160</v>
      </c>
      <c r="AT85" s="16" t="s">
        <v>174</v>
      </c>
      <c r="AU85" s="16" t="s">
        <v>82</v>
      </c>
      <c r="AY85" s="16" t="s">
        <v>172</v>
      </c>
      <c r="BE85" s="191">
        <f>IF(N85="základní",J85,0)</f>
        <v>0</v>
      </c>
      <c r="BF85" s="191">
        <f>IF(N85="snížená",J85,0)</f>
        <v>0</v>
      </c>
      <c r="BG85" s="191">
        <f>IF(N85="zákl. přenesená",J85,0)</f>
        <v>0</v>
      </c>
      <c r="BH85" s="191">
        <f>IF(N85="sníž. přenesená",J85,0)</f>
        <v>0</v>
      </c>
      <c r="BI85" s="191">
        <f>IF(N85="nulová",J85,0)</f>
        <v>0</v>
      </c>
      <c r="BJ85" s="16" t="s">
        <v>82</v>
      </c>
      <c r="BK85" s="191">
        <f>ROUND(I85*H85,2)</f>
        <v>0</v>
      </c>
      <c r="BL85" s="16" t="s">
        <v>2160</v>
      </c>
      <c r="BM85" s="16" t="s">
        <v>2165</v>
      </c>
    </row>
    <row r="86" spans="2:65" s="12" customFormat="1">
      <c r="B86" s="192"/>
      <c r="C86" s="193"/>
      <c r="D86" s="194" t="s">
        <v>178</v>
      </c>
      <c r="E86" s="195" t="s">
        <v>1</v>
      </c>
      <c r="F86" s="196" t="s">
        <v>2162</v>
      </c>
      <c r="G86" s="193"/>
      <c r="H86" s="195" t="s">
        <v>1</v>
      </c>
      <c r="I86" s="197"/>
      <c r="J86" s="193"/>
      <c r="K86" s="193"/>
      <c r="L86" s="198"/>
      <c r="M86" s="199"/>
      <c r="N86" s="200"/>
      <c r="O86" s="200"/>
      <c r="P86" s="200"/>
      <c r="Q86" s="200"/>
      <c r="R86" s="200"/>
      <c r="S86" s="200"/>
      <c r="T86" s="201"/>
      <c r="AT86" s="202" t="s">
        <v>178</v>
      </c>
      <c r="AU86" s="202" t="s">
        <v>82</v>
      </c>
      <c r="AV86" s="12" t="s">
        <v>82</v>
      </c>
      <c r="AW86" s="12" t="s">
        <v>36</v>
      </c>
      <c r="AX86" s="12" t="s">
        <v>75</v>
      </c>
      <c r="AY86" s="202" t="s">
        <v>172</v>
      </c>
    </row>
    <row r="87" spans="2:65" s="13" customFormat="1">
      <c r="B87" s="203"/>
      <c r="C87" s="204"/>
      <c r="D87" s="194" t="s">
        <v>178</v>
      </c>
      <c r="E87" s="205" t="s">
        <v>1</v>
      </c>
      <c r="F87" s="206" t="s">
        <v>82</v>
      </c>
      <c r="G87" s="204"/>
      <c r="H87" s="207">
        <v>1</v>
      </c>
      <c r="I87" s="208"/>
      <c r="J87" s="204"/>
      <c r="K87" s="204"/>
      <c r="L87" s="209"/>
      <c r="M87" s="210"/>
      <c r="N87" s="211"/>
      <c r="O87" s="211"/>
      <c r="P87" s="211"/>
      <c r="Q87" s="211"/>
      <c r="R87" s="211"/>
      <c r="S87" s="211"/>
      <c r="T87" s="212"/>
      <c r="AT87" s="213" t="s">
        <v>178</v>
      </c>
      <c r="AU87" s="213" t="s">
        <v>82</v>
      </c>
      <c r="AV87" s="13" t="s">
        <v>84</v>
      </c>
      <c r="AW87" s="13" t="s">
        <v>36</v>
      </c>
      <c r="AX87" s="13" t="s">
        <v>82</v>
      </c>
      <c r="AY87" s="213" t="s">
        <v>172</v>
      </c>
    </row>
    <row r="88" spans="2:65" s="1" customFormat="1" ht="16.5" customHeight="1">
      <c r="B88" s="33"/>
      <c r="C88" s="181" t="s">
        <v>92</v>
      </c>
      <c r="D88" s="181" t="s">
        <v>174</v>
      </c>
      <c r="E88" s="182" t="s">
        <v>2166</v>
      </c>
      <c r="F88" s="183" t="s">
        <v>2167</v>
      </c>
      <c r="G88" s="184" t="s">
        <v>2159</v>
      </c>
      <c r="H88" s="185">
        <v>1</v>
      </c>
      <c r="I88" s="186"/>
      <c r="J88" s="185">
        <f>ROUND(I88*H88,2)</f>
        <v>0</v>
      </c>
      <c r="K88" s="183" t="s">
        <v>1</v>
      </c>
      <c r="L88" s="37"/>
      <c r="M88" s="187" t="s">
        <v>1</v>
      </c>
      <c r="N88" s="188" t="s">
        <v>46</v>
      </c>
      <c r="O88" s="59"/>
      <c r="P88" s="189">
        <f>O88*H88</f>
        <v>0</v>
      </c>
      <c r="Q88" s="189">
        <v>0</v>
      </c>
      <c r="R88" s="189">
        <f>Q88*H88</f>
        <v>0</v>
      </c>
      <c r="S88" s="189">
        <v>0</v>
      </c>
      <c r="T88" s="190">
        <f>S88*H88</f>
        <v>0</v>
      </c>
      <c r="AR88" s="16" t="s">
        <v>2160</v>
      </c>
      <c r="AT88" s="16" t="s">
        <v>174</v>
      </c>
      <c r="AU88" s="16" t="s">
        <v>82</v>
      </c>
      <c r="AY88" s="16" t="s">
        <v>172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6" t="s">
        <v>82</v>
      </c>
      <c r="BK88" s="191">
        <f>ROUND(I88*H88,2)</f>
        <v>0</v>
      </c>
      <c r="BL88" s="16" t="s">
        <v>2160</v>
      </c>
      <c r="BM88" s="16" t="s">
        <v>2168</v>
      </c>
    </row>
    <row r="89" spans="2:65" s="12" customFormat="1">
      <c r="B89" s="192"/>
      <c r="C89" s="193"/>
      <c r="D89" s="194" t="s">
        <v>178</v>
      </c>
      <c r="E89" s="195" t="s">
        <v>1</v>
      </c>
      <c r="F89" s="196" t="s">
        <v>2162</v>
      </c>
      <c r="G89" s="193"/>
      <c r="H89" s="195" t="s">
        <v>1</v>
      </c>
      <c r="I89" s="197"/>
      <c r="J89" s="193"/>
      <c r="K89" s="193"/>
      <c r="L89" s="198"/>
      <c r="M89" s="199"/>
      <c r="N89" s="200"/>
      <c r="O89" s="200"/>
      <c r="P89" s="200"/>
      <c r="Q89" s="200"/>
      <c r="R89" s="200"/>
      <c r="S89" s="200"/>
      <c r="T89" s="201"/>
      <c r="AT89" s="202" t="s">
        <v>178</v>
      </c>
      <c r="AU89" s="202" t="s">
        <v>82</v>
      </c>
      <c r="AV89" s="12" t="s">
        <v>82</v>
      </c>
      <c r="AW89" s="12" t="s">
        <v>36</v>
      </c>
      <c r="AX89" s="12" t="s">
        <v>75</v>
      </c>
      <c r="AY89" s="202" t="s">
        <v>172</v>
      </c>
    </row>
    <row r="90" spans="2:65" s="13" customFormat="1">
      <c r="B90" s="203"/>
      <c r="C90" s="204"/>
      <c r="D90" s="194" t="s">
        <v>178</v>
      </c>
      <c r="E90" s="205" t="s">
        <v>1</v>
      </c>
      <c r="F90" s="206" t="s">
        <v>82</v>
      </c>
      <c r="G90" s="204"/>
      <c r="H90" s="207">
        <v>1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AT90" s="213" t="s">
        <v>178</v>
      </c>
      <c r="AU90" s="213" t="s">
        <v>82</v>
      </c>
      <c r="AV90" s="13" t="s">
        <v>84</v>
      </c>
      <c r="AW90" s="13" t="s">
        <v>36</v>
      </c>
      <c r="AX90" s="13" t="s">
        <v>82</v>
      </c>
      <c r="AY90" s="213" t="s">
        <v>172</v>
      </c>
    </row>
    <row r="91" spans="2:65" s="1" customFormat="1" ht="16.5" customHeight="1">
      <c r="B91" s="33"/>
      <c r="C91" s="181" t="s">
        <v>177</v>
      </c>
      <c r="D91" s="181" t="s">
        <v>174</v>
      </c>
      <c r="E91" s="182" t="s">
        <v>2169</v>
      </c>
      <c r="F91" s="183" t="s">
        <v>2170</v>
      </c>
      <c r="G91" s="184" t="s">
        <v>2159</v>
      </c>
      <c r="H91" s="185">
        <v>1</v>
      </c>
      <c r="I91" s="186"/>
      <c r="J91" s="185">
        <f>ROUND(I91*H91,2)</f>
        <v>0</v>
      </c>
      <c r="K91" s="183" t="s">
        <v>1</v>
      </c>
      <c r="L91" s="37"/>
      <c r="M91" s="187" t="s">
        <v>1</v>
      </c>
      <c r="N91" s="188" t="s">
        <v>46</v>
      </c>
      <c r="O91" s="59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AR91" s="16" t="s">
        <v>2160</v>
      </c>
      <c r="AT91" s="16" t="s">
        <v>174</v>
      </c>
      <c r="AU91" s="16" t="s">
        <v>82</v>
      </c>
      <c r="AY91" s="16" t="s">
        <v>172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6" t="s">
        <v>82</v>
      </c>
      <c r="BK91" s="191">
        <f>ROUND(I91*H91,2)</f>
        <v>0</v>
      </c>
      <c r="BL91" s="16" t="s">
        <v>2160</v>
      </c>
      <c r="BM91" s="16" t="s">
        <v>2171</v>
      </c>
    </row>
    <row r="92" spans="2:65" s="12" customFormat="1">
      <c r="B92" s="192"/>
      <c r="C92" s="193"/>
      <c r="D92" s="194" t="s">
        <v>178</v>
      </c>
      <c r="E92" s="195" t="s">
        <v>1</v>
      </c>
      <c r="F92" s="196" t="s">
        <v>2162</v>
      </c>
      <c r="G92" s="193"/>
      <c r="H92" s="195" t="s">
        <v>1</v>
      </c>
      <c r="I92" s="197"/>
      <c r="J92" s="193"/>
      <c r="K92" s="193"/>
      <c r="L92" s="198"/>
      <c r="M92" s="199"/>
      <c r="N92" s="200"/>
      <c r="O92" s="200"/>
      <c r="P92" s="200"/>
      <c r="Q92" s="200"/>
      <c r="R92" s="200"/>
      <c r="S92" s="200"/>
      <c r="T92" s="201"/>
      <c r="AT92" s="202" t="s">
        <v>178</v>
      </c>
      <c r="AU92" s="202" t="s">
        <v>82</v>
      </c>
      <c r="AV92" s="12" t="s">
        <v>82</v>
      </c>
      <c r="AW92" s="12" t="s">
        <v>36</v>
      </c>
      <c r="AX92" s="12" t="s">
        <v>75</v>
      </c>
      <c r="AY92" s="202" t="s">
        <v>172</v>
      </c>
    </row>
    <row r="93" spans="2:65" s="13" customFormat="1">
      <c r="B93" s="203"/>
      <c r="C93" s="204"/>
      <c r="D93" s="194" t="s">
        <v>178</v>
      </c>
      <c r="E93" s="205" t="s">
        <v>1</v>
      </c>
      <c r="F93" s="206" t="s">
        <v>82</v>
      </c>
      <c r="G93" s="204"/>
      <c r="H93" s="207">
        <v>1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178</v>
      </c>
      <c r="AU93" s="213" t="s">
        <v>82</v>
      </c>
      <c r="AV93" s="13" t="s">
        <v>84</v>
      </c>
      <c r="AW93" s="13" t="s">
        <v>36</v>
      </c>
      <c r="AX93" s="13" t="s">
        <v>82</v>
      </c>
      <c r="AY93" s="213" t="s">
        <v>172</v>
      </c>
    </row>
    <row r="94" spans="2:65" s="1" customFormat="1" ht="16.5" customHeight="1">
      <c r="B94" s="33"/>
      <c r="C94" s="181" t="s">
        <v>183</v>
      </c>
      <c r="D94" s="181" t="s">
        <v>174</v>
      </c>
      <c r="E94" s="182" t="s">
        <v>2172</v>
      </c>
      <c r="F94" s="183" t="s">
        <v>2173</v>
      </c>
      <c r="G94" s="184" t="s">
        <v>2159</v>
      </c>
      <c r="H94" s="185">
        <v>1</v>
      </c>
      <c r="I94" s="186"/>
      <c r="J94" s="185">
        <f>ROUND(I94*H94,2)</f>
        <v>0</v>
      </c>
      <c r="K94" s="183" t="s">
        <v>1</v>
      </c>
      <c r="L94" s="37"/>
      <c r="M94" s="187" t="s">
        <v>1</v>
      </c>
      <c r="N94" s="188" t="s">
        <v>46</v>
      </c>
      <c r="O94" s="59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AR94" s="16" t="s">
        <v>2160</v>
      </c>
      <c r="AT94" s="16" t="s">
        <v>174</v>
      </c>
      <c r="AU94" s="16" t="s">
        <v>82</v>
      </c>
      <c r="AY94" s="16" t="s">
        <v>172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6" t="s">
        <v>82</v>
      </c>
      <c r="BK94" s="191">
        <f>ROUND(I94*H94,2)</f>
        <v>0</v>
      </c>
      <c r="BL94" s="16" t="s">
        <v>2160</v>
      </c>
      <c r="BM94" s="16" t="s">
        <v>2174</v>
      </c>
    </row>
    <row r="95" spans="2:65" s="12" customFormat="1">
      <c r="B95" s="192"/>
      <c r="C95" s="193"/>
      <c r="D95" s="194" t="s">
        <v>178</v>
      </c>
      <c r="E95" s="195" t="s">
        <v>1</v>
      </c>
      <c r="F95" s="196" t="s">
        <v>2162</v>
      </c>
      <c r="G95" s="193"/>
      <c r="H95" s="195" t="s">
        <v>1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178</v>
      </c>
      <c r="AU95" s="202" t="s">
        <v>82</v>
      </c>
      <c r="AV95" s="12" t="s">
        <v>82</v>
      </c>
      <c r="AW95" s="12" t="s">
        <v>36</v>
      </c>
      <c r="AX95" s="12" t="s">
        <v>75</v>
      </c>
      <c r="AY95" s="202" t="s">
        <v>172</v>
      </c>
    </row>
    <row r="96" spans="2:65" s="13" customFormat="1">
      <c r="B96" s="203"/>
      <c r="C96" s="204"/>
      <c r="D96" s="194" t="s">
        <v>178</v>
      </c>
      <c r="E96" s="205" t="s">
        <v>1</v>
      </c>
      <c r="F96" s="206" t="s">
        <v>82</v>
      </c>
      <c r="G96" s="204"/>
      <c r="H96" s="207">
        <v>1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178</v>
      </c>
      <c r="AU96" s="213" t="s">
        <v>82</v>
      </c>
      <c r="AV96" s="13" t="s">
        <v>84</v>
      </c>
      <c r="AW96" s="13" t="s">
        <v>36</v>
      </c>
      <c r="AX96" s="13" t="s">
        <v>82</v>
      </c>
      <c r="AY96" s="213" t="s">
        <v>172</v>
      </c>
    </row>
    <row r="97" spans="2:65" s="1" customFormat="1" ht="16.5" customHeight="1">
      <c r="B97" s="33"/>
      <c r="C97" s="181" t="s">
        <v>190</v>
      </c>
      <c r="D97" s="181" t="s">
        <v>174</v>
      </c>
      <c r="E97" s="182" t="s">
        <v>2175</v>
      </c>
      <c r="F97" s="183" t="s">
        <v>2176</v>
      </c>
      <c r="G97" s="184" t="s">
        <v>2159</v>
      </c>
      <c r="H97" s="185">
        <v>1</v>
      </c>
      <c r="I97" s="186"/>
      <c r="J97" s="185">
        <f>ROUND(I97*H97,2)</f>
        <v>0</v>
      </c>
      <c r="K97" s="183" t="s">
        <v>1</v>
      </c>
      <c r="L97" s="37"/>
      <c r="M97" s="187" t="s">
        <v>1</v>
      </c>
      <c r="N97" s="188" t="s">
        <v>46</v>
      </c>
      <c r="O97" s="59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AR97" s="16" t="s">
        <v>2160</v>
      </c>
      <c r="AT97" s="16" t="s">
        <v>174</v>
      </c>
      <c r="AU97" s="16" t="s">
        <v>82</v>
      </c>
      <c r="AY97" s="16" t="s">
        <v>172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6" t="s">
        <v>82</v>
      </c>
      <c r="BK97" s="191">
        <f>ROUND(I97*H97,2)</f>
        <v>0</v>
      </c>
      <c r="BL97" s="16" t="s">
        <v>2160</v>
      </c>
      <c r="BM97" s="16" t="s">
        <v>2177</v>
      </c>
    </row>
    <row r="98" spans="2:65" s="12" customFormat="1">
      <c r="B98" s="192"/>
      <c r="C98" s="193"/>
      <c r="D98" s="194" t="s">
        <v>178</v>
      </c>
      <c r="E98" s="195" t="s">
        <v>1</v>
      </c>
      <c r="F98" s="196" t="s">
        <v>2162</v>
      </c>
      <c r="G98" s="193"/>
      <c r="H98" s="195" t="s">
        <v>1</v>
      </c>
      <c r="I98" s="197"/>
      <c r="J98" s="193"/>
      <c r="K98" s="193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178</v>
      </c>
      <c r="AU98" s="202" t="s">
        <v>82</v>
      </c>
      <c r="AV98" s="12" t="s">
        <v>82</v>
      </c>
      <c r="AW98" s="12" t="s">
        <v>36</v>
      </c>
      <c r="AX98" s="12" t="s">
        <v>75</v>
      </c>
      <c r="AY98" s="202" t="s">
        <v>172</v>
      </c>
    </row>
    <row r="99" spans="2:65" s="13" customFormat="1">
      <c r="B99" s="203"/>
      <c r="C99" s="204"/>
      <c r="D99" s="194" t="s">
        <v>178</v>
      </c>
      <c r="E99" s="205" t="s">
        <v>1</v>
      </c>
      <c r="F99" s="206" t="s">
        <v>82</v>
      </c>
      <c r="G99" s="204"/>
      <c r="H99" s="207">
        <v>1</v>
      </c>
      <c r="I99" s="208"/>
      <c r="J99" s="204"/>
      <c r="K99" s="204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178</v>
      </c>
      <c r="AU99" s="213" t="s">
        <v>82</v>
      </c>
      <c r="AV99" s="13" t="s">
        <v>84</v>
      </c>
      <c r="AW99" s="13" t="s">
        <v>36</v>
      </c>
      <c r="AX99" s="13" t="s">
        <v>82</v>
      </c>
      <c r="AY99" s="213" t="s">
        <v>172</v>
      </c>
    </row>
    <row r="100" spans="2:65" s="1" customFormat="1" ht="16.5" customHeight="1">
      <c r="B100" s="33"/>
      <c r="C100" s="181" t="s">
        <v>196</v>
      </c>
      <c r="D100" s="181" t="s">
        <v>174</v>
      </c>
      <c r="E100" s="182" t="s">
        <v>2178</v>
      </c>
      <c r="F100" s="183" t="s">
        <v>2179</v>
      </c>
      <c r="G100" s="184" t="s">
        <v>2159</v>
      </c>
      <c r="H100" s="185">
        <v>1</v>
      </c>
      <c r="I100" s="186"/>
      <c r="J100" s="185">
        <f>ROUND(I100*H100,2)</f>
        <v>0</v>
      </c>
      <c r="K100" s="183" t="s">
        <v>1</v>
      </c>
      <c r="L100" s="37"/>
      <c r="M100" s="187" t="s">
        <v>1</v>
      </c>
      <c r="N100" s="188" t="s">
        <v>46</v>
      </c>
      <c r="O100" s="59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AR100" s="16" t="s">
        <v>2160</v>
      </c>
      <c r="AT100" s="16" t="s">
        <v>174</v>
      </c>
      <c r="AU100" s="16" t="s">
        <v>82</v>
      </c>
      <c r="AY100" s="16" t="s">
        <v>172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6" t="s">
        <v>82</v>
      </c>
      <c r="BK100" s="191">
        <f>ROUND(I100*H100,2)</f>
        <v>0</v>
      </c>
      <c r="BL100" s="16" t="s">
        <v>2160</v>
      </c>
      <c r="BM100" s="16" t="s">
        <v>2180</v>
      </c>
    </row>
    <row r="101" spans="2:65" s="12" customFormat="1">
      <c r="B101" s="192"/>
      <c r="C101" s="193"/>
      <c r="D101" s="194" t="s">
        <v>178</v>
      </c>
      <c r="E101" s="195" t="s">
        <v>1</v>
      </c>
      <c r="F101" s="196" t="s">
        <v>2162</v>
      </c>
      <c r="G101" s="193"/>
      <c r="H101" s="195" t="s">
        <v>1</v>
      </c>
      <c r="I101" s="197"/>
      <c r="J101" s="193"/>
      <c r="K101" s="193"/>
      <c r="L101" s="198"/>
      <c r="M101" s="199"/>
      <c r="N101" s="200"/>
      <c r="O101" s="200"/>
      <c r="P101" s="200"/>
      <c r="Q101" s="200"/>
      <c r="R101" s="200"/>
      <c r="S101" s="200"/>
      <c r="T101" s="201"/>
      <c r="AT101" s="202" t="s">
        <v>178</v>
      </c>
      <c r="AU101" s="202" t="s">
        <v>82</v>
      </c>
      <c r="AV101" s="12" t="s">
        <v>82</v>
      </c>
      <c r="AW101" s="12" t="s">
        <v>36</v>
      </c>
      <c r="AX101" s="12" t="s">
        <v>75</v>
      </c>
      <c r="AY101" s="202" t="s">
        <v>172</v>
      </c>
    </row>
    <row r="102" spans="2:65" s="13" customFormat="1">
      <c r="B102" s="203"/>
      <c r="C102" s="204"/>
      <c r="D102" s="194" t="s">
        <v>178</v>
      </c>
      <c r="E102" s="205" t="s">
        <v>1</v>
      </c>
      <c r="F102" s="206" t="s">
        <v>82</v>
      </c>
      <c r="G102" s="204"/>
      <c r="H102" s="207">
        <v>1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178</v>
      </c>
      <c r="AU102" s="213" t="s">
        <v>82</v>
      </c>
      <c r="AV102" s="13" t="s">
        <v>84</v>
      </c>
      <c r="AW102" s="13" t="s">
        <v>36</v>
      </c>
      <c r="AX102" s="13" t="s">
        <v>82</v>
      </c>
      <c r="AY102" s="213" t="s">
        <v>172</v>
      </c>
    </row>
    <row r="103" spans="2:65" s="1" customFormat="1" ht="16.5" customHeight="1">
      <c r="B103" s="33"/>
      <c r="C103" s="181" t="s">
        <v>200</v>
      </c>
      <c r="D103" s="181" t="s">
        <v>174</v>
      </c>
      <c r="E103" s="182" t="s">
        <v>2181</v>
      </c>
      <c r="F103" s="183" t="s">
        <v>2182</v>
      </c>
      <c r="G103" s="184" t="s">
        <v>2159</v>
      </c>
      <c r="H103" s="185">
        <v>1</v>
      </c>
      <c r="I103" s="186"/>
      <c r="J103" s="185">
        <f>ROUND(I103*H103,2)</f>
        <v>0</v>
      </c>
      <c r="K103" s="183" t="s">
        <v>1</v>
      </c>
      <c r="L103" s="37"/>
      <c r="M103" s="187" t="s">
        <v>1</v>
      </c>
      <c r="N103" s="188" t="s">
        <v>46</v>
      </c>
      <c r="O103" s="59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AR103" s="16" t="s">
        <v>2160</v>
      </c>
      <c r="AT103" s="16" t="s">
        <v>174</v>
      </c>
      <c r="AU103" s="16" t="s">
        <v>82</v>
      </c>
      <c r="AY103" s="16" t="s">
        <v>172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6" t="s">
        <v>82</v>
      </c>
      <c r="BK103" s="191">
        <f>ROUND(I103*H103,2)</f>
        <v>0</v>
      </c>
      <c r="BL103" s="16" t="s">
        <v>2160</v>
      </c>
      <c r="BM103" s="16" t="s">
        <v>2183</v>
      </c>
    </row>
    <row r="104" spans="2:65" s="12" customFormat="1">
      <c r="B104" s="192"/>
      <c r="C104" s="193"/>
      <c r="D104" s="194" t="s">
        <v>178</v>
      </c>
      <c r="E104" s="195" t="s">
        <v>1</v>
      </c>
      <c r="F104" s="196" t="s">
        <v>2162</v>
      </c>
      <c r="G104" s="193"/>
      <c r="H104" s="195" t="s">
        <v>1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178</v>
      </c>
      <c r="AU104" s="202" t="s">
        <v>82</v>
      </c>
      <c r="AV104" s="12" t="s">
        <v>82</v>
      </c>
      <c r="AW104" s="12" t="s">
        <v>36</v>
      </c>
      <c r="AX104" s="12" t="s">
        <v>75</v>
      </c>
      <c r="AY104" s="202" t="s">
        <v>172</v>
      </c>
    </row>
    <row r="105" spans="2:65" s="13" customFormat="1">
      <c r="B105" s="203"/>
      <c r="C105" s="204"/>
      <c r="D105" s="194" t="s">
        <v>178</v>
      </c>
      <c r="E105" s="205" t="s">
        <v>1</v>
      </c>
      <c r="F105" s="206" t="s">
        <v>82</v>
      </c>
      <c r="G105" s="204"/>
      <c r="H105" s="207">
        <v>1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178</v>
      </c>
      <c r="AU105" s="213" t="s">
        <v>82</v>
      </c>
      <c r="AV105" s="13" t="s">
        <v>84</v>
      </c>
      <c r="AW105" s="13" t="s">
        <v>36</v>
      </c>
      <c r="AX105" s="13" t="s">
        <v>82</v>
      </c>
      <c r="AY105" s="213" t="s">
        <v>172</v>
      </c>
    </row>
    <row r="106" spans="2:65" s="1" customFormat="1" ht="16.5" customHeight="1">
      <c r="B106" s="33"/>
      <c r="C106" s="181" t="s">
        <v>204</v>
      </c>
      <c r="D106" s="181" t="s">
        <v>174</v>
      </c>
      <c r="E106" s="182" t="s">
        <v>2184</v>
      </c>
      <c r="F106" s="183" t="s">
        <v>2185</v>
      </c>
      <c r="G106" s="184" t="s">
        <v>2159</v>
      </c>
      <c r="H106" s="185">
        <v>1</v>
      </c>
      <c r="I106" s="186"/>
      <c r="J106" s="185">
        <f>ROUND(I106*H106,2)</f>
        <v>0</v>
      </c>
      <c r="K106" s="183" t="s">
        <v>1</v>
      </c>
      <c r="L106" s="37"/>
      <c r="M106" s="187" t="s">
        <v>1</v>
      </c>
      <c r="N106" s="188" t="s">
        <v>46</v>
      </c>
      <c r="O106" s="59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AR106" s="16" t="s">
        <v>2160</v>
      </c>
      <c r="AT106" s="16" t="s">
        <v>174</v>
      </c>
      <c r="AU106" s="16" t="s">
        <v>82</v>
      </c>
      <c r="AY106" s="16" t="s">
        <v>172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6" t="s">
        <v>82</v>
      </c>
      <c r="BK106" s="191">
        <f>ROUND(I106*H106,2)</f>
        <v>0</v>
      </c>
      <c r="BL106" s="16" t="s">
        <v>2160</v>
      </c>
      <c r="BM106" s="16" t="s">
        <v>2186</v>
      </c>
    </row>
    <row r="107" spans="2:65" s="12" customFormat="1">
      <c r="B107" s="192"/>
      <c r="C107" s="193"/>
      <c r="D107" s="194" t="s">
        <v>178</v>
      </c>
      <c r="E107" s="195" t="s">
        <v>1</v>
      </c>
      <c r="F107" s="196" t="s">
        <v>2162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178</v>
      </c>
      <c r="AU107" s="202" t="s">
        <v>82</v>
      </c>
      <c r="AV107" s="12" t="s">
        <v>82</v>
      </c>
      <c r="AW107" s="12" t="s">
        <v>36</v>
      </c>
      <c r="AX107" s="12" t="s">
        <v>75</v>
      </c>
      <c r="AY107" s="202" t="s">
        <v>172</v>
      </c>
    </row>
    <row r="108" spans="2:65" s="13" customFormat="1">
      <c r="B108" s="203"/>
      <c r="C108" s="204"/>
      <c r="D108" s="194" t="s">
        <v>178</v>
      </c>
      <c r="E108" s="205" t="s">
        <v>1</v>
      </c>
      <c r="F108" s="206" t="s">
        <v>82</v>
      </c>
      <c r="G108" s="204"/>
      <c r="H108" s="207">
        <v>1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178</v>
      </c>
      <c r="AU108" s="213" t="s">
        <v>82</v>
      </c>
      <c r="AV108" s="13" t="s">
        <v>84</v>
      </c>
      <c r="AW108" s="13" t="s">
        <v>36</v>
      </c>
      <c r="AX108" s="13" t="s">
        <v>82</v>
      </c>
      <c r="AY108" s="213" t="s">
        <v>172</v>
      </c>
    </row>
    <row r="109" spans="2:65" s="1" customFormat="1" ht="16.5" customHeight="1">
      <c r="B109" s="33"/>
      <c r="C109" s="181" t="s">
        <v>208</v>
      </c>
      <c r="D109" s="181" t="s">
        <v>174</v>
      </c>
      <c r="E109" s="182" t="s">
        <v>2187</v>
      </c>
      <c r="F109" s="183" t="s">
        <v>2188</v>
      </c>
      <c r="G109" s="184" t="s">
        <v>2159</v>
      </c>
      <c r="H109" s="185">
        <v>1</v>
      </c>
      <c r="I109" s="186"/>
      <c r="J109" s="185">
        <f>ROUND(I109*H109,2)</f>
        <v>0</v>
      </c>
      <c r="K109" s="183" t="s">
        <v>1</v>
      </c>
      <c r="L109" s="37"/>
      <c r="M109" s="187" t="s">
        <v>1</v>
      </c>
      <c r="N109" s="188" t="s">
        <v>46</v>
      </c>
      <c r="O109" s="59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AR109" s="16" t="s">
        <v>2160</v>
      </c>
      <c r="AT109" s="16" t="s">
        <v>174</v>
      </c>
      <c r="AU109" s="16" t="s">
        <v>82</v>
      </c>
      <c r="AY109" s="16" t="s">
        <v>172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6" t="s">
        <v>82</v>
      </c>
      <c r="BK109" s="191">
        <f>ROUND(I109*H109,2)</f>
        <v>0</v>
      </c>
      <c r="BL109" s="16" t="s">
        <v>2160</v>
      </c>
      <c r="BM109" s="16" t="s">
        <v>2189</v>
      </c>
    </row>
    <row r="110" spans="2:65" s="12" customFormat="1">
      <c r="B110" s="192"/>
      <c r="C110" s="193"/>
      <c r="D110" s="194" t="s">
        <v>178</v>
      </c>
      <c r="E110" s="195" t="s">
        <v>1</v>
      </c>
      <c r="F110" s="196" t="s">
        <v>2162</v>
      </c>
      <c r="G110" s="193"/>
      <c r="H110" s="195" t="s">
        <v>1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178</v>
      </c>
      <c r="AU110" s="202" t="s">
        <v>82</v>
      </c>
      <c r="AV110" s="12" t="s">
        <v>82</v>
      </c>
      <c r="AW110" s="12" t="s">
        <v>36</v>
      </c>
      <c r="AX110" s="12" t="s">
        <v>75</v>
      </c>
      <c r="AY110" s="202" t="s">
        <v>172</v>
      </c>
    </row>
    <row r="111" spans="2:65" s="13" customFormat="1">
      <c r="B111" s="203"/>
      <c r="C111" s="204"/>
      <c r="D111" s="194" t="s">
        <v>178</v>
      </c>
      <c r="E111" s="205" t="s">
        <v>1</v>
      </c>
      <c r="F111" s="206" t="s">
        <v>82</v>
      </c>
      <c r="G111" s="204"/>
      <c r="H111" s="207">
        <v>1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178</v>
      </c>
      <c r="AU111" s="213" t="s">
        <v>82</v>
      </c>
      <c r="AV111" s="13" t="s">
        <v>84</v>
      </c>
      <c r="AW111" s="13" t="s">
        <v>36</v>
      </c>
      <c r="AX111" s="13" t="s">
        <v>82</v>
      </c>
      <c r="AY111" s="213" t="s">
        <v>172</v>
      </c>
    </row>
    <row r="112" spans="2:65" s="1" customFormat="1" ht="16.5" customHeight="1">
      <c r="B112" s="33"/>
      <c r="C112" s="181" t="s">
        <v>213</v>
      </c>
      <c r="D112" s="181" t="s">
        <v>174</v>
      </c>
      <c r="E112" s="182" t="s">
        <v>2190</v>
      </c>
      <c r="F112" s="183" t="s">
        <v>2191</v>
      </c>
      <c r="G112" s="184" t="s">
        <v>2159</v>
      </c>
      <c r="H112" s="185">
        <v>1</v>
      </c>
      <c r="I112" s="186"/>
      <c r="J112" s="185">
        <f>ROUND(I112*H112,2)</f>
        <v>0</v>
      </c>
      <c r="K112" s="183" t="s">
        <v>1</v>
      </c>
      <c r="L112" s="37"/>
      <c r="M112" s="187" t="s">
        <v>1</v>
      </c>
      <c r="N112" s="188" t="s">
        <v>46</v>
      </c>
      <c r="O112" s="59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AR112" s="16" t="s">
        <v>2160</v>
      </c>
      <c r="AT112" s="16" t="s">
        <v>174</v>
      </c>
      <c r="AU112" s="16" t="s">
        <v>82</v>
      </c>
      <c r="AY112" s="16" t="s">
        <v>172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6" t="s">
        <v>82</v>
      </c>
      <c r="BK112" s="191">
        <f>ROUND(I112*H112,2)</f>
        <v>0</v>
      </c>
      <c r="BL112" s="16" t="s">
        <v>2160</v>
      </c>
      <c r="BM112" s="16" t="s">
        <v>2192</v>
      </c>
    </row>
    <row r="113" spans="2:65" s="12" customFormat="1">
      <c r="B113" s="192"/>
      <c r="C113" s="193"/>
      <c r="D113" s="194" t="s">
        <v>178</v>
      </c>
      <c r="E113" s="195" t="s">
        <v>1</v>
      </c>
      <c r="F113" s="196" t="s">
        <v>2162</v>
      </c>
      <c r="G113" s="193"/>
      <c r="H113" s="195" t="s">
        <v>1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178</v>
      </c>
      <c r="AU113" s="202" t="s">
        <v>82</v>
      </c>
      <c r="AV113" s="12" t="s">
        <v>82</v>
      </c>
      <c r="AW113" s="12" t="s">
        <v>36</v>
      </c>
      <c r="AX113" s="12" t="s">
        <v>75</v>
      </c>
      <c r="AY113" s="202" t="s">
        <v>172</v>
      </c>
    </row>
    <row r="114" spans="2:65" s="13" customFormat="1">
      <c r="B114" s="203"/>
      <c r="C114" s="204"/>
      <c r="D114" s="194" t="s">
        <v>178</v>
      </c>
      <c r="E114" s="205" t="s">
        <v>1</v>
      </c>
      <c r="F114" s="206" t="s">
        <v>82</v>
      </c>
      <c r="G114" s="204"/>
      <c r="H114" s="207">
        <v>1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178</v>
      </c>
      <c r="AU114" s="213" t="s">
        <v>82</v>
      </c>
      <c r="AV114" s="13" t="s">
        <v>84</v>
      </c>
      <c r="AW114" s="13" t="s">
        <v>36</v>
      </c>
      <c r="AX114" s="13" t="s">
        <v>82</v>
      </c>
      <c r="AY114" s="213" t="s">
        <v>172</v>
      </c>
    </row>
    <row r="115" spans="2:65" s="1" customFormat="1" ht="16.5" customHeight="1">
      <c r="B115" s="33"/>
      <c r="C115" s="181" t="s">
        <v>216</v>
      </c>
      <c r="D115" s="181" t="s">
        <v>174</v>
      </c>
      <c r="E115" s="182" t="s">
        <v>2193</v>
      </c>
      <c r="F115" s="183" t="s">
        <v>2194</v>
      </c>
      <c r="G115" s="184" t="s">
        <v>2159</v>
      </c>
      <c r="H115" s="185">
        <v>1</v>
      </c>
      <c r="I115" s="186"/>
      <c r="J115" s="185">
        <f>ROUND(I115*H115,2)</f>
        <v>0</v>
      </c>
      <c r="K115" s="183" t="s">
        <v>1</v>
      </c>
      <c r="L115" s="37"/>
      <c r="M115" s="187" t="s">
        <v>1</v>
      </c>
      <c r="N115" s="188" t="s">
        <v>46</v>
      </c>
      <c r="O115" s="59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AR115" s="16" t="s">
        <v>2160</v>
      </c>
      <c r="AT115" s="16" t="s">
        <v>174</v>
      </c>
      <c r="AU115" s="16" t="s">
        <v>82</v>
      </c>
      <c r="AY115" s="16" t="s">
        <v>172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6" t="s">
        <v>82</v>
      </c>
      <c r="BK115" s="191">
        <f>ROUND(I115*H115,2)</f>
        <v>0</v>
      </c>
      <c r="BL115" s="16" t="s">
        <v>2160</v>
      </c>
      <c r="BM115" s="16" t="s">
        <v>2195</v>
      </c>
    </row>
    <row r="116" spans="2:65" s="12" customFormat="1">
      <c r="B116" s="192"/>
      <c r="C116" s="193"/>
      <c r="D116" s="194" t="s">
        <v>178</v>
      </c>
      <c r="E116" s="195" t="s">
        <v>1</v>
      </c>
      <c r="F116" s="196" t="s">
        <v>2162</v>
      </c>
      <c r="G116" s="193"/>
      <c r="H116" s="195" t="s">
        <v>1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178</v>
      </c>
      <c r="AU116" s="202" t="s">
        <v>82</v>
      </c>
      <c r="AV116" s="12" t="s">
        <v>82</v>
      </c>
      <c r="AW116" s="12" t="s">
        <v>36</v>
      </c>
      <c r="AX116" s="12" t="s">
        <v>75</v>
      </c>
      <c r="AY116" s="202" t="s">
        <v>172</v>
      </c>
    </row>
    <row r="117" spans="2:65" s="13" customFormat="1">
      <c r="B117" s="203"/>
      <c r="C117" s="204"/>
      <c r="D117" s="194" t="s">
        <v>178</v>
      </c>
      <c r="E117" s="205" t="s">
        <v>1</v>
      </c>
      <c r="F117" s="206" t="s">
        <v>82</v>
      </c>
      <c r="G117" s="204"/>
      <c r="H117" s="207">
        <v>1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178</v>
      </c>
      <c r="AU117" s="213" t="s">
        <v>82</v>
      </c>
      <c r="AV117" s="13" t="s">
        <v>84</v>
      </c>
      <c r="AW117" s="13" t="s">
        <v>36</v>
      </c>
      <c r="AX117" s="13" t="s">
        <v>82</v>
      </c>
      <c r="AY117" s="213" t="s">
        <v>172</v>
      </c>
    </row>
    <row r="118" spans="2:65" s="1" customFormat="1" ht="16.5" customHeight="1">
      <c r="B118" s="33"/>
      <c r="C118" s="181" t="s">
        <v>220</v>
      </c>
      <c r="D118" s="181" t="s">
        <v>174</v>
      </c>
      <c r="E118" s="182" t="s">
        <v>2196</v>
      </c>
      <c r="F118" s="183" t="s">
        <v>2197</v>
      </c>
      <c r="G118" s="184" t="s">
        <v>2159</v>
      </c>
      <c r="H118" s="185">
        <v>1</v>
      </c>
      <c r="I118" s="186"/>
      <c r="J118" s="185">
        <f>ROUND(I118*H118,2)</f>
        <v>0</v>
      </c>
      <c r="K118" s="183" t="s">
        <v>1</v>
      </c>
      <c r="L118" s="37"/>
      <c r="M118" s="187" t="s">
        <v>1</v>
      </c>
      <c r="N118" s="188" t="s">
        <v>46</v>
      </c>
      <c r="O118" s="59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AR118" s="16" t="s">
        <v>2160</v>
      </c>
      <c r="AT118" s="16" t="s">
        <v>174</v>
      </c>
      <c r="AU118" s="16" t="s">
        <v>82</v>
      </c>
      <c r="AY118" s="16" t="s">
        <v>172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6" t="s">
        <v>82</v>
      </c>
      <c r="BK118" s="191">
        <f>ROUND(I118*H118,2)</f>
        <v>0</v>
      </c>
      <c r="BL118" s="16" t="s">
        <v>2160</v>
      </c>
      <c r="BM118" s="16" t="s">
        <v>2198</v>
      </c>
    </row>
    <row r="119" spans="2:65" s="12" customFormat="1">
      <c r="B119" s="192"/>
      <c r="C119" s="193"/>
      <c r="D119" s="194" t="s">
        <v>178</v>
      </c>
      <c r="E119" s="195" t="s">
        <v>1</v>
      </c>
      <c r="F119" s="196" t="s">
        <v>2162</v>
      </c>
      <c r="G119" s="193"/>
      <c r="H119" s="195" t="s">
        <v>1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178</v>
      </c>
      <c r="AU119" s="202" t="s">
        <v>82</v>
      </c>
      <c r="AV119" s="12" t="s">
        <v>82</v>
      </c>
      <c r="AW119" s="12" t="s">
        <v>36</v>
      </c>
      <c r="AX119" s="12" t="s">
        <v>75</v>
      </c>
      <c r="AY119" s="202" t="s">
        <v>172</v>
      </c>
    </row>
    <row r="120" spans="2:65" s="13" customFormat="1">
      <c r="B120" s="203"/>
      <c r="C120" s="204"/>
      <c r="D120" s="194" t="s">
        <v>178</v>
      </c>
      <c r="E120" s="205" t="s">
        <v>1</v>
      </c>
      <c r="F120" s="206" t="s">
        <v>82</v>
      </c>
      <c r="G120" s="204"/>
      <c r="H120" s="207">
        <v>1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178</v>
      </c>
      <c r="AU120" s="213" t="s">
        <v>82</v>
      </c>
      <c r="AV120" s="13" t="s">
        <v>84</v>
      </c>
      <c r="AW120" s="13" t="s">
        <v>36</v>
      </c>
      <c r="AX120" s="13" t="s">
        <v>82</v>
      </c>
      <c r="AY120" s="213" t="s">
        <v>172</v>
      </c>
    </row>
    <row r="121" spans="2:65" s="1" customFormat="1" ht="16.5" customHeight="1">
      <c r="B121" s="33"/>
      <c r="C121" s="181" t="s">
        <v>223</v>
      </c>
      <c r="D121" s="181" t="s">
        <v>174</v>
      </c>
      <c r="E121" s="182" t="s">
        <v>2199</v>
      </c>
      <c r="F121" s="183" t="s">
        <v>2200</v>
      </c>
      <c r="G121" s="184" t="s">
        <v>2159</v>
      </c>
      <c r="H121" s="185">
        <v>0</v>
      </c>
      <c r="I121" s="186"/>
      <c r="J121" s="185">
        <f>ROUND(I121*H121,2)</f>
        <v>0</v>
      </c>
      <c r="K121" s="183" t="s">
        <v>1</v>
      </c>
      <c r="L121" s="37"/>
      <c r="M121" s="187" t="s">
        <v>1</v>
      </c>
      <c r="N121" s="188" t="s">
        <v>46</v>
      </c>
      <c r="O121" s="59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AR121" s="16" t="s">
        <v>2160</v>
      </c>
      <c r="AT121" s="16" t="s">
        <v>174</v>
      </c>
      <c r="AU121" s="16" t="s">
        <v>82</v>
      </c>
      <c r="AY121" s="16" t="s">
        <v>172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6" t="s">
        <v>82</v>
      </c>
      <c r="BK121" s="191">
        <f>ROUND(I121*H121,2)</f>
        <v>0</v>
      </c>
      <c r="BL121" s="16" t="s">
        <v>2160</v>
      </c>
      <c r="BM121" s="16" t="s">
        <v>2201</v>
      </c>
    </row>
    <row r="122" spans="2:65" s="12" customFormat="1">
      <c r="B122" s="192"/>
      <c r="C122" s="193"/>
      <c r="D122" s="194" t="s">
        <v>178</v>
      </c>
      <c r="E122" s="195" t="s">
        <v>1</v>
      </c>
      <c r="F122" s="196" t="s">
        <v>2202</v>
      </c>
      <c r="G122" s="193"/>
      <c r="H122" s="195" t="s">
        <v>1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178</v>
      </c>
      <c r="AU122" s="202" t="s">
        <v>82</v>
      </c>
      <c r="AV122" s="12" t="s">
        <v>82</v>
      </c>
      <c r="AW122" s="12" t="s">
        <v>36</v>
      </c>
      <c r="AX122" s="12" t="s">
        <v>75</v>
      </c>
      <c r="AY122" s="202" t="s">
        <v>172</v>
      </c>
    </row>
    <row r="123" spans="2:65" s="12" customFormat="1">
      <c r="B123" s="192"/>
      <c r="C123" s="193"/>
      <c r="D123" s="194" t="s">
        <v>178</v>
      </c>
      <c r="E123" s="195" t="s">
        <v>1</v>
      </c>
      <c r="F123" s="196" t="s">
        <v>2162</v>
      </c>
      <c r="G123" s="193"/>
      <c r="H123" s="195" t="s">
        <v>1</v>
      </c>
      <c r="I123" s="197"/>
      <c r="J123" s="193"/>
      <c r="K123" s="193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178</v>
      </c>
      <c r="AU123" s="202" t="s">
        <v>82</v>
      </c>
      <c r="AV123" s="12" t="s">
        <v>82</v>
      </c>
      <c r="AW123" s="12" t="s">
        <v>36</v>
      </c>
      <c r="AX123" s="12" t="s">
        <v>75</v>
      </c>
      <c r="AY123" s="202" t="s">
        <v>172</v>
      </c>
    </row>
    <row r="124" spans="2:65" s="13" customFormat="1">
      <c r="B124" s="203"/>
      <c r="C124" s="204"/>
      <c r="D124" s="194" t="s">
        <v>178</v>
      </c>
      <c r="E124" s="205" t="s">
        <v>1</v>
      </c>
      <c r="F124" s="206" t="s">
        <v>75</v>
      </c>
      <c r="G124" s="204"/>
      <c r="H124" s="207">
        <v>0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178</v>
      </c>
      <c r="AU124" s="213" t="s">
        <v>82</v>
      </c>
      <c r="AV124" s="13" t="s">
        <v>84</v>
      </c>
      <c r="AW124" s="13" t="s">
        <v>36</v>
      </c>
      <c r="AX124" s="13" t="s">
        <v>82</v>
      </c>
      <c r="AY124" s="213" t="s">
        <v>172</v>
      </c>
    </row>
    <row r="125" spans="2:65" s="1" customFormat="1" ht="16.5" customHeight="1">
      <c r="B125" s="33"/>
      <c r="C125" s="181" t="s">
        <v>8</v>
      </c>
      <c r="D125" s="181" t="s">
        <v>174</v>
      </c>
      <c r="E125" s="182" t="s">
        <v>2203</v>
      </c>
      <c r="F125" s="183" t="s">
        <v>2204</v>
      </c>
      <c r="G125" s="184" t="s">
        <v>2159</v>
      </c>
      <c r="H125" s="185">
        <v>1</v>
      </c>
      <c r="I125" s="186"/>
      <c r="J125" s="185">
        <f>ROUND(I125*H125,2)</f>
        <v>0</v>
      </c>
      <c r="K125" s="183" t="s">
        <v>1</v>
      </c>
      <c r="L125" s="37"/>
      <c r="M125" s="187" t="s">
        <v>1</v>
      </c>
      <c r="N125" s="188" t="s">
        <v>46</v>
      </c>
      <c r="O125" s="59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AR125" s="16" t="s">
        <v>2160</v>
      </c>
      <c r="AT125" s="16" t="s">
        <v>174</v>
      </c>
      <c r="AU125" s="16" t="s">
        <v>82</v>
      </c>
      <c r="AY125" s="16" t="s">
        <v>172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6" t="s">
        <v>82</v>
      </c>
      <c r="BK125" s="191">
        <f>ROUND(I125*H125,2)</f>
        <v>0</v>
      </c>
      <c r="BL125" s="16" t="s">
        <v>2160</v>
      </c>
      <c r="BM125" s="16" t="s">
        <v>2205</v>
      </c>
    </row>
    <row r="126" spans="2:65" s="12" customFormat="1">
      <c r="B126" s="192"/>
      <c r="C126" s="193"/>
      <c r="D126" s="194" t="s">
        <v>178</v>
      </c>
      <c r="E126" s="195" t="s">
        <v>1</v>
      </c>
      <c r="F126" s="196" t="s">
        <v>2162</v>
      </c>
      <c r="G126" s="193"/>
      <c r="H126" s="195" t="s">
        <v>1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178</v>
      </c>
      <c r="AU126" s="202" t="s">
        <v>82</v>
      </c>
      <c r="AV126" s="12" t="s">
        <v>82</v>
      </c>
      <c r="AW126" s="12" t="s">
        <v>36</v>
      </c>
      <c r="AX126" s="12" t="s">
        <v>75</v>
      </c>
      <c r="AY126" s="202" t="s">
        <v>172</v>
      </c>
    </row>
    <row r="127" spans="2:65" s="13" customFormat="1">
      <c r="B127" s="203"/>
      <c r="C127" s="204"/>
      <c r="D127" s="194" t="s">
        <v>178</v>
      </c>
      <c r="E127" s="205" t="s">
        <v>1</v>
      </c>
      <c r="F127" s="206" t="s">
        <v>82</v>
      </c>
      <c r="G127" s="204"/>
      <c r="H127" s="207">
        <v>1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178</v>
      </c>
      <c r="AU127" s="213" t="s">
        <v>82</v>
      </c>
      <c r="AV127" s="13" t="s">
        <v>84</v>
      </c>
      <c r="AW127" s="13" t="s">
        <v>36</v>
      </c>
      <c r="AX127" s="13" t="s">
        <v>82</v>
      </c>
      <c r="AY127" s="213" t="s">
        <v>172</v>
      </c>
    </row>
    <row r="128" spans="2:65" s="1" customFormat="1" ht="16.5" customHeight="1">
      <c r="B128" s="33"/>
      <c r="C128" s="181" t="s">
        <v>228</v>
      </c>
      <c r="D128" s="181" t="s">
        <v>174</v>
      </c>
      <c r="E128" s="182" t="s">
        <v>2206</v>
      </c>
      <c r="F128" s="183" t="s">
        <v>2207</v>
      </c>
      <c r="G128" s="184" t="s">
        <v>2159</v>
      </c>
      <c r="H128" s="185">
        <v>1</v>
      </c>
      <c r="I128" s="186"/>
      <c r="J128" s="185">
        <f>ROUND(I128*H128,2)</f>
        <v>0</v>
      </c>
      <c r="K128" s="183" t="s">
        <v>1</v>
      </c>
      <c r="L128" s="37"/>
      <c r="M128" s="187" t="s">
        <v>1</v>
      </c>
      <c r="N128" s="188" t="s">
        <v>46</v>
      </c>
      <c r="O128" s="59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AR128" s="16" t="s">
        <v>2160</v>
      </c>
      <c r="AT128" s="16" t="s">
        <v>174</v>
      </c>
      <c r="AU128" s="16" t="s">
        <v>82</v>
      </c>
      <c r="AY128" s="16" t="s">
        <v>172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6" t="s">
        <v>82</v>
      </c>
      <c r="BK128" s="191">
        <f>ROUND(I128*H128,2)</f>
        <v>0</v>
      </c>
      <c r="BL128" s="16" t="s">
        <v>2160</v>
      </c>
      <c r="BM128" s="16" t="s">
        <v>2208</v>
      </c>
    </row>
    <row r="129" spans="2:65" s="12" customFormat="1">
      <c r="B129" s="192"/>
      <c r="C129" s="193"/>
      <c r="D129" s="194" t="s">
        <v>178</v>
      </c>
      <c r="E129" s="195" t="s">
        <v>1</v>
      </c>
      <c r="F129" s="196" t="s">
        <v>2162</v>
      </c>
      <c r="G129" s="193"/>
      <c r="H129" s="195" t="s">
        <v>1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178</v>
      </c>
      <c r="AU129" s="202" t="s">
        <v>82</v>
      </c>
      <c r="AV129" s="12" t="s">
        <v>82</v>
      </c>
      <c r="AW129" s="12" t="s">
        <v>36</v>
      </c>
      <c r="AX129" s="12" t="s">
        <v>75</v>
      </c>
      <c r="AY129" s="202" t="s">
        <v>172</v>
      </c>
    </row>
    <row r="130" spans="2:65" s="13" customFormat="1">
      <c r="B130" s="203"/>
      <c r="C130" s="204"/>
      <c r="D130" s="194" t="s">
        <v>178</v>
      </c>
      <c r="E130" s="205" t="s">
        <v>1</v>
      </c>
      <c r="F130" s="206" t="s">
        <v>82</v>
      </c>
      <c r="G130" s="204"/>
      <c r="H130" s="207">
        <v>1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178</v>
      </c>
      <c r="AU130" s="213" t="s">
        <v>82</v>
      </c>
      <c r="AV130" s="13" t="s">
        <v>84</v>
      </c>
      <c r="AW130" s="13" t="s">
        <v>36</v>
      </c>
      <c r="AX130" s="13" t="s">
        <v>82</v>
      </c>
      <c r="AY130" s="213" t="s">
        <v>172</v>
      </c>
    </row>
    <row r="131" spans="2:65" s="1" customFormat="1" ht="16.5" customHeight="1">
      <c r="B131" s="33"/>
      <c r="C131" s="181" t="s">
        <v>233</v>
      </c>
      <c r="D131" s="181" t="s">
        <v>174</v>
      </c>
      <c r="E131" s="182" t="s">
        <v>2209</v>
      </c>
      <c r="F131" s="183" t="s">
        <v>2210</v>
      </c>
      <c r="G131" s="184" t="s">
        <v>2159</v>
      </c>
      <c r="H131" s="185">
        <v>1</v>
      </c>
      <c r="I131" s="186"/>
      <c r="J131" s="185">
        <f>ROUND(I131*H131,2)</f>
        <v>0</v>
      </c>
      <c r="K131" s="183" t="s">
        <v>1</v>
      </c>
      <c r="L131" s="37"/>
      <c r="M131" s="187" t="s">
        <v>1</v>
      </c>
      <c r="N131" s="188" t="s">
        <v>46</v>
      </c>
      <c r="O131" s="59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AR131" s="16" t="s">
        <v>2160</v>
      </c>
      <c r="AT131" s="16" t="s">
        <v>174</v>
      </c>
      <c r="AU131" s="16" t="s">
        <v>82</v>
      </c>
      <c r="AY131" s="16" t="s">
        <v>172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6" t="s">
        <v>82</v>
      </c>
      <c r="BK131" s="191">
        <f>ROUND(I131*H131,2)</f>
        <v>0</v>
      </c>
      <c r="BL131" s="16" t="s">
        <v>2160</v>
      </c>
      <c r="BM131" s="16" t="s">
        <v>2211</v>
      </c>
    </row>
    <row r="132" spans="2:65" s="12" customFormat="1">
      <c r="B132" s="192"/>
      <c r="C132" s="193"/>
      <c r="D132" s="194" t="s">
        <v>178</v>
      </c>
      <c r="E132" s="195" t="s">
        <v>1</v>
      </c>
      <c r="F132" s="196" t="s">
        <v>2162</v>
      </c>
      <c r="G132" s="193"/>
      <c r="H132" s="195" t="s">
        <v>1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178</v>
      </c>
      <c r="AU132" s="202" t="s">
        <v>82</v>
      </c>
      <c r="AV132" s="12" t="s">
        <v>82</v>
      </c>
      <c r="AW132" s="12" t="s">
        <v>36</v>
      </c>
      <c r="AX132" s="12" t="s">
        <v>75</v>
      </c>
      <c r="AY132" s="202" t="s">
        <v>172</v>
      </c>
    </row>
    <row r="133" spans="2:65" s="13" customFormat="1">
      <c r="B133" s="203"/>
      <c r="C133" s="204"/>
      <c r="D133" s="194" t="s">
        <v>178</v>
      </c>
      <c r="E133" s="205" t="s">
        <v>1</v>
      </c>
      <c r="F133" s="206" t="s">
        <v>82</v>
      </c>
      <c r="G133" s="204"/>
      <c r="H133" s="207">
        <v>1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178</v>
      </c>
      <c r="AU133" s="213" t="s">
        <v>82</v>
      </c>
      <c r="AV133" s="13" t="s">
        <v>84</v>
      </c>
      <c r="AW133" s="13" t="s">
        <v>36</v>
      </c>
      <c r="AX133" s="13" t="s">
        <v>82</v>
      </c>
      <c r="AY133" s="213" t="s">
        <v>172</v>
      </c>
    </row>
    <row r="134" spans="2:65" s="1" customFormat="1" ht="16.5" customHeight="1">
      <c r="B134" s="33"/>
      <c r="C134" s="181" t="s">
        <v>236</v>
      </c>
      <c r="D134" s="181" t="s">
        <v>174</v>
      </c>
      <c r="E134" s="182" t="s">
        <v>2212</v>
      </c>
      <c r="F134" s="183" t="s">
        <v>173</v>
      </c>
      <c r="G134" s="184" t="s">
        <v>2159</v>
      </c>
      <c r="H134" s="185">
        <v>1</v>
      </c>
      <c r="I134" s="186"/>
      <c r="J134" s="185">
        <f>ROUND(I134*H134,2)</f>
        <v>0</v>
      </c>
      <c r="K134" s="183" t="s">
        <v>1</v>
      </c>
      <c r="L134" s="37"/>
      <c r="M134" s="187" t="s">
        <v>1</v>
      </c>
      <c r="N134" s="188" t="s">
        <v>46</v>
      </c>
      <c r="O134" s="59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AR134" s="16" t="s">
        <v>2160</v>
      </c>
      <c r="AT134" s="16" t="s">
        <v>174</v>
      </c>
      <c r="AU134" s="16" t="s">
        <v>82</v>
      </c>
      <c r="AY134" s="16" t="s">
        <v>172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6" t="s">
        <v>82</v>
      </c>
      <c r="BK134" s="191">
        <f>ROUND(I134*H134,2)</f>
        <v>0</v>
      </c>
      <c r="BL134" s="16" t="s">
        <v>2160</v>
      </c>
      <c r="BM134" s="16" t="s">
        <v>2213</v>
      </c>
    </row>
    <row r="135" spans="2:65" s="12" customFormat="1">
      <c r="B135" s="192"/>
      <c r="C135" s="193"/>
      <c r="D135" s="194" t="s">
        <v>178</v>
      </c>
      <c r="E135" s="195" t="s">
        <v>1</v>
      </c>
      <c r="F135" s="196" t="s">
        <v>2162</v>
      </c>
      <c r="G135" s="193"/>
      <c r="H135" s="195" t="s">
        <v>1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178</v>
      </c>
      <c r="AU135" s="202" t="s">
        <v>82</v>
      </c>
      <c r="AV135" s="12" t="s">
        <v>82</v>
      </c>
      <c r="AW135" s="12" t="s">
        <v>36</v>
      </c>
      <c r="AX135" s="12" t="s">
        <v>75</v>
      </c>
      <c r="AY135" s="202" t="s">
        <v>172</v>
      </c>
    </row>
    <row r="136" spans="2:65" s="13" customFormat="1">
      <c r="B136" s="203"/>
      <c r="C136" s="204"/>
      <c r="D136" s="194" t="s">
        <v>178</v>
      </c>
      <c r="E136" s="205" t="s">
        <v>1</v>
      </c>
      <c r="F136" s="206" t="s">
        <v>82</v>
      </c>
      <c r="G136" s="204"/>
      <c r="H136" s="207">
        <v>1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178</v>
      </c>
      <c r="AU136" s="213" t="s">
        <v>82</v>
      </c>
      <c r="AV136" s="13" t="s">
        <v>84</v>
      </c>
      <c r="AW136" s="13" t="s">
        <v>36</v>
      </c>
      <c r="AX136" s="13" t="s">
        <v>82</v>
      </c>
      <c r="AY136" s="213" t="s">
        <v>172</v>
      </c>
    </row>
    <row r="137" spans="2:65" s="1" customFormat="1" ht="16.5" customHeight="1">
      <c r="B137" s="33"/>
      <c r="C137" s="181" t="s">
        <v>241</v>
      </c>
      <c r="D137" s="181" t="s">
        <v>174</v>
      </c>
      <c r="E137" s="182" t="s">
        <v>2214</v>
      </c>
      <c r="F137" s="183" t="s">
        <v>2215</v>
      </c>
      <c r="G137" s="184" t="s">
        <v>2159</v>
      </c>
      <c r="H137" s="185">
        <v>1</v>
      </c>
      <c r="I137" s="186"/>
      <c r="J137" s="185">
        <f>ROUND(I137*H137,2)</f>
        <v>0</v>
      </c>
      <c r="K137" s="183" t="s">
        <v>1</v>
      </c>
      <c r="L137" s="37"/>
      <c r="M137" s="187" t="s">
        <v>1</v>
      </c>
      <c r="N137" s="188" t="s">
        <v>46</v>
      </c>
      <c r="O137" s="59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AR137" s="16" t="s">
        <v>2160</v>
      </c>
      <c r="AT137" s="16" t="s">
        <v>174</v>
      </c>
      <c r="AU137" s="16" t="s">
        <v>82</v>
      </c>
      <c r="AY137" s="16" t="s">
        <v>172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6" t="s">
        <v>82</v>
      </c>
      <c r="BK137" s="191">
        <f>ROUND(I137*H137,2)</f>
        <v>0</v>
      </c>
      <c r="BL137" s="16" t="s">
        <v>2160</v>
      </c>
      <c r="BM137" s="16" t="s">
        <v>2216</v>
      </c>
    </row>
    <row r="138" spans="2:65" s="12" customFormat="1">
      <c r="B138" s="192"/>
      <c r="C138" s="193"/>
      <c r="D138" s="194" t="s">
        <v>178</v>
      </c>
      <c r="E138" s="195" t="s">
        <v>1</v>
      </c>
      <c r="F138" s="196" t="s">
        <v>2162</v>
      </c>
      <c r="G138" s="193"/>
      <c r="H138" s="195" t="s">
        <v>1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178</v>
      </c>
      <c r="AU138" s="202" t="s">
        <v>82</v>
      </c>
      <c r="AV138" s="12" t="s">
        <v>82</v>
      </c>
      <c r="AW138" s="12" t="s">
        <v>36</v>
      </c>
      <c r="AX138" s="12" t="s">
        <v>75</v>
      </c>
      <c r="AY138" s="202" t="s">
        <v>172</v>
      </c>
    </row>
    <row r="139" spans="2:65" s="13" customFormat="1">
      <c r="B139" s="203"/>
      <c r="C139" s="204"/>
      <c r="D139" s="194" t="s">
        <v>178</v>
      </c>
      <c r="E139" s="205" t="s">
        <v>1</v>
      </c>
      <c r="F139" s="206" t="s">
        <v>82</v>
      </c>
      <c r="G139" s="204"/>
      <c r="H139" s="207">
        <v>1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178</v>
      </c>
      <c r="AU139" s="213" t="s">
        <v>82</v>
      </c>
      <c r="AV139" s="13" t="s">
        <v>84</v>
      </c>
      <c r="AW139" s="13" t="s">
        <v>36</v>
      </c>
      <c r="AX139" s="13" t="s">
        <v>82</v>
      </c>
      <c r="AY139" s="213" t="s">
        <v>172</v>
      </c>
    </row>
    <row r="140" spans="2:65" s="1" customFormat="1" ht="16.5" customHeight="1">
      <c r="B140" s="33"/>
      <c r="C140" s="181" t="s">
        <v>245</v>
      </c>
      <c r="D140" s="181" t="s">
        <v>174</v>
      </c>
      <c r="E140" s="182" t="s">
        <v>2217</v>
      </c>
      <c r="F140" s="183" t="s">
        <v>2218</v>
      </c>
      <c r="G140" s="184" t="s">
        <v>2159</v>
      </c>
      <c r="H140" s="185">
        <v>1</v>
      </c>
      <c r="I140" s="186"/>
      <c r="J140" s="185">
        <f>ROUND(I140*H140,2)</f>
        <v>0</v>
      </c>
      <c r="K140" s="183" t="s">
        <v>1</v>
      </c>
      <c r="L140" s="37"/>
      <c r="M140" s="187" t="s">
        <v>1</v>
      </c>
      <c r="N140" s="188" t="s">
        <v>46</v>
      </c>
      <c r="O140" s="59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AR140" s="16" t="s">
        <v>2160</v>
      </c>
      <c r="AT140" s="16" t="s">
        <v>174</v>
      </c>
      <c r="AU140" s="16" t="s">
        <v>82</v>
      </c>
      <c r="AY140" s="16" t="s">
        <v>172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6" t="s">
        <v>82</v>
      </c>
      <c r="BK140" s="191">
        <f>ROUND(I140*H140,2)</f>
        <v>0</v>
      </c>
      <c r="BL140" s="16" t="s">
        <v>2160</v>
      </c>
      <c r="BM140" s="16" t="s">
        <v>2219</v>
      </c>
    </row>
    <row r="141" spans="2:65" s="12" customFormat="1">
      <c r="B141" s="192"/>
      <c r="C141" s="193"/>
      <c r="D141" s="194" t="s">
        <v>178</v>
      </c>
      <c r="E141" s="195" t="s">
        <v>1</v>
      </c>
      <c r="F141" s="196" t="s">
        <v>2220</v>
      </c>
      <c r="G141" s="193"/>
      <c r="H141" s="195" t="s">
        <v>1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178</v>
      </c>
      <c r="AU141" s="202" t="s">
        <v>82</v>
      </c>
      <c r="AV141" s="12" t="s">
        <v>82</v>
      </c>
      <c r="AW141" s="12" t="s">
        <v>36</v>
      </c>
      <c r="AX141" s="12" t="s">
        <v>75</v>
      </c>
      <c r="AY141" s="202" t="s">
        <v>172</v>
      </c>
    </row>
    <row r="142" spans="2:65" s="12" customFormat="1">
      <c r="B142" s="192"/>
      <c r="C142" s="193"/>
      <c r="D142" s="194" t="s">
        <v>178</v>
      </c>
      <c r="E142" s="195" t="s">
        <v>1</v>
      </c>
      <c r="F142" s="196" t="s">
        <v>2221</v>
      </c>
      <c r="G142" s="193"/>
      <c r="H142" s="195" t="s">
        <v>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178</v>
      </c>
      <c r="AU142" s="202" t="s">
        <v>82</v>
      </c>
      <c r="AV142" s="12" t="s">
        <v>82</v>
      </c>
      <c r="AW142" s="12" t="s">
        <v>36</v>
      </c>
      <c r="AX142" s="12" t="s">
        <v>75</v>
      </c>
      <c r="AY142" s="202" t="s">
        <v>172</v>
      </c>
    </row>
    <row r="143" spans="2:65" s="12" customFormat="1">
      <c r="B143" s="192"/>
      <c r="C143" s="193"/>
      <c r="D143" s="194" t="s">
        <v>178</v>
      </c>
      <c r="E143" s="195" t="s">
        <v>1</v>
      </c>
      <c r="F143" s="196" t="s">
        <v>2222</v>
      </c>
      <c r="G143" s="193"/>
      <c r="H143" s="195" t="s">
        <v>1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178</v>
      </c>
      <c r="AU143" s="202" t="s">
        <v>82</v>
      </c>
      <c r="AV143" s="12" t="s">
        <v>82</v>
      </c>
      <c r="AW143" s="12" t="s">
        <v>36</v>
      </c>
      <c r="AX143" s="12" t="s">
        <v>75</v>
      </c>
      <c r="AY143" s="202" t="s">
        <v>172</v>
      </c>
    </row>
    <row r="144" spans="2:65" s="12" customFormat="1">
      <c r="B144" s="192"/>
      <c r="C144" s="193"/>
      <c r="D144" s="194" t="s">
        <v>178</v>
      </c>
      <c r="E144" s="195" t="s">
        <v>1</v>
      </c>
      <c r="F144" s="196" t="s">
        <v>2223</v>
      </c>
      <c r="G144" s="193"/>
      <c r="H144" s="195" t="s">
        <v>1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178</v>
      </c>
      <c r="AU144" s="202" t="s">
        <v>82</v>
      </c>
      <c r="AV144" s="12" t="s">
        <v>82</v>
      </c>
      <c r="AW144" s="12" t="s">
        <v>36</v>
      </c>
      <c r="AX144" s="12" t="s">
        <v>75</v>
      </c>
      <c r="AY144" s="202" t="s">
        <v>172</v>
      </c>
    </row>
    <row r="145" spans="2:65" s="12" customFormat="1">
      <c r="B145" s="192"/>
      <c r="C145" s="193"/>
      <c r="D145" s="194" t="s">
        <v>178</v>
      </c>
      <c r="E145" s="195" t="s">
        <v>1</v>
      </c>
      <c r="F145" s="196" t="s">
        <v>2224</v>
      </c>
      <c r="G145" s="193"/>
      <c r="H145" s="195" t="s">
        <v>1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178</v>
      </c>
      <c r="AU145" s="202" t="s">
        <v>82</v>
      </c>
      <c r="AV145" s="12" t="s">
        <v>82</v>
      </c>
      <c r="AW145" s="12" t="s">
        <v>36</v>
      </c>
      <c r="AX145" s="12" t="s">
        <v>75</v>
      </c>
      <c r="AY145" s="202" t="s">
        <v>172</v>
      </c>
    </row>
    <row r="146" spans="2:65" s="13" customFormat="1">
      <c r="B146" s="203"/>
      <c r="C146" s="204"/>
      <c r="D146" s="194" t="s">
        <v>178</v>
      </c>
      <c r="E146" s="205" t="s">
        <v>1</v>
      </c>
      <c r="F146" s="206" t="s">
        <v>82</v>
      </c>
      <c r="G146" s="204"/>
      <c r="H146" s="207">
        <v>1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178</v>
      </c>
      <c r="AU146" s="213" t="s">
        <v>82</v>
      </c>
      <c r="AV146" s="13" t="s">
        <v>84</v>
      </c>
      <c r="AW146" s="13" t="s">
        <v>36</v>
      </c>
      <c r="AX146" s="13" t="s">
        <v>82</v>
      </c>
      <c r="AY146" s="213" t="s">
        <v>172</v>
      </c>
    </row>
    <row r="147" spans="2:65" s="1" customFormat="1" ht="16.5" customHeight="1">
      <c r="B147" s="33"/>
      <c r="C147" s="181" t="s">
        <v>7</v>
      </c>
      <c r="D147" s="181" t="s">
        <v>174</v>
      </c>
      <c r="E147" s="182" t="s">
        <v>2225</v>
      </c>
      <c r="F147" s="183" t="s">
        <v>2226</v>
      </c>
      <c r="G147" s="184" t="s">
        <v>2159</v>
      </c>
      <c r="H147" s="185">
        <v>1</v>
      </c>
      <c r="I147" s="186"/>
      <c r="J147" s="185">
        <f>ROUND(I147*H147,2)</f>
        <v>0</v>
      </c>
      <c r="K147" s="183" t="s">
        <v>1</v>
      </c>
      <c r="L147" s="37"/>
      <c r="M147" s="187" t="s">
        <v>1</v>
      </c>
      <c r="N147" s="188" t="s">
        <v>46</v>
      </c>
      <c r="O147" s="59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AR147" s="16" t="s">
        <v>2160</v>
      </c>
      <c r="AT147" s="16" t="s">
        <v>174</v>
      </c>
      <c r="AU147" s="16" t="s">
        <v>82</v>
      </c>
      <c r="AY147" s="16" t="s">
        <v>172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6" t="s">
        <v>82</v>
      </c>
      <c r="BK147" s="191">
        <f>ROUND(I147*H147,2)</f>
        <v>0</v>
      </c>
      <c r="BL147" s="16" t="s">
        <v>2160</v>
      </c>
      <c r="BM147" s="16" t="s">
        <v>2227</v>
      </c>
    </row>
    <row r="148" spans="2:65" s="12" customFormat="1">
      <c r="B148" s="192"/>
      <c r="C148" s="193"/>
      <c r="D148" s="194" t="s">
        <v>178</v>
      </c>
      <c r="E148" s="195" t="s">
        <v>1</v>
      </c>
      <c r="F148" s="196" t="s">
        <v>2228</v>
      </c>
      <c r="G148" s="193"/>
      <c r="H148" s="195" t="s">
        <v>1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178</v>
      </c>
      <c r="AU148" s="202" t="s">
        <v>82</v>
      </c>
      <c r="AV148" s="12" t="s">
        <v>82</v>
      </c>
      <c r="AW148" s="12" t="s">
        <v>36</v>
      </c>
      <c r="AX148" s="12" t="s">
        <v>75</v>
      </c>
      <c r="AY148" s="202" t="s">
        <v>172</v>
      </c>
    </row>
    <row r="149" spans="2:65" s="12" customFormat="1">
      <c r="B149" s="192"/>
      <c r="C149" s="193"/>
      <c r="D149" s="194" t="s">
        <v>178</v>
      </c>
      <c r="E149" s="195" t="s">
        <v>1</v>
      </c>
      <c r="F149" s="196" t="s">
        <v>2229</v>
      </c>
      <c r="G149" s="193"/>
      <c r="H149" s="195" t="s">
        <v>1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178</v>
      </c>
      <c r="AU149" s="202" t="s">
        <v>82</v>
      </c>
      <c r="AV149" s="12" t="s">
        <v>82</v>
      </c>
      <c r="AW149" s="12" t="s">
        <v>36</v>
      </c>
      <c r="AX149" s="12" t="s">
        <v>75</v>
      </c>
      <c r="AY149" s="202" t="s">
        <v>172</v>
      </c>
    </row>
    <row r="150" spans="2:65" s="12" customFormat="1">
      <c r="B150" s="192"/>
      <c r="C150" s="193"/>
      <c r="D150" s="194" t="s">
        <v>178</v>
      </c>
      <c r="E150" s="195" t="s">
        <v>1</v>
      </c>
      <c r="F150" s="196" t="s">
        <v>2222</v>
      </c>
      <c r="G150" s="193"/>
      <c r="H150" s="195" t="s">
        <v>1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178</v>
      </c>
      <c r="AU150" s="202" t="s">
        <v>82</v>
      </c>
      <c r="AV150" s="12" t="s">
        <v>82</v>
      </c>
      <c r="AW150" s="12" t="s">
        <v>36</v>
      </c>
      <c r="AX150" s="12" t="s">
        <v>75</v>
      </c>
      <c r="AY150" s="202" t="s">
        <v>172</v>
      </c>
    </row>
    <row r="151" spans="2:65" s="12" customFormat="1">
      <c r="B151" s="192"/>
      <c r="C151" s="193"/>
      <c r="D151" s="194" t="s">
        <v>178</v>
      </c>
      <c r="E151" s="195" t="s">
        <v>1</v>
      </c>
      <c r="F151" s="196" t="s">
        <v>2224</v>
      </c>
      <c r="G151" s="193"/>
      <c r="H151" s="195" t="s">
        <v>1</v>
      </c>
      <c r="I151" s="197"/>
      <c r="J151" s="193"/>
      <c r="K151" s="193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178</v>
      </c>
      <c r="AU151" s="202" t="s">
        <v>82</v>
      </c>
      <c r="AV151" s="12" t="s">
        <v>82</v>
      </c>
      <c r="AW151" s="12" t="s">
        <v>36</v>
      </c>
      <c r="AX151" s="12" t="s">
        <v>75</v>
      </c>
      <c r="AY151" s="202" t="s">
        <v>172</v>
      </c>
    </row>
    <row r="152" spans="2:65" s="13" customFormat="1">
      <c r="B152" s="203"/>
      <c r="C152" s="204"/>
      <c r="D152" s="194" t="s">
        <v>178</v>
      </c>
      <c r="E152" s="205" t="s">
        <v>1</v>
      </c>
      <c r="F152" s="206" t="s">
        <v>82</v>
      </c>
      <c r="G152" s="204"/>
      <c r="H152" s="207">
        <v>1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178</v>
      </c>
      <c r="AU152" s="213" t="s">
        <v>82</v>
      </c>
      <c r="AV152" s="13" t="s">
        <v>84</v>
      </c>
      <c r="AW152" s="13" t="s">
        <v>36</v>
      </c>
      <c r="AX152" s="13" t="s">
        <v>82</v>
      </c>
      <c r="AY152" s="213" t="s">
        <v>172</v>
      </c>
    </row>
    <row r="153" spans="2:65" s="1" customFormat="1" ht="16.5" customHeight="1">
      <c r="B153" s="33"/>
      <c r="C153" s="181" t="s">
        <v>250</v>
      </c>
      <c r="D153" s="181" t="s">
        <v>174</v>
      </c>
      <c r="E153" s="182" t="s">
        <v>2230</v>
      </c>
      <c r="F153" s="183" t="s">
        <v>2231</v>
      </c>
      <c r="G153" s="184" t="s">
        <v>2159</v>
      </c>
      <c r="H153" s="185">
        <v>1</v>
      </c>
      <c r="I153" s="186"/>
      <c r="J153" s="185">
        <f>ROUND(I153*H153,2)</f>
        <v>0</v>
      </c>
      <c r="K153" s="183" t="s">
        <v>1</v>
      </c>
      <c r="L153" s="37"/>
      <c r="M153" s="187" t="s">
        <v>1</v>
      </c>
      <c r="N153" s="188" t="s">
        <v>46</v>
      </c>
      <c r="O153" s="59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AR153" s="16" t="s">
        <v>2160</v>
      </c>
      <c r="AT153" s="16" t="s">
        <v>174</v>
      </c>
      <c r="AU153" s="16" t="s">
        <v>82</v>
      </c>
      <c r="AY153" s="16" t="s">
        <v>172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6" t="s">
        <v>82</v>
      </c>
      <c r="BK153" s="191">
        <f>ROUND(I153*H153,2)</f>
        <v>0</v>
      </c>
      <c r="BL153" s="16" t="s">
        <v>2160</v>
      </c>
      <c r="BM153" s="16" t="s">
        <v>2232</v>
      </c>
    </row>
    <row r="154" spans="2:65" s="12" customFormat="1">
      <c r="B154" s="192"/>
      <c r="C154" s="193"/>
      <c r="D154" s="194" t="s">
        <v>178</v>
      </c>
      <c r="E154" s="195" t="s">
        <v>1</v>
      </c>
      <c r="F154" s="196" t="s">
        <v>2228</v>
      </c>
      <c r="G154" s="193"/>
      <c r="H154" s="195" t="s">
        <v>1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178</v>
      </c>
      <c r="AU154" s="202" t="s">
        <v>82</v>
      </c>
      <c r="AV154" s="12" t="s">
        <v>82</v>
      </c>
      <c r="AW154" s="12" t="s">
        <v>36</v>
      </c>
      <c r="AX154" s="12" t="s">
        <v>75</v>
      </c>
      <c r="AY154" s="202" t="s">
        <v>172</v>
      </c>
    </row>
    <row r="155" spans="2:65" s="12" customFormat="1">
      <c r="B155" s="192"/>
      <c r="C155" s="193"/>
      <c r="D155" s="194" t="s">
        <v>178</v>
      </c>
      <c r="E155" s="195" t="s">
        <v>1</v>
      </c>
      <c r="F155" s="196" t="s">
        <v>2229</v>
      </c>
      <c r="G155" s="193"/>
      <c r="H155" s="195" t="s">
        <v>1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178</v>
      </c>
      <c r="AU155" s="202" t="s">
        <v>82</v>
      </c>
      <c r="AV155" s="12" t="s">
        <v>82</v>
      </c>
      <c r="AW155" s="12" t="s">
        <v>36</v>
      </c>
      <c r="AX155" s="12" t="s">
        <v>75</v>
      </c>
      <c r="AY155" s="202" t="s">
        <v>172</v>
      </c>
    </row>
    <row r="156" spans="2:65" s="12" customFormat="1">
      <c r="B156" s="192"/>
      <c r="C156" s="193"/>
      <c r="D156" s="194" t="s">
        <v>178</v>
      </c>
      <c r="E156" s="195" t="s">
        <v>1</v>
      </c>
      <c r="F156" s="196" t="s">
        <v>2223</v>
      </c>
      <c r="G156" s="193"/>
      <c r="H156" s="195" t="s">
        <v>1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178</v>
      </c>
      <c r="AU156" s="202" t="s">
        <v>82</v>
      </c>
      <c r="AV156" s="12" t="s">
        <v>82</v>
      </c>
      <c r="AW156" s="12" t="s">
        <v>36</v>
      </c>
      <c r="AX156" s="12" t="s">
        <v>75</v>
      </c>
      <c r="AY156" s="202" t="s">
        <v>172</v>
      </c>
    </row>
    <row r="157" spans="2:65" s="12" customFormat="1">
      <c r="B157" s="192"/>
      <c r="C157" s="193"/>
      <c r="D157" s="194" t="s">
        <v>178</v>
      </c>
      <c r="E157" s="195" t="s">
        <v>1</v>
      </c>
      <c r="F157" s="196" t="s">
        <v>2224</v>
      </c>
      <c r="G157" s="193"/>
      <c r="H157" s="195" t="s">
        <v>1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178</v>
      </c>
      <c r="AU157" s="202" t="s">
        <v>82</v>
      </c>
      <c r="AV157" s="12" t="s">
        <v>82</v>
      </c>
      <c r="AW157" s="12" t="s">
        <v>36</v>
      </c>
      <c r="AX157" s="12" t="s">
        <v>75</v>
      </c>
      <c r="AY157" s="202" t="s">
        <v>172</v>
      </c>
    </row>
    <row r="158" spans="2:65" s="13" customFormat="1">
      <c r="B158" s="203"/>
      <c r="C158" s="204"/>
      <c r="D158" s="194" t="s">
        <v>178</v>
      </c>
      <c r="E158" s="205" t="s">
        <v>1</v>
      </c>
      <c r="F158" s="206" t="s">
        <v>82</v>
      </c>
      <c r="G158" s="204"/>
      <c r="H158" s="207">
        <v>1</v>
      </c>
      <c r="I158" s="208"/>
      <c r="J158" s="204"/>
      <c r="K158" s="204"/>
      <c r="L158" s="209"/>
      <c r="M158" s="241"/>
      <c r="N158" s="242"/>
      <c r="O158" s="242"/>
      <c r="P158" s="242"/>
      <c r="Q158" s="242"/>
      <c r="R158" s="242"/>
      <c r="S158" s="242"/>
      <c r="T158" s="243"/>
      <c r="AT158" s="213" t="s">
        <v>178</v>
      </c>
      <c r="AU158" s="213" t="s">
        <v>82</v>
      </c>
      <c r="AV158" s="13" t="s">
        <v>84</v>
      </c>
      <c r="AW158" s="13" t="s">
        <v>36</v>
      </c>
      <c r="AX158" s="13" t="s">
        <v>82</v>
      </c>
      <c r="AY158" s="213" t="s">
        <v>172</v>
      </c>
    </row>
    <row r="159" spans="2:65" s="1" customFormat="1" ht="6.95" customHeight="1">
      <c r="B159" s="45"/>
      <c r="C159" s="46"/>
      <c r="D159" s="46"/>
      <c r="E159" s="46"/>
      <c r="F159" s="46"/>
      <c r="G159" s="46"/>
      <c r="H159" s="46"/>
      <c r="I159" s="133"/>
      <c r="J159" s="46"/>
      <c r="K159" s="46"/>
      <c r="L159" s="37"/>
    </row>
  </sheetData>
  <sheetProtection algorithmName="SHA-512" hashValue="7COiEa77T2lSD1VVbNpe4VUH0gk+b1ypnMh2ni7K+2zYhpCgKzRI0BQQEDBw2L0G0gEnFpRC7GrFCb67m/3HGw==" saltValue="bgn9qBwogbpI0Fb4T+LgcCq3/7i0tgyfkpl4sC+Ji39g7ZDcpJ38WcKDf9lmVKJczIM1czElCKC4b/nqdEf7Xw==" spinCount="100000" sheet="1" objects="1" scenarios="1" formatColumns="0" formatRows="0" autoFilter="0"/>
  <autoFilter ref="C79:K158" xr:uid="{00000000-0009-0000-0000-000010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BC04E-31FD-4D6B-8877-2F610093ED55}">
  <sheetPr>
    <pageSetUpPr fitToPage="1"/>
  </sheetPr>
  <dimension ref="A1:K218"/>
  <sheetViews>
    <sheetView showGridLines="0" zoomScaleNormal="100" workbookViewId="0">
      <selection activeCell="H13" sqref="H13"/>
    </sheetView>
  </sheetViews>
  <sheetFormatPr defaultRowHeight="11.25"/>
  <cols>
    <col min="1" max="1" width="8.33203125" style="244" customWidth="1"/>
    <col min="2" max="2" width="1.6640625" style="244" customWidth="1"/>
    <col min="3" max="4" width="5" style="244" customWidth="1"/>
    <col min="5" max="5" width="11.6640625" style="244" customWidth="1"/>
    <col min="6" max="6" width="9.1640625" style="244" customWidth="1"/>
    <col min="7" max="7" width="5" style="244" customWidth="1"/>
    <col min="8" max="8" width="77.83203125" style="244" customWidth="1"/>
    <col min="9" max="10" width="20" style="244" customWidth="1"/>
    <col min="11" max="11" width="1.6640625" style="244" customWidth="1"/>
  </cols>
  <sheetData>
    <row r="1" spans="1:11" ht="55.5" customHeight="1">
      <c r="A1" s="319"/>
      <c r="B1" s="319"/>
      <c r="C1" s="382" t="s">
        <v>2417</v>
      </c>
      <c r="D1" s="382"/>
      <c r="E1" s="382"/>
      <c r="F1" s="382"/>
      <c r="G1" s="382"/>
      <c r="H1" s="382"/>
      <c r="I1" s="382"/>
      <c r="J1" s="382"/>
      <c r="K1" s="319"/>
    </row>
    <row r="2" spans="1:11" ht="103.5" customHeight="1">
      <c r="A2" s="319"/>
      <c r="B2" s="319"/>
      <c r="C2" s="382" t="s">
        <v>2416</v>
      </c>
      <c r="D2" s="382"/>
      <c r="E2" s="382"/>
      <c r="F2" s="382"/>
      <c r="G2" s="382"/>
      <c r="H2" s="382"/>
      <c r="I2" s="382"/>
      <c r="J2" s="382"/>
      <c r="K2" s="319"/>
    </row>
    <row r="3" spans="1:11" s="316" customFormat="1" ht="45" customHeight="1">
      <c r="B3" s="318"/>
      <c r="C3" s="383" t="s">
        <v>2415</v>
      </c>
      <c r="D3" s="383"/>
      <c r="E3" s="383"/>
      <c r="F3" s="383"/>
      <c r="G3" s="383"/>
      <c r="H3" s="383"/>
      <c r="I3" s="383"/>
      <c r="J3" s="383"/>
      <c r="K3" s="317"/>
    </row>
    <row r="4" spans="1:11" ht="25.5" customHeight="1">
      <c r="B4" s="277"/>
      <c r="C4" s="381" t="s">
        <v>2414</v>
      </c>
      <c r="D4" s="381"/>
      <c r="E4" s="381"/>
      <c r="F4" s="381"/>
      <c r="G4" s="381"/>
      <c r="H4" s="381"/>
      <c r="I4" s="381"/>
      <c r="J4" s="381"/>
      <c r="K4" s="272"/>
    </row>
    <row r="5" spans="1:11" ht="5.25" customHeight="1">
      <c r="B5" s="277"/>
      <c r="C5" s="313"/>
      <c r="D5" s="313"/>
      <c r="E5" s="313"/>
      <c r="F5" s="313"/>
      <c r="G5" s="313"/>
      <c r="H5" s="313"/>
      <c r="I5" s="313"/>
      <c r="J5" s="313"/>
      <c r="K5" s="272"/>
    </row>
    <row r="6" spans="1:11" ht="15" customHeight="1">
      <c r="B6" s="277"/>
      <c r="C6" s="376" t="s">
        <v>2413</v>
      </c>
      <c r="D6" s="376"/>
      <c r="E6" s="376"/>
      <c r="F6" s="376"/>
      <c r="G6" s="376"/>
      <c r="H6" s="376"/>
      <c r="I6" s="376"/>
      <c r="J6" s="376"/>
      <c r="K6" s="272"/>
    </row>
    <row r="7" spans="1:11" ht="15" customHeight="1">
      <c r="B7" s="314"/>
      <c r="C7" s="376" t="s">
        <v>2412</v>
      </c>
      <c r="D7" s="376"/>
      <c r="E7" s="376"/>
      <c r="F7" s="376"/>
      <c r="G7" s="376"/>
      <c r="H7" s="376"/>
      <c r="I7" s="376"/>
      <c r="J7" s="376"/>
      <c r="K7" s="272"/>
    </row>
    <row r="8" spans="1:11" ht="12.75" customHeight="1">
      <c r="B8" s="314"/>
      <c r="C8" s="266"/>
      <c r="D8" s="266"/>
      <c r="E8" s="266"/>
      <c r="F8" s="266"/>
      <c r="G8" s="266"/>
      <c r="H8" s="266"/>
      <c r="I8" s="266"/>
      <c r="J8" s="266"/>
      <c r="K8" s="272"/>
    </row>
    <row r="9" spans="1:11" ht="15" customHeight="1">
      <c r="B9" s="314"/>
      <c r="C9" s="376" t="s">
        <v>2411</v>
      </c>
      <c r="D9" s="376"/>
      <c r="E9" s="376"/>
      <c r="F9" s="376"/>
      <c r="G9" s="376"/>
      <c r="H9" s="376"/>
      <c r="I9" s="376"/>
      <c r="J9" s="376"/>
      <c r="K9" s="272"/>
    </row>
    <row r="10" spans="1:11" ht="15" customHeight="1">
      <c r="B10" s="314"/>
      <c r="C10" s="266"/>
      <c r="D10" s="376" t="s">
        <v>2410</v>
      </c>
      <c r="E10" s="376"/>
      <c r="F10" s="376"/>
      <c r="G10" s="376"/>
      <c r="H10" s="376"/>
      <c r="I10" s="376"/>
      <c r="J10" s="376"/>
      <c r="K10" s="272"/>
    </row>
    <row r="11" spans="1:11" ht="15" customHeight="1">
      <c r="B11" s="314"/>
      <c r="C11" s="311"/>
      <c r="D11" s="376" t="s">
        <v>2409</v>
      </c>
      <c r="E11" s="376"/>
      <c r="F11" s="376"/>
      <c r="G11" s="376"/>
      <c r="H11" s="376"/>
      <c r="I11" s="376"/>
      <c r="J11" s="376"/>
      <c r="K11" s="272"/>
    </row>
    <row r="12" spans="1:11" ht="15" customHeight="1">
      <c r="B12" s="314"/>
      <c r="C12" s="311"/>
      <c r="D12" s="266"/>
      <c r="E12" s="266"/>
      <c r="F12" s="266"/>
      <c r="G12" s="266"/>
      <c r="H12" s="266"/>
      <c r="I12" s="266"/>
      <c r="J12" s="266"/>
      <c r="K12" s="272"/>
    </row>
    <row r="13" spans="1:11" ht="15" customHeight="1">
      <c r="B13" s="314"/>
      <c r="C13" s="311"/>
      <c r="D13" s="253" t="s">
        <v>2408</v>
      </c>
      <c r="E13" s="266"/>
      <c r="F13" s="266"/>
      <c r="G13" s="266"/>
      <c r="H13" s="266"/>
      <c r="I13" s="266"/>
      <c r="J13" s="266"/>
      <c r="K13" s="272"/>
    </row>
    <row r="14" spans="1:11" ht="12.75" customHeight="1">
      <c r="B14" s="314"/>
      <c r="C14" s="311"/>
      <c r="D14" s="311"/>
      <c r="E14" s="311"/>
      <c r="F14" s="311"/>
      <c r="G14" s="311"/>
      <c r="H14" s="311"/>
      <c r="I14" s="311"/>
      <c r="J14" s="311"/>
      <c r="K14" s="272"/>
    </row>
    <row r="15" spans="1:11" ht="15" customHeight="1">
      <c r="B15" s="314"/>
      <c r="C15" s="311"/>
      <c r="D15" s="376" t="s">
        <v>2407</v>
      </c>
      <c r="E15" s="376"/>
      <c r="F15" s="376"/>
      <c r="G15" s="376"/>
      <c r="H15" s="376"/>
      <c r="I15" s="376"/>
      <c r="J15" s="376"/>
      <c r="K15" s="272"/>
    </row>
    <row r="16" spans="1:11" ht="15" customHeight="1">
      <c r="B16" s="314"/>
      <c r="C16" s="311"/>
      <c r="D16" s="376" t="s">
        <v>2406</v>
      </c>
      <c r="E16" s="376"/>
      <c r="F16" s="376"/>
      <c r="G16" s="376"/>
      <c r="H16" s="376"/>
      <c r="I16" s="376"/>
      <c r="J16" s="376"/>
      <c r="K16" s="272"/>
    </row>
    <row r="17" spans="2:11" ht="15" customHeight="1">
      <c r="B17" s="314"/>
      <c r="C17" s="311"/>
      <c r="D17" s="376" t="s">
        <v>2405</v>
      </c>
      <c r="E17" s="376"/>
      <c r="F17" s="376"/>
      <c r="G17" s="376"/>
      <c r="H17" s="376"/>
      <c r="I17" s="376"/>
      <c r="J17" s="376"/>
      <c r="K17" s="272"/>
    </row>
    <row r="18" spans="2:11" ht="15" customHeight="1">
      <c r="B18" s="314"/>
      <c r="C18" s="311"/>
      <c r="D18" s="311"/>
      <c r="E18" s="315" t="s">
        <v>81</v>
      </c>
      <c r="F18" s="376" t="s">
        <v>2404</v>
      </c>
      <c r="G18" s="376"/>
      <c r="H18" s="376"/>
      <c r="I18" s="376"/>
      <c r="J18" s="376"/>
      <c r="K18" s="272"/>
    </row>
    <row r="19" spans="2:11" ht="15" customHeight="1">
      <c r="B19" s="314"/>
      <c r="C19" s="311"/>
      <c r="D19" s="311"/>
      <c r="E19" s="315" t="s">
        <v>2242</v>
      </c>
      <c r="F19" s="376" t="s">
        <v>2403</v>
      </c>
      <c r="G19" s="376"/>
      <c r="H19" s="376"/>
      <c r="I19" s="376"/>
      <c r="J19" s="376"/>
      <c r="K19" s="272"/>
    </row>
    <row r="20" spans="2:11" ht="15" customHeight="1">
      <c r="B20" s="314"/>
      <c r="C20" s="311"/>
      <c r="D20" s="311"/>
      <c r="E20" s="315" t="s">
        <v>2244</v>
      </c>
      <c r="F20" s="376" t="s">
        <v>2243</v>
      </c>
      <c r="G20" s="376"/>
      <c r="H20" s="376"/>
      <c r="I20" s="376"/>
      <c r="J20" s="376"/>
      <c r="K20" s="272"/>
    </row>
    <row r="21" spans="2:11" ht="15" customHeight="1">
      <c r="B21" s="314"/>
      <c r="C21" s="311"/>
      <c r="D21" s="311"/>
      <c r="E21" s="315" t="s">
        <v>2240</v>
      </c>
      <c r="F21" s="376" t="s">
        <v>2239</v>
      </c>
      <c r="G21" s="376"/>
      <c r="H21" s="376"/>
      <c r="I21" s="376"/>
      <c r="J21" s="376"/>
      <c r="K21" s="272"/>
    </row>
    <row r="22" spans="2:11" ht="15" customHeight="1">
      <c r="B22" s="314"/>
      <c r="C22" s="311"/>
      <c r="D22" s="311"/>
      <c r="E22" s="315" t="s">
        <v>574</v>
      </c>
      <c r="F22" s="376" t="s">
        <v>575</v>
      </c>
      <c r="G22" s="376"/>
      <c r="H22" s="376"/>
      <c r="I22" s="376"/>
      <c r="J22" s="376"/>
      <c r="K22" s="272"/>
    </row>
    <row r="23" spans="2:11" ht="15" customHeight="1">
      <c r="B23" s="314"/>
      <c r="C23" s="311"/>
      <c r="D23" s="311"/>
      <c r="E23" s="315" t="s">
        <v>86</v>
      </c>
      <c r="F23" s="376" t="s">
        <v>2402</v>
      </c>
      <c r="G23" s="376"/>
      <c r="H23" s="376"/>
      <c r="I23" s="376"/>
      <c r="J23" s="376"/>
      <c r="K23" s="272"/>
    </row>
    <row r="24" spans="2:11" ht="12.75" customHeight="1">
      <c r="B24" s="314"/>
      <c r="C24" s="311"/>
      <c r="D24" s="311"/>
      <c r="E24" s="311"/>
      <c r="F24" s="311"/>
      <c r="G24" s="311"/>
      <c r="H24" s="311"/>
      <c r="I24" s="311"/>
      <c r="J24" s="311"/>
      <c r="K24" s="272"/>
    </row>
    <row r="25" spans="2:11" ht="15" customHeight="1">
      <c r="B25" s="314"/>
      <c r="C25" s="376" t="s">
        <v>2401</v>
      </c>
      <c r="D25" s="376"/>
      <c r="E25" s="376"/>
      <c r="F25" s="376"/>
      <c r="G25" s="376"/>
      <c r="H25" s="376"/>
      <c r="I25" s="376"/>
      <c r="J25" s="376"/>
      <c r="K25" s="272"/>
    </row>
    <row r="26" spans="2:11" ht="15" customHeight="1">
      <c r="B26" s="314"/>
      <c r="C26" s="376" t="s">
        <v>2400</v>
      </c>
      <c r="D26" s="376"/>
      <c r="E26" s="376"/>
      <c r="F26" s="376"/>
      <c r="G26" s="376"/>
      <c r="H26" s="376"/>
      <c r="I26" s="376"/>
      <c r="J26" s="376"/>
      <c r="K26" s="272"/>
    </row>
    <row r="27" spans="2:11" ht="15" customHeight="1">
      <c r="B27" s="314"/>
      <c r="C27" s="266"/>
      <c r="D27" s="376" t="s">
        <v>2399</v>
      </c>
      <c r="E27" s="376"/>
      <c r="F27" s="376"/>
      <c r="G27" s="376"/>
      <c r="H27" s="376"/>
      <c r="I27" s="376"/>
      <c r="J27" s="376"/>
      <c r="K27" s="272"/>
    </row>
    <row r="28" spans="2:11" ht="15" customHeight="1">
      <c r="B28" s="314"/>
      <c r="C28" s="311"/>
      <c r="D28" s="376" t="s">
        <v>2398</v>
      </c>
      <c r="E28" s="376"/>
      <c r="F28" s="376"/>
      <c r="G28" s="376"/>
      <c r="H28" s="376"/>
      <c r="I28" s="376"/>
      <c r="J28" s="376"/>
      <c r="K28" s="272"/>
    </row>
    <row r="29" spans="2:11" ht="12.75" customHeight="1">
      <c r="B29" s="314"/>
      <c r="C29" s="311"/>
      <c r="D29" s="311"/>
      <c r="E29" s="311"/>
      <c r="F29" s="311"/>
      <c r="G29" s="311"/>
      <c r="H29" s="311"/>
      <c r="I29" s="311"/>
      <c r="J29" s="311"/>
      <c r="K29" s="272"/>
    </row>
    <row r="30" spans="2:11" ht="15" customHeight="1">
      <c r="B30" s="314"/>
      <c r="C30" s="311"/>
      <c r="D30" s="376" t="s">
        <v>2397</v>
      </c>
      <c r="E30" s="376"/>
      <c r="F30" s="376"/>
      <c r="G30" s="376"/>
      <c r="H30" s="376"/>
      <c r="I30" s="376"/>
      <c r="J30" s="376"/>
      <c r="K30" s="272"/>
    </row>
    <row r="31" spans="2:11" ht="15" customHeight="1">
      <c r="B31" s="314"/>
      <c r="C31" s="311"/>
      <c r="D31" s="376" t="s">
        <v>2396</v>
      </c>
      <c r="E31" s="376"/>
      <c r="F31" s="376"/>
      <c r="G31" s="376"/>
      <c r="H31" s="376"/>
      <c r="I31" s="376"/>
      <c r="J31" s="376"/>
      <c r="K31" s="272"/>
    </row>
    <row r="32" spans="2:11" ht="12.75" customHeight="1">
      <c r="B32" s="314"/>
      <c r="C32" s="311"/>
      <c r="D32" s="311"/>
      <c r="E32" s="311"/>
      <c r="F32" s="311"/>
      <c r="G32" s="311"/>
      <c r="H32" s="311"/>
      <c r="I32" s="311"/>
      <c r="J32" s="311"/>
      <c r="K32" s="272"/>
    </row>
    <row r="33" spans="2:11" ht="15" customHeight="1">
      <c r="B33" s="314"/>
      <c r="C33" s="311"/>
      <c r="D33" s="376" t="s">
        <v>2395</v>
      </c>
      <c r="E33" s="376"/>
      <c r="F33" s="376"/>
      <c r="G33" s="376"/>
      <c r="H33" s="376"/>
      <c r="I33" s="376"/>
      <c r="J33" s="376"/>
      <c r="K33" s="272"/>
    </row>
    <row r="34" spans="2:11" ht="15" customHeight="1">
      <c r="B34" s="314"/>
      <c r="C34" s="311"/>
      <c r="D34" s="376" t="s">
        <v>2394</v>
      </c>
      <c r="E34" s="376"/>
      <c r="F34" s="376"/>
      <c r="G34" s="376"/>
      <c r="H34" s="376"/>
      <c r="I34" s="376"/>
      <c r="J34" s="376"/>
      <c r="K34" s="272"/>
    </row>
    <row r="35" spans="2:11" ht="15" customHeight="1">
      <c r="B35" s="314"/>
      <c r="C35" s="311"/>
      <c r="D35" s="376" t="s">
        <v>2393</v>
      </c>
      <c r="E35" s="376"/>
      <c r="F35" s="376"/>
      <c r="G35" s="376"/>
      <c r="H35" s="376"/>
      <c r="I35" s="376"/>
      <c r="J35" s="376"/>
      <c r="K35" s="272"/>
    </row>
    <row r="36" spans="2:11" ht="15" customHeight="1">
      <c r="B36" s="314"/>
      <c r="C36" s="311"/>
      <c r="D36" s="266"/>
      <c r="E36" s="253" t="s">
        <v>158</v>
      </c>
      <c r="F36" s="266"/>
      <c r="G36" s="376" t="s">
        <v>2392</v>
      </c>
      <c r="H36" s="376"/>
      <c r="I36" s="376"/>
      <c r="J36" s="376"/>
      <c r="K36" s="272"/>
    </row>
    <row r="37" spans="2:11" ht="30.75" customHeight="1">
      <c r="B37" s="314"/>
      <c r="C37" s="311"/>
      <c r="D37" s="266"/>
      <c r="E37" s="253" t="s">
        <v>2391</v>
      </c>
      <c r="F37" s="266"/>
      <c r="G37" s="376" t="s">
        <v>2390</v>
      </c>
      <c r="H37" s="376"/>
      <c r="I37" s="376"/>
      <c r="J37" s="376"/>
      <c r="K37" s="272"/>
    </row>
    <row r="38" spans="2:11" ht="15" customHeight="1">
      <c r="B38" s="314"/>
      <c r="C38" s="311"/>
      <c r="D38" s="266"/>
      <c r="E38" s="253" t="s">
        <v>56</v>
      </c>
      <c r="F38" s="266"/>
      <c r="G38" s="376" t="s">
        <v>2389</v>
      </c>
      <c r="H38" s="376"/>
      <c r="I38" s="376"/>
      <c r="J38" s="376"/>
      <c r="K38" s="272"/>
    </row>
    <row r="39" spans="2:11" ht="15" customHeight="1">
      <c r="B39" s="314"/>
      <c r="C39" s="311"/>
      <c r="D39" s="266"/>
      <c r="E39" s="253" t="s">
        <v>57</v>
      </c>
      <c r="F39" s="266"/>
      <c r="G39" s="376" t="s">
        <v>2388</v>
      </c>
      <c r="H39" s="376"/>
      <c r="I39" s="376"/>
      <c r="J39" s="376"/>
      <c r="K39" s="272"/>
    </row>
    <row r="40" spans="2:11" ht="15" customHeight="1">
      <c r="B40" s="314"/>
      <c r="C40" s="311"/>
      <c r="D40" s="266"/>
      <c r="E40" s="253" t="s">
        <v>159</v>
      </c>
      <c r="F40" s="266"/>
      <c r="G40" s="376" t="s">
        <v>2285</v>
      </c>
      <c r="H40" s="376"/>
      <c r="I40" s="376"/>
      <c r="J40" s="376"/>
      <c r="K40" s="272"/>
    </row>
    <row r="41" spans="2:11" ht="15" customHeight="1">
      <c r="B41" s="314"/>
      <c r="C41" s="311"/>
      <c r="D41" s="266"/>
      <c r="E41" s="253" t="s">
        <v>160</v>
      </c>
      <c r="F41" s="266"/>
      <c r="G41" s="376" t="s">
        <v>2387</v>
      </c>
      <c r="H41" s="376"/>
      <c r="I41" s="376"/>
      <c r="J41" s="376"/>
      <c r="K41" s="272"/>
    </row>
    <row r="42" spans="2:11" ht="15" customHeight="1">
      <c r="B42" s="314"/>
      <c r="C42" s="311"/>
      <c r="D42" s="266"/>
      <c r="E42" s="253" t="s">
        <v>2386</v>
      </c>
      <c r="F42" s="266"/>
      <c r="G42" s="376" t="s">
        <v>2385</v>
      </c>
      <c r="H42" s="376"/>
      <c r="I42" s="376"/>
      <c r="J42" s="376"/>
      <c r="K42" s="272"/>
    </row>
    <row r="43" spans="2:11" ht="15" customHeight="1">
      <c r="B43" s="314"/>
      <c r="C43" s="311"/>
      <c r="D43" s="266"/>
      <c r="E43" s="253"/>
      <c r="F43" s="266"/>
      <c r="G43" s="376" t="s">
        <v>2384</v>
      </c>
      <c r="H43" s="376"/>
      <c r="I43" s="376"/>
      <c r="J43" s="376"/>
      <c r="K43" s="272"/>
    </row>
    <row r="44" spans="2:11" ht="15" customHeight="1">
      <c r="B44" s="314"/>
      <c r="C44" s="311"/>
      <c r="D44" s="266"/>
      <c r="E44" s="253" t="s">
        <v>2383</v>
      </c>
      <c r="F44" s="266"/>
      <c r="G44" s="376" t="s">
        <v>2382</v>
      </c>
      <c r="H44" s="376"/>
      <c r="I44" s="376"/>
      <c r="J44" s="376"/>
      <c r="K44" s="272"/>
    </row>
    <row r="45" spans="2:11" ht="15" customHeight="1">
      <c r="B45" s="314"/>
      <c r="C45" s="311"/>
      <c r="D45" s="266"/>
      <c r="E45" s="253" t="s">
        <v>162</v>
      </c>
      <c r="F45" s="266"/>
      <c r="G45" s="376" t="s">
        <v>2381</v>
      </c>
      <c r="H45" s="376"/>
      <c r="I45" s="376"/>
      <c r="J45" s="376"/>
      <c r="K45" s="272"/>
    </row>
    <row r="46" spans="2:11" ht="12.75" customHeight="1">
      <c r="B46" s="314"/>
      <c r="C46" s="311"/>
      <c r="D46" s="266"/>
      <c r="E46" s="266"/>
      <c r="F46" s="266"/>
      <c r="G46" s="266"/>
      <c r="H46" s="266"/>
      <c r="I46" s="266"/>
      <c r="J46" s="266"/>
      <c r="K46" s="272"/>
    </row>
    <row r="47" spans="2:11" ht="15" customHeight="1">
      <c r="B47" s="314"/>
      <c r="C47" s="311"/>
      <c r="D47" s="376" t="s">
        <v>2380</v>
      </c>
      <c r="E47" s="376"/>
      <c r="F47" s="376"/>
      <c r="G47" s="376"/>
      <c r="H47" s="376"/>
      <c r="I47" s="376"/>
      <c r="J47" s="376"/>
      <c r="K47" s="272"/>
    </row>
    <row r="48" spans="2:11" ht="15" customHeight="1">
      <c r="B48" s="314"/>
      <c r="C48" s="311"/>
      <c r="D48" s="311"/>
      <c r="E48" s="376" t="s">
        <v>2379</v>
      </c>
      <c r="F48" s="376"/>
      <c r="G48" s="376"/>
      <c r="H48" s="376"/>
      <c r="I48" s="376"/>
      <c r="J48" s="376"/>
      <c r="K48" s="272"/>
    </row>
    <row r="49" spans="2:11" ht="15" customHeight="1">
      <c r="B49" s="314"/>
      <c r="C49" s="311"/>
      <c r="D49" s="311"/>
      <c r="E49" s="376" t="s">
        <v>2378</v>
      </c>
      <c r="F49" s="376"/>
      <c r="G49" s="376"/>
      <c r="H49" s="376"/>
      <c r="I49" s="376"/>
      <c r="J49" s="376"/>
      <c r="K49" s="272"/>
    </row>
    <row r="50" spans="2:11" ht="15" customHeight="1">
      <c r="B50" s="314"/>
      <c r="C50" s="311"/>
      <c r="D50" s="311"/>
      <c r="E50" s="376" t="s">
        <v>2377</v>
      </c>
      <c r="F50" s="376"/>
      <c r="G50" s="376"/>
      <c r="H50" s="376"/>
      <c r="I50" s="376"/>
      <c r="J50" s="376"/>
      <c r="K50" s="272"/>
    </row>
    <row r="51" spans="2:11" ht="15" customHeight="1">
      <c r="B51" s="314"/>
      <c r="C51" s="311"/>
      <c r="D51" s="376" t="s">
        <v>2376</v>
      </c>
      <c r="E51" s="376"/>
      <c r="F51" s="376"/>
      <c r="G51" s="376"/>
      <c r="H51" s="376"/>
      <c r="I51" s="376"/>
      <c r="J51" s="376"/>
      <c r="K51" s="272"/>
    </row>
    <row r="52" spans="2:11" ht="25.5" customHeight="1">
      <c r="B52" s="277"/>
      <c r="C52" s="381" t="s">
        <v>2375</v>
      </c>
      <c r="D52" s="381"/>
      <c r="E52" s="381"/>
      <c r="F52" s="381"/>
      <c r="G52" s="381"/>
      <c r="H52" s="381"/>
      <c r="I52" s="381"/>
      <c r="J52" s="381"/>
      <c r="K52" s="272"/>
    </row>
    <row r="53" spans="2:11" ht="5.25" customHeight="1">
      <c r="B53" s="277"/>
      <c r="C53" s="313"/>
      <c r="D53" s="313"/>
      <c r="E53" s="313"/>
      <c r="F53" s="313"/>
      <c r="G53" s="313"/>
      <c r="H53" s="313"/>
      <c r="I53" s="313"/>
      <c r="J53" s="313"/>
      <c r="K53" s="272"/>
    </row>
    <row r="54" spans="2:11" ht="15" customHeight="1">
      <c r="B54" s="277"/>
      <c r="C54" s="376" t="s">
        <v>2374</v>
      </c>
      <c r="D54" s="376"/>
      <c r="E54" s="376"/>
      <c r="F54" s="376"/>
      <c r="G54" s="376"/>
      <c r="H54" s="376"/>
      <c r="I54" s="376"/>
      <c r="J54" s="376"/>
      <c r="K54" s="272"/>
    </row>
    <row r="55" spans="2:11" ht="15" customHeight="1">
      <c r="B55" s="277"/>
      <c r="C55" s="376" t="s">
        <v>2373</v>
      </c>
      <c r="D55" s="376"/>
      <c r="E55" s="376"/>
      <c r="F55" s="376"/>
      <c r="G55" s="376"/>
      <c r="H55" s="376"/>
      <c r="I55" s="376"/>
      <c r="J55" s="376"/>
      <c r="K55" s="272"/>
    </row>
    <row r="56" spans="2:11" ht="12.75" customHeight="1">
      <c r="B56" s="277"/>
      <c r="C56" s="266"/>
      <c r="D56" s="266"/>
      <c r="E56" s="266"/>
      <c r="F56" s="266"/>
      <c r="G56" s="266"/>
      <c r="H56" s="266"/>
      <c r="I56" s="266"/>
      <c r="J56" s="266"/>
      <c r="K56" s="272"/>
    </row>
    <row r="57" spans="2:11" ht="15" customHeight="1">
      <c r="B57" s="277"/>
      <c r="C57" s="376" t="s">
        <v>2372</v>
      </c>
      <c r="D57" s="376"/>
      <c r="E57" s="376"/>
      <c r="F57" s="376"/>
      <c r="G57" s="376"/>
      <c r="H57" s="376"/>
      <c r="I57" s="376"/>
      <c r="J57" s="376"/>
      <c r="K57" s="272"/>
    </row>
    <row r="58" spans="2:11" ht="15" customHeight="1">
      <c r="B58" s="277"/>
      <c r="C58" s="311"/>
      <c r="D58" s="376" t="s">
        <v>2371</v>
      </c>
      <c r="E58" s="376"/>
      <c r="F58" s="376"/>
      <c r="G58" s="376"/>
      <c r="H58" s="376"/>
      <c r="I58" s="376"/>
      <c r="J58" s="376"/>
      <c r="K58" s="272"/>
    </row>
    <row r="59" spans="2:11" ht="15" customHeight="1">
      <c r="B59" s="277"/>
      <c r="C59" s="311"/>
      <c r="D59" s="376" t="s">
        <v>2370</v>
      </c>
      <c r="E59" s="376"/>
      <c r="F59" s="376"/>
      <c r="G59" s="376"/>
      <c r="H59" s="376"/>
      <c r="I59" s="376"/>
      <c r="J59" s="376"/>
      <c r="K59" s="272"/>
    </row>
    <row r="60" spans="2:11" ht="15" customHeight="1">
      <c r="B60" s="277"/>
      <c r="C60" s="311"/>
      <c r="D60" s="376" t="s">
        <v>2369</v>
      </c>
      <c r="E60" s="376"/>
      <c r="F60" s="376"/>
      <c r="G60" s="376"/>
      <c r="H60" s="376"/>
      <c r="I60" s="376"/>
      <c r="J60" s="376"/>
      <c r="K60" s="272"/>
    </row>
    <row r="61" spans="2:11" ht="15" customHeight="1">
      <c r="B61" s="277"/>
      <c r="C61" s="311"/>
      <c r="D61" s="376" t="s">
        <v>2368</v>
      </c>
      <c r="E61" s="376"/>
      <c r="F61" s="376"/>
      <c r="G61" s="376"/>
      <c r="H61" s="376"/>
      <c r="I61" s="376"/>
      <c r="J61" s="376"/>
      <c r="K61" s="272"/>
    </row>
    <row r="62" spans="2:11" ht="15" customHeight="1">
      <c r="B62" s="277"/>
      <c r="C62" s="311"/>
      <c r="D62" s="380" t="s">
        <v>2367</v>
      </c>
      <c r="E62" s="380"/>
      <c r="F62" s="380"/>
      <c r="G62" s="380"/>
      <c r="H62" s="380"/>
      <c r="I62" s="380"/>
      <c r="J62" s="380"/>
      <c r="K62" s="272"/>
    </row>
    <row r="63" spans="2:11" ht="15" customHeight="1">
      <c r="B63" s="277"/>
      <c r="C63" s="311"/>
      <c r="D63" s="376" t="s">
        <v>2366</v>
      </c>
      <c r="E63" s="376"/>
      <c r="F63" s="376"/>
      <c r="G63" s="376"/>
      <c r="H63" s="376"/>
      <c r="I63" s="376"/>
      <c r="J63" s="376"/>
      <c r="K63" s="272"/>
    </row>
    <row r="64" spans="2:11" ht="12.75" customHeight="1">
      <c r="B64" s="277"/>
      <c r="C64" s="311"/>
      <c r="D64" s="311"/>
      <c r="E64" s="312"/>
      <c r="F64" s="311"/>
      <c r="G64" s="311"/>
      <c r="H64" s="311"/>
      <c r="I64" s="311"/>
      <c r="J64" s="311"/>
      <c r="K64" s="272"/>
    </row>
    <row r="65" spans="2:11" ht="15" customHeight="1">
      <c r="B65" s="277"/>
      <c r="C65" s="311"/>
      <c r="D65" s="376" t="s">
        <v>2365</v>
      </c>
      <c r="E65" s="376"/>
      <c r="F65" s="376"/>
      <c r="G65" s="376"/>
      <c r="H65" s="376"/>
      <c r="I65" s="376"/>
      <c r="J65" s="376"/>
      <c r="K65" s="272"/>
    </row>
    <row r="66" spans="2:11" ht="15" customHeight="1">
      <c r="B66" s="277"/>
      <c r="C66" s="311"/>
      <c r="D66" s="380" t="s">
        <v>2364</v>
      </c>
      <c r="E66" s="380"/>
      <c r="F66" s="380"/>
      <c r="G66" s="380"/>
      <c r="H66" s="380"/>
      <c r="I66" s="380"/>
      <c r="J66" s="380"/>
      <c r="K66" s="272"/>
    </row>
    <row r="67" spans="2:11" ht="15" customHeight="1">
      <c r="B67" s="277"/>
      <c r="C67" s="311"/>
      <c r="D67" s="376" t="s">
        <v>2363</v>
      </c>
      <c r="E67" s="376"/>
      <c r="F67" s="376"/>
      <c r="G67" s="376"/>
      <c r="H67" s="376"/>
      <c r="I67" s="376"/>
      <c r="J67" s="376"/>
      <c r="K67" s="272"/>
    </row>
    <row r="68" spans="2:11" ht="15" customHeight="1">
      <c r="B68" s="277"/>
      <c r="C68" s="311"/>
      <c r="D68" s="376" t="s">
        <v>2362</v>
      </c>
      <c r="E68" s="376"/>
      <c r="F68" s="376"/>
      <c r="G68" s="376"/>
      <c r="H68" s="376"/>
      <c r="I68" s="376"/>
      <c r="J68" s="376"/>
      <c r="K68" s="272"/>
    </row>
    <row r="69" spans="2:11" ht="15" customHeight="1">
      <c r="B69" s="277"/>
      <c r="C69" s="311"/>
      <c r="D69" s="376" t="s">
        <v>2361</v>
      </c>
      <c r="E69" s="376"/>
      <c r="F69" s="376"/>
      <c r="G69" s="376"/>
      <c r="H69" s="376"/>
      <c r="I69" s="376"/>
      <c r="J69" s="376"/>
      <c r="K69" s="272"/>
    </row>
    <row r="70" spans="2:11" ht="15" customHeight="1">
      <c r="B70" s="277"/>
      <c r="C70" s="311"/>
      <c r="D70" s="376" t="s">
        <v>2360</v>
      </c>
      <c r="E70" s="376"/>
      <c r="F70" s="376"/>
      <c r="G70" s="376"/>
      <c r="H70" s="376"/>
      <c r="I70" s="376"/>
      <c r="J70" s="376"/>
      <c r="K70" s="272"/>
    </row>
    <row r="71" spans="2:11" ht="12.75" customHeight="1">
      <c r="B71" s="310"/>
      <c r="C71" s="309"/>
      <c r="D71" s="309"/>
      <c r="E71" s="309"/>
      <c r="F71" s="309"/>
      <c r="G71" s="309"/>
      <c r="H71" s="309"/>
      <c r="I71" s="309"/>
      <c r="J71" s="309"/>
      <c r="K71" s="308"/>
    </row>
    <row r="72" spans="2:11" ht="18.75" customHeight="1">
      <c r="B72" s="249"/>
      <c r="C72" s="249"/>
      <c r="D72" s="249"/>
      <c r="E72" s="249"/>
      <c r="F72" s="249"/>
      <c r="G72" s="249"/>
      <c r="H72" s="249"/>
      <c r="I72" s="249"/>
      <c r="J72" s="249"/>
      <c r="K72" s="249"/>
    </row>
    <row r="73" spans="2:11" ht="18.75" customHeight="1">
      <c r="B73" s="249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2:11" ht="7.5" customHeight="1">
      <c r="B74" s="289"/>
      <c r="C74" s="288"/>
      <c r="D74" s="288"/>
      <c r="E74" s="288"/>
      <c r="F74" s="288"/>
      <c r="G74" s="288"/>
      <c r="H74" s="288"/>
      <c r="I74" s="288"/>
      <c r="J74" s="288"/>
      <c r="K74" s="287"/>
    </row>
    <row r="75" spans="2:11" ht="45" customHeight="1">
      <c r="B75" s="285"/>
      <c r="C75" s="377" t="s">
        <v>2359</v>
      </c>
      <c r="D75" s="377"/>
      <c r="E75" s="377"/>
      <c r="F75" s="377"/>
      <c r="G75" s="377"/>
      <c r="H75" s="377"/>
      <c r="I75" s="377"/>
      <c r="J75" s="377"/>
      <c r="K75" s="283"/>
    </row>
    <row r="76" spans="2:11" ht="17.25" customHeight="1">
      <c r="B76" s="285"/>
      <c r="C76" s="278" t="s">
        <v>2308</v>
      </c>
      <c r="D76" s="278"/>
      <c r="E76" s="278"/>
      <c r="F76" s="278" t="s">
        <v>2307</v>
      </c>
      <c r="G76" s="286"/>
      <c r="H76" s="278" t="s">
        <v>57</v>
      </c>
      <c r="I76" s="278" t="s">
        <v>60</v>
      </c>
      <c r="J76" s="278" t="s">
        <v>2306</v>
      </c>
      <c r="K76" s="283"/>
    </row>
    <row r="77" spans="2:11" ht="17.25" customHeight="1">
      <c r="B77" s="285"/>
      <c r="C77" s="273" t="s">
        <v>2305</v>
      </c>
      <c r="D77" s="273"/>
      <c r="E77" s="273"/>
      <c r="F77" s="276" t="s">
        <v>2304</v>
      </c>
      <c r="G77" s="284"/>
      <c r="H77" s="273"/>
      <c r="I77" s="273"/>
      <c r="J77" s="273" t="s">
        <v>2303</v>
      </c>
      <c r="K77" s="283"/>
    </row>
    <row r="78" spans="2:11" ht="5.25" customHeight="1">
      <c r="B78" s="285"/>
      <c r="C78" s="258"/>
      <c r="D78" s="258"/>
      <c r="E78" s="258"/>
      <c r="F78" s="258"/>
      <c r="G78" s="253"/>
      <c r="H78" s="258"/>
      <c r="I78" s="258"/>
      <c r="J78" s="258"/>
      <c r="K78" s="283"/>
    </row>
    <row r="79" spans="2:11" ht="15" customHeight="1">
      <c r="B79" s="285"/>
      <c r="C79" s="253" t="s">
        <v>56</v>
      </c>
      <c r="D79" s="258"/>
      <c r="E79" s="258"/>
      <c r="F79" s="250" t="s">
        <v>2262</v>
      </c>
      <c r="G79" s="253"/>
      <c r="H79" s="253" t="s">
        <v>2358</v>
      </c>
      <c r="I79" s="253" t="s">
        <v>2278</v>
      </c>
      <c r="J79" s="253">
        <v>20</v>
      </c>
      <c r="K79" s="283"/>
    </row>
    <row r="80" spans="2:11" ht="15" customHeight="1">
      <c r="B80" s="285"/>
      <c r="C80" s="253" t="s">
        <v>2302</v>
      </c>
      <c r="D80" s="253"/>
      <c r="E80" s="253"/>
      <c r="F80" s="250" t="s">
        <v>2262</v>
      </c>
      <c r="G80" s="253"/>
      <c r="H80" s="253" t="s">
        <v>2357</v>
      </c>
      <c r="I80" s="253" t="s">
        <v>2278</v>
      </c>
      <c r="J80" s="253">
        <v>120</v>
      </c>
      <c r="K80" s="283"/>
    </row>
    <row r="81" spans="2:11" ht="15" customHeight="1">
      <c r="B81" s="257"/>
      <c r="C81" s="253" t="s">
        <v>2297</v>
      </c>
      <c r="D81" s="253"/>
      <c r="E81" s="253"/>
      <c r="F81" s="250" t="s">
        <v>2259</v>
      </c>
      <c r="G81" s="253"/>
      <c r="H81" s="253" t="s">
        <v>2356</v>
      </c>
      <c r="I81" s="253" t="s">
        <v>2278</v>
      </c>
      <c r="J81" s="253">
        <v>50</v>
      </c>
      <c r="K81" s="283"/>
    </row>
    <row r="82" spans="2:11" ht="15" customHeight="1">
      <c r="B82" s="257"/>
      <c r="C82" s="253" t="s">
        <v>2296</v>
      </c>
      <c r="D82" s="253"/>
      <c r="E82" s="253"/>
      <c r="F82" s="250" t="s">
        <v>2262</v>
      </c>
      <c r="G82" s="253"/>
      <c r="H82" s="253" t="s">
        <v>2355</v>
      </c>
      <c r="I82" s="253" t="s">
        <v>2295</v>
      </c>
      <c r="J82" s="253"/>
      <c r="K82" s="283"/>
    </row>
    <row r="83" spans="2:11" ht="15" customHeight="1">
      <c r="B83" s="257"/>
      <c r="C83" s="253" t="s">
        <v>2334</v>
      </c>
      <c r="D83" s="253"/>
      <c r="E83" s="253"/>
      <c r="F83" s="250" t="s">
        <v>2259</v>
      </c>
      <c r="G83" s="253"/>
      <c r="H83" s="253" t="s">
        <v>2333</v>
      </c>
      <c r="I83" s="253" t="s">
        <v>2278</v>
      </c>
      <c r="J83" s="253">
        <v>15</v>
      </c>
      <c r="K83" s="283"/>
    </row>
    <row r="84" spans="2:11" ht="15" customHeight="1">
      <c r="B84" s="257"/>
      <c r="C84" s="253" t="s">
        <v>2332</v>
      </c>
      <c r="D84" s="253"/>
      <c r="E84" s="253"/>
      <c r="F84" s="250" t="s">
        <v>2259</v>
      </c>
      <c r="G84" s="253"/>
      <c r="H84" s="253" t="s">
        <v>2331</v>
      </c>
      <c r="I84" s="253" t="s">
        <v>2278</v>
      </c>
      <c r="J84" s="253">
        <v>15</v>
      </c>
      <c r="K84" s="283"/>
    </row>
    <row r="85" spans="2:11" ht="15" customHeight="1">
      <c r="B85" s="257"/>
      <c r="C85" s="253" t="s">
        <v>2330</v>
      </c>
      <c r="D85" s="253"/>
      <c r="E85" s="253"/>
      <c r="F85" s="250" t="s">
        <v>2259</v>
      </c>
      <c r="G85" s="253"/>
      <c r="H85" s="253" t="s">
        <v>2329</v>
      </c>
      <c r="I85" s="253" t="s">
        <v>2278</v>
      </c>
      <c r="J85" s="253">
        <v>20</v>
      </c>
      <c r="K85" s="283"/>
    </row>
    <row r="86" spans="2:11" ht="15" customHeight="1">
      <c r="B86" s="257"/>
      <c r="C86" s="253" t="s">
        <v>2328</v>
      </c>
      <c r="D86" s="253"/>
      <c r="E86" s="253"/>
      <c r="F86" s="250" t="s">
        <v>2259</v>
      </c>
      <c r="G86" s="253"/>
      <c r="H86" s="253" t="s">
        <v>2327</v>
      </c>
      <c r="I86" s="253" t="s">
        <v>2278</v>
      </c>
      <c r="J86" s="253">
        <v>20</v>
      </c>
      <c r="K86" s="283"/>
    </row>
    <row r="87" spans="2:11" ht="15" customHeight="1">
      <c r="B87" s="257"/>
      <c r="C87" s="253" t="s">
        <v>2294</v>
      </c>
      <c r="D87" s="253"/>
      <c r="E87" s="253"/>
      <c r="F87" s="250" t="s">
        <v>2259</v>
      </c>
      <c r="G87" s="253"/>
      <c r="H87" s="253" t="s">
        <v>2354</v>
      </c>
      <c r="I87" s="253" t="s">
        <v>2278</v>
      </c>
      <c r="J87" s="253">
        <v>50</v>
      </c>
      <c r="K87" s="283"/>
    </row>
    <row r="88" spans="2:11" ht="15" customHeight="1">
      <c r="B88" s="257"/>
      <c r="C88" s="253" t="s">
        <v>2353</v>
      </c>
      <c r="D88" s="253"/>
      <c r="E88" s="253"/>
      <c r="F88" s="250" t="s">
        <v>2259</v>
      </c>
      <c r="G88" s="253"/>
      <c r="H88" s="253" t="s">
        <v>2352</v>
      </c>
      <c r="I88" s="253" t="s">
        <v>2278</v>
      </c>
      <c r="J88" s="253">
        <v>20</v>
      </c>
      <c r="K88" s="283"/>
    </row>
    <row r="89" spans="2:11" ht="15" customHeight="1">
      <c r="B89" s="257"/>
      <c r="C89" s="253" t="s">
        <v>2351</v>
      </c>
      <c r="D89" s="253"/>
      <c r="E89" s="253"/>
      <c r="F89" s="250" t="s">
        <v>2259</v>
      </c>
      <c r="G89" s="253"/>
      <c r="H89" s="253" t="s">
        <v>2350</v>
      </c>
      <c r="I89" s="253" t="s">
        <v>2278</v>
      </c>
      <c r="J89" s="253">
        <v>20</v>
      </c>
      <c r="K89" s="283"/>
    </row>
    <row r="90" spans="2:11" ht="15" customHeight="1">
      <c r="B90" s="257"/>
      <c r="C90" s="253" t="s">
        <v>2292</v>
      </c>
      <c r="D90" s="253"/>
      <c r="E90" s="253"/>
      <c r="F90" s="250" t="s">
        <v>2259</v>
      </c>
      <c r="G90" s="253"/>
      <c r="H90" s="253" t="s">
        <v>2349</v>
      </c>
      <c r="I90" s="253" t="s">
        <v>2278</v>
      </c>
      <c r="J90" s="253">
        <v>50</v>
      </c>
      <c r="K90" s="283"/>
    </row>
    <row r="91" spans="2:11" ht="15" customHeight="1">
      <c r="B91" s="257"/>
      <c r="C91" s="253" t="s">
        <v>2293</v>
      </c>
      <c r="D91" s="253"/>
      <c r="E91" s="253"/>
      <c r="F91" s="250" t="s">
        <v>2259</v>
      </c>
      <c r="G91" s="253"/>
      <c r="H91" s="253" t="s">
        <v>2293</v>
      </c>
      <c r="I91" s="253" t="s">
        <v>2278</v>
      </c>
      <c r="J91" s="253">
        <v>50</v>
      </c>
      <c r="K91" s="283"/>
    </row>
    <row r="92" spans="2:11" ht="15" customHeight="1">
      <c r="B92" s="257"/>
      <c r="C92" s="253" t="s">
        <v>2326</v>
      </c>
      <c r="D92" s="253"/>
      <c r="E92" s="253"/>
      <c r="F92" s="250" t="s">
        <v>2259</v>
      </c>
      <c r="G92" s="253"/>
      <c r="H92" s="253" t="s">
        <v>2348</v>
      </c>
      <c r="I92" s="253" t="s">
        <v>2278</v>
      </c>
      <c r="J92" s="253">
        <v>255</v>
      </c>
      <c r="K92" s="283"/>
    </row>
    <row r="93" spans="2:11" ht="15" customHeight="1">
      <c r="B93" s="257"/>
      <c r="C93" s="253" t="s">
        <v>2324</v>
      </c>
      <c r="D93" s="253"/>
      <c r="E93" s="253"/>
      <c r="F93" s="250" t="s">
        <v>2262</v>
      </c>
      <c r="G93" s="253"/>
      <c r="H93" s="253" t="s">
        <v>2347</v>
      </c>
      <c r="I93" s="253" t="s">
        <v>2322</v>
      </c>
      <c r="J93" s="253"/>
      <c r="K93" s="283"/>
    </row>
    <row r="94" spans="2:11" ht="15" customHeight="1">
      <c r="B94" s="257"/>
      <c r="C94" s="253" t="s">
        <v>2321</v>
      </c>
      <c r="D94" s="253"/>
      <c r="E94" s="253"/>
      <c r="F94" s="250" t="s">
        <v>2262</v>
      </c>
      <c r="G94" s="253"/>
      <c r="H94" s="253" t="s">
        <v>2346</v>
      </c>
      <c r="I94" s="253" t="s">
        <v>2257</v>
      </c>
      <c r="J94" s="253"/>
      <c r="K94" s="283"/>
    </row>
    <row r="95" spans="2:11" ht="15" customHeight="1">
      <c r="B95" s="257"/>
      <c r="C95" s="253" t="s">
        <v>2319</v>
      </c>
      <c r="D95" s="253"/>
      <c r="E95" s="253"/>
      <c r="F95" s="250" t="s">
        <v>2262</v>
      </c>
      <c r="G95" s="253"/>
      <c r="H95" s="253" t="s">
        <v>2319</v>
      </c>
      <c r="I95" s="253" t="s">
        <v>2257</v>
      </c>
      <c r="J95" s="253"/>
      <c r="K95" s="283"/>
    </row>
    <row r="96" spans="2:11" ht="15" customHeight="1">
      <c r="B96" s="257"/>
      <c r="C96" s="253" t="s">
        <v>41</v>
      </c>
      <c r="D96" s="253"/>
      <c r="E96" s="253"/>
      <c r="F96" s="250" t="s">
        <v>2262</v>
      </c>
      <c r="G96" s="253"/>
      <c r="H96" s="253" t="s">
        <v>2345</v>
      </c>
      <c r="I96" s="253" t="s">
        <v>2257</v>
      </c>
      <c r="J96" s="253"/>
      <c r="K96" s="283"/>
    </row>
    <row r="97" spans="2:11" ht="15" customHeight="1">
      <c r="B97" s="257"/>
      <c r="C97" s="253" t="s">
        <v>51</v>
      </c>
      <c r="D97" s="253"/>
      <c r="E97" s="253"/>
      <c r="F97" s="250" t="s">
        <v>2262</v>
      </c>
      <c r="G97" s="253"/>
      <c r="H97" s="253" t="s">
        <v>2344</v>
      </c>
      <c r="I97" s="253" t="s">
        <v>2257</v>
      </c>
      <c r="J97" s="253"/>
      <c r="K97" s="283"/>
    </row>
    <row r="98" spans="2:11" ht="15" customHeight="1">
      <c r="B98" s="305"/>
      <c r="C98" s="307"/>
      <c r="D98" s="307"/>
      <c r="E98" s="307"/>
      <c r="F98" s="307"/>
      <c r="G98" s="307"/>
      <c r="H98" s="307"/>
      <c r="I98" s="307"/>
      <c r="J98" s="307"/>
      <c r="K98" s="304"/>
    </row>
    <row r="99" spans="2:11" ht="18.75" customHeight="1">
      <c r="B99" s="251"/>
      <c r="C99" s="306"/>
      <c r="D99" s="306"/>
      <c r="E99" s="306"/>
      <c r="F99" s="306"/>
      <c r="G99" s="306"/>
      <c r="H99" s="306"/>
      <c r="I99" s="306"/>
      <c r="J99" s="306"/>
      <c r="K99" s="251"/>
    </row>
    <row r="100" spans="2:11" ht="18.75" customHeight="1">
      <c r="B100" s="249"/>
      <c r="C100" s="249"/>
      <c r="D100" s="249"/>
      <c r="E100" s="249"/>
      <c r="F100" s="249"/>
      <c r="G100" s="249"/>
      <c r="H100" s="249"/>
      <c r="I100" s="249"/>
      <c r="J100" s="249"/>
      <c r="K100" s="249"/>
    </row>
    <row r="101" spans="2:11" ht="7.5" customHeight="1">
      <c r="B101" s="289"/>
      <c r="C101" s="288"/>
      <c r="D101" s="288"/>
      <c r="E101" s="288"/>
      <c r="F101" s="288"/>
      <c r="G101" s="288"/>
      <c r="H101" s="288"/>
      <c r="I101" s="288"/>
      <c r="J101" s="288"/>
      <c r="K101" s="287"/>
    </row>
    <row r="102" spans="2:11" ht="45" customHeight="1">
      <c r="B102" s="285"/>
      <c r="C102" s="377" t="s">
        <v>2343</v>
      </c>
      <c r="D102" s="377"/>
      <c r="E102" s="377"/>
      <c r="F102" s="377"/>
      <c r="G102" s="377"/>
      <c r="H102" s="377"/>
      <c r="I102" s="377"/>
      <c r="J102" s="377"/>
      <c r="K102" s="283"/>
    </row>
    <row r="103" spans="2:11" ht="17.25" customHeight="1">
      <c r="B103" s="285"/>
      <c r="C103" s="278" t="s">
        <v>2308</v>
      </c>
      <c r="D103" s="278"/>
      <c r="E103" s="278"/>
      <c r="F103" s="278" t="s">
        <v>2307</v>
      </c>
      <c r="G103" s="286"/>
      <c r="H103" s="278" t="s">
        <v>57</v>
      </c>
      <c r="I103" s="278" t="s">
        <v>60</v>
      </c>
      <c r="J103" s="278" t="s">
        <v>2306</v>
      </c>
      <c r="K103" s="283"/>
    </row>
    <row r="104" spans="2:11" ht="17.25" customHeight="1">
      <c r="B104" s="285"/>
      <c r="C104" s="273" t="s">
        <v>2305</v>
      </c>
      <c r="D104" s="273"/>
      <c r="E104" s="273"/>
      <c r="F104" s="276" t="s">
        <v>2304</v>
      </c>
      <c r="G104" s="284"/>
      <c r="H104" s="273"/>
      <c r="I104" s="273"/>
      <c r="J104" s="273" t="s">
        <v>2303</v>
      </c>
      <c r="K104" s="283"/>
    </row>
    <row r="105" spans="2:11" ht="5.25" customHeight="1">
      <c r="B105" s="285"/>
      <c r="C105" s="278"/>
      <c r="D105" s="278"/>
      <c r="E105" s="278"/>
      <c r="F105" s="278"/>
      <c r="G105" s="286"/>
      <c r="H105" s="278"/>
      <c r="I105" s="278"/>
      <c r="J105" s="278"/>
      <c r="K105" s="283"/>
    </row>
    <row r="106" spans="2:11" ht="15" customHeight="1">
      <c r="B106" s="285"/>
      <c r="C106" s="253" t="s">
        <v>56</v>
      </c>
      <c r="D106" s="258"/>
      <c r="E106" s="258"/>
      <c r="F106" s="250" t="s">
        <v>2262</v>
      </c>
      <c r="G106" s="286"/>
      <c r="H106" s="253" t="s">
        <v>2301</v>
      </c>
      <c r="I106" s="253" t="s">
        <v>2278</v>
      </c>
      <c r="J106" s="253">
        <v>20</v>
      </c>
      <c r="K106" s="283"/>
    </row>
    <row r="107" spans="2:11" ht="15" customHeight="1">
      <c r="B107" s="285"/>
      <c r="C107" s="253" t="s">
        <v>2302</v>
      </c>
      <c r="D107" s="253"/>
      <c r="E107" s="253"/>
      <c r="F107" s="250" t="s">
        <v>2262</v>
      </c>
      <c r="G107" s="253"/>
      <c r="H107" s="253" t="s">
        <v>2301</v>
      </c>
      <c r="I107" s="253" t="s">
        <v>2278</v>
      </c>
      <c r="J107" s="253">
        <v>120</v>
      </c>
      <c r="K107" s="283"/>
    </row>
    <row r="108" spans="2:11" ht="15" customHeight="1">
      <c r="B108" s="257"/>
      <c r="C108" s="253" t="s">
        <v>2297</v>
      </c>
      <c r="D108" s="253"/>
      <c r="E108" s="253"/>
      <c r="F108" s="250" t="s">
        <v>2259</v>
      </c>
      <c r="G108" s="253"/>
      <c r="H108" s="253" t="s">
        <v>2301</v>
      </c>
      <c r="I108" s="253" t="s">
        <v>2278</v>
      </c>
      <c r="J108" s="253">
        <v>50</v>
      </c>
      <c r="K108" s="283"/>
    </row>
    <row r="109" spans="2:11" ht="15" customHeight="1">
      <c r="B109" s="257"/>
      <c r="C109" s="253" t="s">
        <v>2296</v>
      </c>
      <c r="D109" s="253"/>
      <c r="E109" s="253"/>
      <c r="F109" s="250" t="s">
        <v>2262</v>
      </c>
      <c r="G109" s="253"/>
      <c r="H109" s="253" t="s">
        <v>2301</v>
      </c>
      <c r="I109" s="253" t="s">
        <v>2295</v>
      </c>
      <c r="J109" s="253"/>
      <c r="K109" s="283"/>
    </row>
    <row r="110" spans="2:11" ht="15" customHeight="1">
      <c r="B110" s="257"/>
      <c r="C110" s="253" t="s">
        <v>2294</v>
      </c>
      <c r="D110" s="253"/>
      <c r="E110" s="253"/>
      <c r="F110" s="250" t="s">
        <v>2259</v>
      </c>
      <c r="G110" s="253"/>
      <c r="H110" s="253" t="s">
        <v>2301</v>
      </c>
      <c r="I110" s="253" t="s">
        <v>2278</v>
      </c>
      <c r="J110" s="253">
        <v>50</v>
      </c>
      <c r="K110" s="283"/>
    </row>
    <row r="111" spans="2:11" ht="15" customHeight="1">
      <c r="B111" s="257"/>
      <c r="C111" s="253" t="s">
        <v>2293</v>
      </c>
      <c r="D111" s="253"/>
      <c r="E111" s="253"/>
      <c r="F111" s="250" t="s">
        <v>2259</v>
      </c>
      <c r="G111" s="253"/>
      <c r="H111" s="253" t="s">
        <v>2301</v>
      </c>
      <c r="I111" s="253" t="s">
        <v>2278</v>
      </c>
      <c r="J111" s="253">
        <v>50</v>
      </c>
      <c r="K111" s="283"/>
    </row>
    <row r="112" spans="2:11" ht="15" customHeight="1">
      <c r="B112" s="257"/>
      <c r="C112" s="253" t="s">
        <v>2292</v>
      </c>
      <c r="D112" s="253"/>
      <c r="E112" s="253"/>
      <c r="F112" s="250" t="s">
        <v>2259</v>
      </c>
      <c r="G112" s="253"/>
      <c r="H112" s="253" t="s">
        <v>2301</v>
      </c>
      <c r="I112" s="253" t="s">
        <v>2278</v>
      </c>
      <c r="J112" s="253">
        <v>50</v>
      </c>
      <c r="K112" s="283"/>
    </row>
    <row r="113" spans="2:11" ht="15" customHeight="1">
      <c r="B113" s="257"/>
      <c r="C113" s="253" t="s">
        <v>56</v>
      </c>
      <c r="D113" s="253"/>
      <c r="E113" s="253"/>
      <c r="F113" s="250" t="s">
        <v>2262</v>
      </c>
      <c r="G113" s="253"/>
      <c r="H113" s="253" t="s">
        <v>2342</v>
      </c>
      <c r="I113" s="253" t="s">
        <v>2278</v>
      </c>
      <c r="J113" s="253">
        <v>20</v>
      </c>
      <c r="K113" s="283"/>
    </row>
    <row r="114" spans="2:11" ht="15" customHeight="1">
      <c r="B114" s="257"/>
      <c r="C114" s="253" t="s">
        <v>2341</v>
      </c>
      <c r="D114" s="253"/>
      <c r="E114" s="253"/>
      <c r="F114" s="250" t="s">
        <v>2262</v>
      </c>
      <c r="G114" s="253"/>
      <c r="H114" s="253" t="s">
        <v>2340</v>
      </c>
      <c r="I114" s="253" t="s">
        <v>2278</v>
      </c>
      <c r="J114" s="253">
        <v>120</v>
      </c>
      <c r="K114" s="283"/>
    </row>
    <row r="115" spans="2:11" ht="15" customHeight="1">
      <c r="B115" s="257"/>
      <c r="C115" s="253" t="s">
        <v>41</v>
      </c>
      <c r="D115" s="253"/>
      <c r="E115" s="253"/>
      <c r="F115" s="250" t="s">
        <v>2262</v>
      </c>
      <c r="G115" s="253"/>
      <c r="H115" s="253" t="s">
        <v>2339</v>
      </c>
      <c r="I115" s="253" t="s">
        <v>2257</v>
      </c>
      <c r="J115" s="253"/>
      <c r="K115" s="283"/>
    </row>
    <row r="116" spans="2:11" ht="15" customHeight="1">
      <c r="B116" s="257"/>
      <c r="C116" s="253" t="s">
        <v>51</v>
      </c>
      <c r="D116" s="253"/>
      <c r="E116" s="253"/>
      <c r="F116" s="250" t="s">
        <v>2262</v>
      </c>
      <c r="G116" s="253"/>
      <c r="H116" s="253" t="s">
        <v>2338</v>
      </c>
      <c r="I116" s="253" t="s">
        <v>2257</v>
      </c>
      <c r="J116" s="253"/>
      <c r="K116" s="283"/>
    </row>
    <row r="117" spans="2:11" ht="15" customHeight="1">
      <c r="B117" s="257"/>
      <c r="C117" s="253" t="s">
        <v>60</v>
      </c>
      <c r="D117" s="253"/>
      <c r="E117" s="253"/>
      <c r="F117" s="250" t="s">
        <v>2262</v>
      </c>
      <c r="G117" s="253"/>
      <c r="H117" s="253" t="s">
        <v>2337</v>
      </c>
      <c r="I117" s="253" t="s">
        <v>2246</v>
      </c>
      <c r="J117" s="253"/>
      <c r="K117" s="283"/>
    </row>
    <row r="118" spans="2:11" ht="15" customHeight="1">
      <c r="B118" s="305"/>
      <c r="C118" s="268"/>
      <c r="D118" s="268"/>
      <c r="E118" s="268"/>
      <c r="F118" s="268"/>
      <c r="G118" s="268"/>
      <c r="H118" s="268"/>
      <c r="I118" s="268"/>
      <c r="J118" s="268"/>
      <c r="K118" s="304"/>
    </row>
    <row r="119" spans="2:11" ht="18.75" customHeight="1">
      <c r="B119" s="303"/>
      <c r="C119" s="266"/>
      <c r="D119" s="266"/>
      <c r="E119" s="266"/>
      <c r="F119" s="290"/>
      <c r="G119" s="266"/>
      <c r="H119" s="266"/>
      <c r="I119" s="266"/>
      <c r="J119" s="266"/>
      <c r="K119" s="303"/>
    </row>
    <row r="120" spans="2:11" ht="18.75" customHeight="1">
      <c r="B120" s="249"/>
      <c r="C120" s="249"/>
      <c r="D120" s="249"/>
      <c r="E120" s="249"/>
      <c r="F120" s="249"/>
      <c r="G120" s="249"/>
      <c r="H120" s="249"/>
      <c r="I120" s="249"/>
      <c r="J120" s="249"/>
      <c r="K120" s="249"/>
    </row>
    <row r="121" spans="2:11" ht="7.5" customHeight="1">
      <c r="B121" s="302"/>
      <c r="C121" s="301"/>
      <c r="D121" s="301"/>
      <c r="E121" s="301"/>
      <c r="F121" s="301"/>
      <c r="G121" s="301"/>
      <c r="H121" s="301"/>
      <c r="I121" s="301"/>
      <c r="J121" s="301"/>
      <c r="K121" s="300"/>
    </row>
    <row r="122" spans="2:11" ht="45" customHeight="1">
      <c r="B122" s="299"/>
      <c r="C122" s="378" t="s">
        <v>2336</v>
      </c>
      <c r="D122" s="378"/>
      <c r="E122" s="378"/>
      <c r="F122" s="378"/>
      <c r="G122" s="378"/>
      <c r="H122" s="378"/>
      <c r="I122" s="378"/>
      <c r="J122" s="378"/>
      <c r="K122" s="298"/>
    </row>
    <row r="123" spans="2:11" ht="17.25" customHeight="1">
      <c r="B123" s="297"/>
      <c r="C123" s="278" t="s">
        <v>2308</v>
      </c>
      <c r="D123" s="278"/>
      <c r="E123" s="278"/>
      <c r="F123" s="278" t="s">
        <v>2307</v>
      </c>
      <c r="G123" s="286"/>
      <c r="H123" s="278" t="s">
        <v>57</v>
      </c>
      <c r="I123" s="278" t="s">
        <v>60</v>
      </c>
      <c r="J123" s="278" t="s">
        <v>2306</v>
      </c>
      <c r="K123" s="296"/>
    </row>
    <row r="124" spans="2:11" ht="17.25" customHeight="1">
      <c r="B124" s="297"/>
      <c r="C124" s="273" t="s">
        <v>2305</v>
      </c>
      <c r="D124" s="273"/>
      <c r="E124" s="273"/>
      <c r="F124" s="276" t="s">
        <v>2304</v>
      </c>
      <c r="G124" s="284"/>
      <c r="H124" s="273"/>
      <c r="I124" s="273"/>
      <c r="J124" s="273" t="s">
        <v>2303</v>
      </c>
      <c r="K124" s="296"/>
    </row>
    <row r="125" spans="2:11" ht="5.25" customHeight="1">
      <c r="B125" s="294"/>
      <c r="C125" s="258"/>
      <c r="D125" s="258"/>
      <c r="E125" s="258"/>
      <c r="F125" s="258"/>
      <c r="G125" s="253"/>
      <c r="H125" s="258"/>
      <c r="I125" s="258"/>
      <c r="J125" s="258"/>
      <c r="K125" s="295"/>
    </row>
    <row r="126" spans="2:11" ht="15" customHeight="1">
      <c r="B126" s="294"/>
      <c r="C126" s="253" t="s">
        <v>2302</v>
      </c>
      <c r="D126" s="258"/>
      <c r="E126" s="258"/>
      <c r="F126" s="250" t="s">
        <v>2262</v>
      </c>
      <c r="G126" s="253"/>
      <c r="H126" s="253" t="s">
        <v>2301</v>
      </c>
      <c r="I126" s="253" t="s">
        <v>2278</v>
      </c>
      <c r="J126" s="253">
        <v>120</v>
      </c>
      <c r="K126" s="256"/>
    </row>
    <row r="127" spans="2:11" ht="15" customHeight="1">
      <c r="B127" s="294"/>
      <c r="C127" s="253" t="s">
        <v>2300</v>
      </c>
      <c r="D127" s="253"/>
      <c r="E127" s="253"/>
      <c r="F127" s="250" t="s">
        <v>2262</v>
      </c>
      <c r="G127" s="253"/>
      <c r="H127" s="253" t="s">
        <v>2299</v>
      </c>
      <c r="I127" s="253" t="s">
        <v>2278</v>
      </c>
      <c r="J127" s="253" t="s">
        <v>2298</v>
      </c>
      <c r="K127" s="256"/>
    </row>
    <row r="128" spans="2:11" ht="15" customHeight="1">
      <c r="B128" s="294"/>
      <c r="C128" s="253" t="s">
        <v>86</v>
      </c>
      <c r="D128" s="253"/>
      <c r="E128" s="253"/>
      <c r="F128" s="250" t="s">
        <v>2262</v>
      </c>
      <c r="G128" s="253"/>
      <c r="H128" s="253" t="s">
        <v>2335</v>
      </c>
      <c r="I128" s="253" t="s">
        <v>2278</v>
      </c>
      <c r="J128" s="253" t="s">
        <v>2298</v>
      </c>
      <c r="K128" s="256"/>
    </row>
    <row r="129" spans="2:11" ht="15" customHeight="1">
      <c r="B129" s="294"/>
      <c r="C129" s="253" t="s">
        <v>2334</v>
      </c>
      <c r="D129" s="253"/>
      <c r="E129" s="253"/>
      <c r="F129" s="250" t="s">
        <v>2259</v>
      </c>
      <c r="G129" s="253"/>
      <c r="H129" s="253" t="s">
        <v>2333</v>
      </c>
      <c r="I129" s="253" t="s">
        <v>2278</v>
      </c>
      <c r="J129" s="253">
        <v>15</v>
      </c>
      <c r="K129" s="256"/>
    </row>
    <row r="130" spans="2:11" ht="15" customHeight="1">
      <c r="B130" s="294"/>
      <c r="C130" s="253" t="s">
        <v>2332</v>
      </c>
      <c r="D130" s="253"/>
      <c r="E130" s="253"/>
      <c r="F130" s="250" t="s">
        <v>2259</v>
      </c>
      <c r="G130" s="253"/>
      <c r="H130" s="253" t="s">
        <v>2331</v>
      </c>
      <c r="I130" s="253" t="s">
        <v>2278</v>
      </c>
      <c r="J130" s="253">
        <v>15</v>
      </c>
      <c r="K130" s="256"/>
    </row>
    <row r="131" spans="2:11" ht="15" customHeight="1">
      <c r="B131" s="294"/>
      <c r="C131" s="253" t="s">
        <v>2330</v>
      </c>
      <c r="D131" s="253"/>
      <c r="E131" s="253"/>
      <c r="F131" s="250" t="s">
        <v>2259</v>
      </c>
      <c r="G131" s="253"/>
      <c r="H131" s="253" t="s">
        <v>2329</v>
      </c>
      <c r="I131" s="253" t="s">
        <v>2278</v>
      </c>
      <c r="J131" s="253">
        <v>20</v>
      </c>
      <c r="K131" s="256"/>
    </row>
    <row r="132" spans="2:11" ht="15" customHeight="1">
      <c r="B132" s="294"/>
      <c r="C132" s="253" t="s">
        <v>2328</v>
      </c>
      <c r="D132" s="253"/>
      <c r="E132" s="253"/>
      <c r="F132" s="250" t="s">
        <v>2259</v>
      </c>
      <c r="G132" s="253"/>
      <c r="H132" s="253" t="s">
        <v>2327</v>
      </c>
      <c r="I132" s="253" t="s">
        <v>2278</v>
      </c>
      <c r="J132" s="253">
        <v>20</v>
      </c>
      <c r="K132" s="256"/>
    </row>
    <row r="133" spans="2:11" ht="15" customHeight="1">
      <c r="B133" s="294"/>
      <c r="C133" s="253" t="s">
        <v>2297</v>
      </c>
      <c r="D133" s="253"/>
      <c r="E133" s="253"/>
      <c r="F133" s="250" t="s">
        <v>2259</v>
      </c>
      <c r="G133" s="253"/>
      <c r="H133" s="253" t="s">
        <v>2301</v>
      </c>
      <c r="I133" s="253" t="s">
        <v>2278</v>
      </c>
      <c r="J133" s="253">
        <v>50</v>
      </c>
      <c r="K133" s="256"/>
    </row>
    <row r="134" spans="2:11" ht="15" customHeight="1">
      <c r="B134" s="294"/>
      <c r="C134" s="253" t="s">
        <v>2294</v>
      </c>
      <c r="D134" s="253"/>
      <c r="E134" s="253"/>
      <c r="F134" s="250" t="s">
        <v>2259</v>
      </c>
      <c r="G134" s="253"/>
      <c r="H134" s="253" t="s">
        <v>2301</v>
      </c>
      <c r="I134" s="253" t="s">
        <v>2278</v>
      </c>
      <c r="J134" s="253">
        <v>50</v>
      </c>
      <c r="K134" s="256"/>
    </row>
    <row r="135" spans="2:11" ht="15" customHeight="1">
      <c r="B135" s="294"/>
      <c r="C135" s="253" t="s">
        <v>2292</v>
      </c>
      <c r="D135" s="253"/>
      <c r="E135" s="253"/>
      <c r="F135" s="250" t="s">
        <v>2259</v>
      </c>
      <c r="G135" s="253"/>
      <c r="H135" s="253" t="s">
        <v>2301</v>
      </c>
      <c r="I135" s="253" t="s">
        <v>2278</v>
      </c>
      <c r="J135" s="253">
        <v>50</v>
      </c>
      <c r="K135" s="256"/>
    </row>
    <row r="136" spans="2:11" ht="15" customHeight="1">
      <c r="B136" s="294"/>
      <c r="C136" s="253" t="s">
        <v>2293</v>
      </c>
      <c r="D136" s="253"/>
      <c r="E136" s="253"/>
      <c r="F136" s="250" t="s">
        <v>2259</v>
      </c>
      <c r="G136" s="253"/>
      <c r="H136" s="253" t="s">
        <v>2301</v>
      </c>
      <c r="I136" s="253" t="s">
        <v>2278</v>
      </c>
      <c r="J136" s="253">
        <v>50</v>
      </c>
      <c r="K136" s="256"/>
    </row>
    <row r="137" spans="2:11" ht="15" customHeight="1">
      <c r="B137" s="294"/>
      <c r="C137" s="253" t="s">
        <v>2326</v>
      </c>
      <c r="D137" s="253"/>
      <c r="E137" s="253"/>
      <c r="F137" s="250" t="s">
        <v>2259</v>
      </c>
      <c r="G137" s="253"/>
      <c r="H137" s="253" t="s">
        <v>2325</v>
      </c>
      <c r="I137" s="253" t="s">
        <v>2278</v>
      </c>
      <c r="J137" s="253">
        <v>255</v>
      </c>
      <c r="K137" s="256"/>
    </row>
    <row r="138" spans="2:11" ht="15" customHeight="1">
      <c r="B138" s="294"/>
      <c r="C138" s="253" t="s">
        <v>2324</v>
      </c>
      <c r="D138" s="253"/>
      <c r="E138" s="253"/>
      <c r="F138" s="250" t="s">
        <v>2262</v>
      </c>
      <c r="G138" s="253"/>
      <c r="H138" s="253" t="s">
        <v>2323</v>
      </c>
      <c r="I138" s="253" t="s">
        <v>2322</v>
      </c>
      <c r="J138" s="253"/>
      <c r="K138" s="256"/>
    </row>
    <row r="139" spans="2:11" ht="15" customHeight="1">
      <c r="B139" s="294"/>
      <c r="C139" s="253" t="s">
        <v>2321</v>
      </c>
      <c r="D139" s="253"/>
      <c r="E139" s="253"/>
      <c r="F139" s="250" t="s">
        <v>2262</v>
      </c>
      <c r="G139" s="253"/>
      <c r="H139" s="253" t="s">
        <v>2320</v>
      </c>
      <c r="I139" s="253" t="s">
        <v>2257</v>
      </c>
      <c r="J139" s="253"/>
      <c r="K139" s="256"/>
    </row>
    <row r="140" spans="2:11" ht="15" customHeight="1">
      <c r="B140" s="294"/>
      <c r="C140" s="253" t="s">
        <v>2319</v>
      </c>
      <c r="D140" s="253"/>
      <c r="E140" s="253"/>
      <c r="F140" s="250" t="s">
        <v>2262</v>
      </c>
      <c r="G140" s="253"/>
      <c r="H140" s="253" t="s">
        <v>2319</v>
      </c>
      <c r="I140" s="253" t="s">
        <v>2257</v>
      </c>
      <c r="J140" s="253"/>
      <c r="K140" s="256"/>
    </row>
    <row r="141" spans="2:11" ht="15" customHeight="1">
      <c r="B141" s="294"/>
      <c r="C141" s="253" t="s">
        <v>41</v>
      </c>
      <c r="D141" s="253"/>
      <c r="E141" s="253"/>
      <c r="F141" s="250" t="s">
        <v>2262</v>
      </c>
      <c r="G141" s="253"/>
      <c r="H141" s="253" t="s">
        <v>2318</v>
      </c>
      <c r="I141" s="253" t="s">
        <v>2257</v>
      </c>
      <c r="J141" s="253"/>
      <c r="K141" s="256"/>
    </row>
    <row r="142" spans="2:11" ht="15" customHeight="1">
      <c r="B142" s="294"/>
      <c r="C142" s="253" t="s">
        <v>2317</v>
      </c>
      <c r="D142" s="253"/>
      <c r="E142" s="253"/>
      <c r="F142" s="250" t="s">
        <v>2262</v>
      </c>
      <c r="G142" s="253"/>
      <c r="H142" s="253" t="s">
        <v>2316</v>
      </c>
      <c r="I142" s="253" t="s">
        <v>2257</v>
      </c>
      <c r="J142" s="253"/>
      <c r="K142" s="256"/>
    </row>
    <row r="143" spans="2:11" ht="15" customHeight="1">
      <c r="B143" s="293"/>
      <c r="C143" s="292"/>
      <c r="D143" s="292"/>
      <c r="E143" s="292"/>
      <c r="F143" s="292"/>
      <c r="G143" s="292"/>
      <c r="H143" s="292"/>
      <c r="I143" s="292"/>
      <c r="J143" s="292"/>
      <c r="K143" s="291"/>
    </row>
    <row r="144" spans="2:11" ht="18.75" customHeight="1">
      <c r="B144" s="266"/>
      <c r="C144" s="266"/>
      <c r="D144" s="266"/>
      <c r="E144" s="266"/>
      <c r="F144" s="290"/>
      <c r="G144" s="266"/>
      <c r="H144" s="266"/>
      <c r="I144" s="266"/>
      <c r="J144" s="266"/>
      <c r="K144" s="266"/>
    </row>
    <row r="145" spans="2:11" ht="18.75" customHeight="1"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</row>
    <row r="146" spans="2:11" ht="7.5" customHeight="1">
      <c r="B146" s="289"/>
      <c r="C146" s="288"/>
      <c r="D146" s="288"/>
      <c r="E146" s="288"/>
      <c r="F146" s="288"/>
      <c r="G146" s="288"/>
      <c r="H146" s="288"/>
      <c r="I146" s="288"/>
      <c r="J146" s="288"/>
      <c r="K146" s="287"/>
    </row>
    <row r="147" spans="2:11" ht="45" customHeight="1">
      <c r="B147" s="285"/>
      <c r="C147" s="377" t="s">
        <v>2315</v>
      </c>
      <c r="D147" s="377"/>
      <c r="E147" s="377"/>
      <c r="F147" s="377"/>
      <c r="G147" s="377"/>
      <c r="H147" s="377"/>
      <c r="I147" s="377"/>
      <c r="J147" s="377"/>
      <c r="K147" s="283"/>
    </row>
    <row r="148" spans="2:11" ht="17.25" customHeight="1">
      <c r="B148" s="285"/>
      <c r="C148" s="278" t="s">
        <v>2308</v>
      </c>
      <c r="D148" s="278"/>
      <c r="E148" s="278"/>
      <c r="F148" s="278" t="s">
        <v>2307</v>
      </c>
      <c r="G148" s="286"/>
      <c r="H148" s="278" t="s">
        <v>57</v>
      </c>
      <c r="I148" s="278" t="s">
        <v>60</v>
      </c>
      <c r="J148" s="278" t="s">
        <v>2306</v>
      </c>
      <c r="K148" s="283"/>
    </row>
    <row r="149" spans="2:11" ht="17.25" customHeight="1">
      <c r="B149" s="285"/>
      <c r="C149" s="273" t="s">
        <v>2305</v>
      </c>
      <c r="D149" s="273"/>
      <c r="E149" s="273"/>
      <c r="F149" s="276" t="s">
        <v>2304</v>
      </c>
      <c r="G149" s="284"/>
      <c r="H149" s="273"/>
      <c r="I149" s="273"/>
      <c r="J149" s="273" t="s">
        <v>2303</v>
      </c>
      <c r="K149" s="283"/>
    </row>
    <row r="150" spans="2:11" ht="5.25" customHeight="1">
      <c r="B150" s="257"/>
      <c r="C150" s="258"/>
      <c r="D150" s="258"/>
      <c r="E150" s="258"/>
      <c r="F150" s="258"/>
      <c r="G150" s="253"/>
      <c r="H150" s="258"/>
      <c r="I150" s="258"/>
      <c r="J150" s="258"/>
      <c r="K150" s="256"/>
    </row>
    <row r="151" spans="2:11" ht="15" customHeight="1">
      <c r="B151" s="257"/>
      <c r="C151" s="281" t="s">
        <v>2302</v>
      </c>
      <c r="D151" s="253"/>
      <c r="E151" s="253"/>
      <c r="F151" s="282" t="s">
        <v>2262</v>
      </c>
      <c r="G151" s="253"/>
      <c r="H151" s="281" t="s">
        <v>2301</v>
      </c>
      <c r="I151" s="281" t="s">
        <v>2278</v>
      </c>
      <c r="J151" s="281">
        <v>120</v>
      </c>
      <c r="K151" s="256"/>
    </row>
    <row r="152" spans="2:11" ht="15" customHeight="1">
      <c r="B152" s="257"/>
      <c r="C152" s="281" t="s">
        <v>2300</v>
      </c>
      <c r="D152" s="253"/>
      <c r="E152" s="253"/>
      <c r="F152" s="282" t="s">
        <v>2262</v>
      </c>
      <c r="G152" s="253"/>
      <c r="H152" s="281" t="s">
        <v>2314</v>
      </c>
      <c r="I152" s="281" t="s">
        <v>2278</v>
      </c>
      <c r="J152" s="281" t="s">
        <v>2298</v>
      </c>
      <c r="K152" s="256"/>
    </row>
    <row r="153" spans="2:11" ht="15" customHeight="1">
      <c r="B153" s="257"/>
      <c r="C153" s="281" t="s">
        <v>86</v>
      </c>
      <c r="D153" s="253"/>
      <c r="E153" s="253"/>
      <c r="F153" s="282" t="s">
        <v>2262</v>
      </c>
      <c r="G153" s="253"/>
      <c r="H153" s="281" t="s">
        <v>2313</v>
      </c>
      <c r="I153" s="281" t="s">
        <v>2278</v>
      </c>
      <c r="J153" s="281" t="s">
        <v>2298</v>
      </c>
      <c r="K153" s="256"/>
    </row>
    <row r="154" spans="2:11" ht="15" customHeight="1">
      <c r="B154" s="257"/>
      <c r="C154" s="281" t="s">
        <v>2297</v>
      </c>
      <c r="D154" s="253"/>
      <c r="E154" s="253"/>
      <c r="F154" s="282" t="s">
        <v>2259</v>
      </c>
      <c r="G154" s="253"/>
      <c r="H154" s="281" t="s">
        <v>2301</v>
      </c>
      <c r="I154" s="281" t="s">
        <v>2278</v>
      </c>
      <c r="J154" s="281">
        <v>50</v>
      </c>
      <c r="K154" s="256"/>
    </row>
    <row r="155" spans="2:11" ht="15" customHeight="1">
      <c r="B155" s="257"/>
      <c r="C155" s="281" t="s">
        <v>2296</v>
      </c>
      <c r="D155" s="253"/>
      <c r="E155" s="253"/>
      <c r="F155" s="282" t="s">
        <v>2262</v>
      </c>
      <c r="G155" s="253"/>
      <c r="H155" s="281" t="s">
        <v>2301</v>
      </c>
      <c r="I155" s="281" t="s">
        <v>2295</v>
      </c>
      <c r="J155" s="281"/>
      <c r="K155" s="256"/>
    </row>
    <row r="156" spans="2:11" ht="15" customHeight="1">
      <c r="B156" s="257"/>
      <c r="C156" s="281" t="s">
        <v>2294</v>
      </c>
      <c r="D156" s="253"/>
      <c r="E156" s="253"/>
      <c r="F156" s="282" t="s">
        <v>2259</v>
      </c>
      <c r="G156" s="253"/>
      <c r="H156" s="281" t="s">
        <v>2301</v>
      </c>
      <c r="I156" s="281" t="s">
        <v>2278</v>
      </c>
      <c r="J156" s="281">
        <v>50</v>
      </c>
      <c r="K156" s="256"/>
    </row>
    <row r="157" spans="2:11" ht="15" customHeight="1">
      <c r="B157" s="257"/>
      <c r="C157" s="281" t="s">
        <v>2293</v>
      </c>
      <c r="D157" s="253"/>
      <c r="E157" s="253"/>
      <c r="F157" s="282" t="s">
        <v>2259</v>
      </c>
      <c r="G157" s="253"/>
      <c r="H157" s="281" t="s">
        <v>2301</v>
      </c>
      <c r="I157" s="281" t="s">
        <v>2278</v>
      </c>
      <c r="J157" s="281">
        <v>50</v>
      </c>
      <c r="K157" s="256"/>
    </row>
    <row r="158" spans="2:11" ht="15" customHeight="1">
      <c r="B158" s="257"/>
      <c r="C158" s="281" t="s">
        <v>2292</v>
      </c>
      <c r="D158" s="253"/>
      <c r="E158" s="253"/>
      <c r="F158" s="282" t="s">
        <v>2259</v>
      </c>
      <c r="G158" s="253"/>
      <c r="H158" s="281" t="s">
        <v>2301</v>
      </c>
      <c r="I158" s="281" t="s">
        <v>2278</v>
      </c>
      <c r="J158" s="281">
        <v>50</v>
      </c>
      <c r="K158" s="256"/>
    </row>
    <row r="159" spans="2:11" ht="15" customHeight="1">
      <c r="B159" s="257"/>
      <c r="C159" s="281" t="s">
        <v>144</v>
      </c>
      <c r="D159" s="253"/>
      <c r="E159" s="253"/>
      <c r="F159" s="282" t="s">
        <v>2262</v>
      </c>
      <c r="G159" s="253"/>
      <c r="H159" s="281" t="s">
        <v>2312</v>
      </c>
      <c r="I159" s="281" t="s">
        <v>2278</v>
      </c>
      <c r="J159" s="281" t="s">
        <v>2311</v>
      </c>
      <c r="K159" s="256"/>
    </row>
    <row r="160" spans="2:11" ht="15" customHeight="1">
      <c r="B160" s="257"/>
      <c r="C160" s="281" t="s">
        <v>2281</v>
      </c>
      <c r="D160" s="253"/>
      <c r="E160" s="253"/>
      <c r="F160" s="282" t="s">
        <v>2262</v>
      </c>
      <c r="G160" s="253"/>
      <c r="H160" s="281" t="s">
        <v>2310</v>
      </c>
      <c r="I160" s="281" t="s">
        <v>2257</v>
      </c>
      <c r="J160" s="281"/>
      <c r="K160" s="256"/>
    </row>
    <row r="161" spans="2:11" ht="15" customHeight="1">
      <c r="B161" s="270"/>
      <c r="C161" s="268"/>
      <c r="D161" s="268"/>
      <c r="E161" s="268"/>
      <c r="F161" s="268"/>
      <c r="G161" s="268"/>
      <c r="H161" s="268"/>
      <c r="I161" s="268"/>
      <c r="J161" s="268"/>
      <c r="K161" s="267"/>
    </row>
    <row r="162" spans="2:11" ht="18.75" customHeight="1">
      <c r="B162" s="266"/>
      <c r="C162" s="253"/>
      <c r="D162" s="253"/>
      <c r="E162" s="253"/>
      <c r="F162" s="250"/>
      <c r="G162" s="253"/>
      <c r="H162" s="253"/>
      <c r="I162" s="253"/>
      <c r="J162" s="253"/>
      <c r="K162" s="266"/>
    </row>
    <row r="163" spans="2:11" ht="18.75" customHeight="1">
      <c r="B163" s="249"/>
      <c r="C163" s="249"/>
      <c r="D163" s="249"/>
      <c r="E163" s="249"/>
      <c r="F163" s="249"/>
      <c r="G163" s="249"/>
      <c r="H163" s="249"/>
      <c r="I163" s="249"/>
      <c r="J163" s="249"/>
      <c r="K163" s="249"/>
    </row>
    <row r="164" spans="2:11" ht="7.5" customHeight="1">
      <c r="B164" s="265"/>
      <c r="C164" s="264"/>
      <c r="D164" s="264"/>
      <c r="E164" s="264"/>
      <c r="F164" s="264"/>
      <c r="G164" s="264"/>
      <c r="H164" s="264"/>
      <c r="I164" s="264"/>
      <c r="J164" s="264"/>
      <c r="K164" s="263"/>
    </row>
    <row r="165" spans="2:11" ht="45" customHeight="1">
      <c r="B165" s="262"/>
      <c r="C165" s="378" t="s">
        <v>2309</v>
      </c>
      <c r="D165" s="378"/>
      <c r="E165" s="378"/>
      <c r="F165" s="378"/>
      <c r="G165" s="378"/>
      <c r="H165" s="378"/>
      <c r="I165" s="378"/>
      <c r="J165" s="378"/>
      <c r="K165" s="259"/>
    </row>
    <row r="166" spans="2:11" ht="17.25" customHeight="1">
      <c r="B166" s="262"/>
      <c r="C166" s="278" t="s">
        <v>2308</v>
      </c>
      <c r="D166" s="278"/>
      <c r="E166" s="278"/>
      <c r="F166" s="278" t="s">
        <v>2307</v>
      </c>
      <c r="G166" s="280"/>
      <c r="H166" s="279" t="s">
        <v>57</v>
      </c>
      <c r="I166" s="279" t="s">
        <v>60</v>
      </c>
      <c r="J166" s="278" t="s">
        <v>2306</v>
      </c>
      <c r="K166" s="259"/>
    </row>
    <row r="167" spans="2:11" ht="17.25" customHeight="1">
      <c r="B167" s="277"/>
      <c r="C167" s="273" t="s">
        <v>2305</v>
      </c>
      <c r="D167" s="273"/>
      <c r="E167" s="273"/>
      <c r="F167" s="276" t="s">
        <v>2304</v>
      </c>
      <c r="G167" s="275"/>
      <c r="H167" s="274"/>
      <c r="I167" s="274"/>
      <c r="J167" s="273" t="s">
        <v>2303</v>
      </c>
      <c r="K167" s="272"/>
    </row>
    <row r="168" spans="2:11" ht="5.25" customHeight="1">
      <c r="B168" s="257"/>
      <c r="C168" s="258"/>
      <c r="D168" s="258"/>
      <c r="E168" s="258"/>
      <c r="F168" s="258"/>
      <c r="G168" s="253"/>
      <c r="H168" s="258"/>
      <c r="I168" s="258"/>
      <c r="J168" s="258"/>
      <c r="K168" s="256"/>
    </row>
    <row r="169" spans="2:11" ht="15" customHeight="1">
      <c r="B169" s="257"/>
      <c r="C169" s="253" t="s">
        <v>2302</v>
      </c>
      <c r="D169" s="253"/>
      <c r="E169" s="253"/>
      <c r="F169" s="250" t="s">
        <v>2262</v>
      </c>
      <c r="G169" s="253"/>
      <c r="H169" s="253" t="s">
        <v>2301</v>
      </c>
      <c r="I169" s="253" t="s">
        <v>2278</v>
      </c>
      <c r="J169" s="253">
        <v>120</v>
      </c>
      <c r="K169" s="256"/>
    </row>
    <row r="170" spans="2:11" ht="15" customHeight="1">
      <c r="B170" s="257"/>
      <c r="C170" s="253" t="s">
        <v>2300</v>
      </c>
      <c r="D170" s="253"/>
      <c r="E170" s="253"/>
      <c r="F170" s="250" t="s">
        <v>2262</v>
      </c>
      <c r="G170" s="253"/>
      <c r="H170" s="253" t="s">
        <v>2299</v>
      </c>
      <c r="I170" s="253" t="s">
        <v>2278</v>
      </c>
      <c r="J170" s="253" t="s">
        <v>2298</v>
      </c>
      <c r="K170" s="256"/>
    </row>
    <row r="171" spans="2:11" ht="15" customHeight="1">
      <c r="B171" s="257"/>
      <c r="C171" s="253" t="s">
        <v>86</v>
      </c>
      <c r="D171" s="253"/>
      <c r="E171" s="253"/>
      <c r="F171" s="250" t="s">
        <v>2262</v>
      </c>
      <c r="G171" s="253"/>
      <c r="H171" s="253" t="s">
        <v>2291</v>
      </c>
      <c r="I171" s="253" t="s">
        <v>2278</v>
      </c>
      <c r="J171" s="253" t="s">
        <v>2298</v>
      </c>
      <c r="K171" s="256"/>
    </row>
    <row r="172" spans="2:11" ht="15" customHeight="1">
      <c r="B172" s="257"/>
      <c r="C172" s="253" t="s">
        <v>2297</v>
      </c>
      <c r="D172" s="253"/>
      <c r="E172" s="253"/>
      <c r="F172" s="250" t="s">
        <v>2259</v>
      </c>
      <c r="G172" s="253"/>
      <c r="H172" s="253" t="s">
        <v>2291</v>
      </c>
      <c r="I172" s="253" t="s">
        <v>2278</v>
      </c>
      <c r="J172" s="253">
        <v>50</v>
      </c>
      <c r="K172" s="256"/>
    </row>
    <row r="173" spans="2:11" ht="15" customHeight="1">
      <c r="B173" s="257"/>
      <c r="C173" s="253" t="s">
        <v>2296</v>
      </c>
      <c r="D173" s="253"/>
      <c r="E173" s="253"/>
      <c r="F173" s="250" t="s">
        <v>2262</v>
      </c>
      <c r="G173" s="253"/>
      <c r="H173" s="253" t="s">
        <v>2291</v>
      </c>
      <c r="I173" s="253" t="s">
        <v>2295</v>
      </c>
      <c r="J173" s="253"/>
      <c r="K173" s="256"/>
    </row>
    <row r="174" spans="2:11" ht="15" customHeight="1">
      <c r="B174" s="257"/>
      <c r="C174" s="253" t="s">
        <v>2294</v>
      </c>
      <c r="D174" s="253"/>
      <c r="E174" s="253"/>
      <c r="F174" s="250" t="s">
        <v>2259</v>
      </c>
      <c r="G174" s="253"/>
      <c r="H174" s="253" t="s">
        <v>2291</v>
      </c>
      <c r="I174" s="253" t="s">
        <v>2278</v>
      </c>
      <c r="J174" s="253">
        <v>50</v>
      </c>
      <c r="K174" s="256"/>
    </row>
    <row r="175" spans="2:11" ht="15" customHeight="1">
      <c r="B175" s="257"/>
      <c r="C175" s="253" t="s">
        <v>2293</v>
      </c>
      <c r="D175" s="253"/>
      <c r="E175" s="253"/>
      <c r="F175" s="250" t="s">
        <v>2259</v>
      </c>
      <c r="G175" s="253"/>
      <c r="H175" s="253" t="s">
        <v>2291</v>
      </c>
      <c r="I175" s="253" t="s">
        <v>2278</v>
      </c>
      <c r="J175" s="253">
        <v>50</v>
      </c>
      <c r="K175" s="256"/>
    </row>
    <row r="176" spans="2:11" ht="15" customHeight="1">
      <c r="B176" s="257"/>
      <c r="C176" s="253" t="s">
        <v>2292</v>
      </c>
      <c r="D176" s="253"/>
      <c r="E176" s="253"/>
      <c r="F176" s="250" t="s">
        <v>2259</v>
      </c>
      <c r="G176" s="253"/>
      <c r="H176" s="253" t="s">
        <v>2291</v>
      </c>
      <c r="I176" s="253" t="s">
        <v>2278</v>
      </c>
      <c r="J176" s="253">
        <v>50</v>
      </c>
      <c r="K176" s="256"/>
    </row>
    <row r="177" spans="2:11" ht="15" customHeight="1">
      <c r="B177" s="257"/>
      <c r="C177" s="253" t="s">
        <v>158</v>
      </c>
      <c r="D177" s="253"/>
      <c r="E177" s="253"/>
      <c r="F177" s="250" t="s">
        <v>2262</v>
      </c>
      <c r="G177" s="253"/>
      <c r="H177" s="253" t="s">
        <v>2290</v>
      </c>
      <c r="I177" s="253" t="s">
        <v>2289</v>
      </c>
      <c r="J177" s="253"/>
      <c r="K177" s="256"/>
    </row>
    <row r="178" spans="2:11" ht="15" customHeight="1">
      <c r="B178" s="257"/>
      <c r="C178" s="253" t="s">
        <v>60</v>
      </c>
      <c r="D178" s="253"/>
      <c r="E178" s="253"/>
      <c r="F178" s="250" t="s">
        <v>2262</v>
      </c>
      <c r="G178" s="253"/>
      <c r="H178" s="253" t="s">
        <v>2288</v>
      </c>
      <c r="I178" s="253" t="s">
        <v>2237</v>
      </c>
      <c r="J178" s="253">
        <v>1</v>
      </c>
      <c r="K178" s="256"/>
    </row>
    <row r="179" spans="2:11" ht="15" customHeight="1">
      <c r="B179" s="257"/>
      <c r="C179" s="253" t="s">
        <v>56</v>
      </c>
      <c r="D179" s="253"/>
      <c r="E179" s="253"/>
      <c r="F179" s="250" t="s">
        <v>2262</v>
      </c>
      <c r="G179" s="253"/>
      <c r="H179" s="253" t="s">
        <v>2287</v>
      </c>
      <c r="I179" s="253" t="s">
        <v>2278</v>
      </c>
      <c r="J179" s="253">
        <v>20</v>
      </c>
      <c r="K179" s="256"/>
    </row>
    <row r="180" spans="2:11" ht="15" customHeight="1">
      <c r="B180" s="257"/>
      <c r="C180" s="253" t="s">
        <v>57</v>
      </c>
      <c r="D180" s="253"/>
      <c r="E180" s="253"/>
      <c r="F180" s="250" t="s">
        <v>2262</v>
      </c>
      <c r="G180" s="253"/>
      <c r="H180" s="253" t="s">
        <v>2286</v>
      </c>
      <c r="I180" s="253" t="s">
        <v>2278</v>
      </c>
      <c r="J180" s="253">
        <v>255</v>
      </c>
      <c r="K180" s="256"/>
    </row>
    <row r="181" spans="2:11" ht="15" customHeight="1">
      <c r="B181" s="257"/>
      <c r="C181" s="253" t="s">
        <v>159</v>
      </c>
      <c r="D181" s="253"/>
      <c r="E181" s="253"/>
      <c r="F181" s="250" t="s">
        <v>2262</v>
      </c>
      <c r="G181" s="253"/>
      <c r="H181" s="253" t="s">
        <v>2285</v>
      </c>
      <c r="I181" s="253" t="s">
        <v>2278</v>
      </c>
      <c r="J181" s="253">
        <v>10</v>
      </c>
      <c r="K181" s="256"/>
    </row>
    <row r="182" spans="2:11" ht="15" customHeight="1">
      <c r="B182" s="257"/>
      <c r="C182" s="253" t="s">
        <v>160</v>
      </c>
      <c r="D182" s="253"/>
      <c r="E182" s="253"/>
      <c r="F182" s="250" t="s">
        <v>2262</v>
      </c>
      <c r="G182" s="253"/>
      <c r="H182" s="253" t="s">
        <v>2284</v>
      </c>
      <c r="I182" s="253" t="s">
        <v>2257</v>
      </c>
      <c r="J182" s="253"/>
      <c r="K182" s="256"/>
    </row>
    <row r="183" spans="2:11" ht="15" customHeight="1">
      <c r="B183" s="257"/>
      <c r="C183" s="253" t="s">
        <v>2283</v>
      </c>
      <c r="D183" s="253"/>
      <c r="E183" s="253"/>
      <c r="F183" s="250" t="s">
        <v>2262</v>
      </c>
      <c r="G183" s="253"/>
      <c r="H183" s="253" t="s">
        <v>2282</v>
      </c>
      <c r="I183" s="253" t="s">
        <v>2257</v>
      </c>
      <c r="J183" s="253"/>
      <c r="K183" s="256"/>
    </row>
    <row r="184" spans="2:11" ht="15" customHeight="1">
      <c r="B184" s="257"/>
      <c r="C184" s="253" t="s">
        <v>2281</v>
      </c>
      <c r="D184" s="253"/>
      <c r="E184" s="253"/>
      <c r="F184" s="250" t="s">
        <v>2262</v>
      </c>
      <c r="G184" s="253"/>
      <c r="H184" s="253" t="s">
        <v>2280</v>
      </c>
      <c r="I184" s="253" t="s">
        <v>2257</v>
      </c>
      <c r="J184" s="253"/>
      <c r="K184" s="256"/>
    </row>
    <row r="185" spans="2:11" ht="15" customHeight="1">
      <c r="B185" s="257"/>
      <c r="C185" s="253" t="s">
        <v>162</v>
      </c>
      <c r="D185" s="253"/>
      <c r="E185" s="253"/>
      <c r="F185" s="250" t="s">
        <v>2259</v>
      </c>
      <c r="G185" s="253"/>
      <c r="H185" s="253" t="s">
        <v>2279</v>
      </c>
      <c r="I185" s="253" t="s">
        <v>2278</v>
      </c>
      <c r="J185" s="253">
        <v>50</v>
      </c>
      <c r="K185" s="256"/>
    </row>
    <row r="186" spans="2:11" ht="15" customHeight="1">
      <c r="B186" s="257"/>
      <c r="C186" s="253" t="s">
        <v>2277</v>
      </c>
      <c r="D186" s="253"/>
      <c r="E186" s="253"/>
      <c r="F186" s="250" t="s">
        <v>2259</v>
      </c>
      <c r="G186" s="253"/>
      <c r="H186" s="253" t="s">
        <v>2276</v>
      </c>
      <c r="I186" s="253" t="s">
        <v>2271</v>
      </c>
      <c r="J186" s="253"/>
      <c r="K186" s="256"/>
    </row>
    <row r="187" spans="2:11" ht="15" customHeight="1">
      <c r="B187" s="257"/>
      <c r="C187" s="253" t="s">
        <v>2275</v>
      </c>
      <c r="D187" s="253"/>
      <c r="E187" s="253"/>
      <c r="F187" s="250" t="s">
        <v>2259</v>
      </c>
      <c r="G187" s="253"/>
      <c r="H187" s="253" t="s">
        <v>2274</v>
      </c>
      <c r="I187" s="253" t="s">
        <v>2271</v>
      </c>
      <c r="J187" s="253"/>
      <c r="K187" s="256"/>
    </row>
    <row r="188" spans="2:11" ht="15" customHeight="1">
      <c r="B188" s="257"/>
      <c r="C188" s="253" t="s">
        <v>2273</v>
      </c>
      <c r="D188" s="253"/>
      <c r="E188" s="253"/>
      <c r="F188" s="250" t="s">
        <v>2259</v>
      </c>
      <c r="G188" s="253"/>
      <c r="H188" s="253" t="s">
        <v>2272</v>
      </c>
      <c r="I188" s="253" t="s">
        <v>2271</v>
      </c>
      <c r="J188" s="253"/>
      <c r="K188" s="256"/>
    </row>
    <row r="189" spans="2:11" ht="15" customHeight="1">
      <c r="B189" s="257"/>
      <c r="C189" s="244" t="s">
        <v>2270</v>
      </c>
      <c r="D189" s="253"/>
      <c r="E189" s="253"/>
      <c r="F189" s="250" t="s">
        <v>2259</v>
      </c>
      <c r="G189" s="253"/>
      <c r="H189" s="253" t="s">
        <v>2269</v>
      </c>
      <c r="I189" s="253" t="s">
        <v>2268</v>
      </c>
      <c r="J189" s="271" t="s">
        <v>2267</v>
      </c>
      <c r="K189" s="256"/>
    </row>
    <row r="190" spans="2:11" ht="15" customHeight="1">
      <c r="B190" s="257"/>
      <c r="C190" s="249" t="s">
        <v>45</v>
      </c>
      <c r="D190" s="253"/>
      <c r="E190" s="253"/>
      <c r="F190" s="250" t="s">
        <v>2262</v>
      </c>
      <c r="G190" s="253"/>
      <c r="H190" s="266" t="s">
        <v>2266</v>
      </c>
      <c r="I190" s="253" t="s">
        <v>2252</v>
      </c>
      <c r="J190" s="253"/>
      <c r="K190" s="256"/>
    </row>
    <row r="191" spans="2:11" ht="15" customHeight="1">
      <c r="B191" s="257"/>
      <c r="C191" s="249" t="s">
        <v>2265</v>
      </c>
      <c r="D191" s="253"/>
      <c r="E191" s="253"/>
      <c r="F191" s="250" t="s">
        <v>2262</v>
      </c>
      <c r="G191" s="253"/>
      <c r="H191" s="253" t="s">
        <v>2264</v>
      </c>
      <c r="I191" s="253" t="s">
        <v>2257</v>
      </c>
      <c r="J191" s="253"/>
      <c r="K191" s="256"/>
    </row>
    <row r="192" spans="2:11" ht="15" customHeight="1">
      <c r="B192" s="257"/>
      <c r="C192" s="249" t="s">
        <v>2263</v>
      </c>
      <c r="D192" s="253"/>
      <c r="E192" s="253"/>
      <c r="F192" s="250" t="s">
        <v>2262</v>
      </c>
      <c r="G192" s="253"/>
      <c r="H192" s="253" t="s">
        <v>2261</v>
      </c>
      <c r="I192" s="253" t="s">
        <v>2257</v>
      </c>
      <c r="J192" s="253"/>
      <c r="K192" s="256"/>
    </row>
    <row r="193" spans="2:11" ht="15" customHeight="1">
      <c r="B193" s="257"/>
      <c r="C193" s="249" t="s">
        <v>2260</v>
      </c>
      <c r="D193" s="253"/>
      <c r="E193" s="253"/>
      <c r="F193" s="250" t="s">
        <v>2259</v>
      </c>
      <c r="G193" s="253"/>
      <c r="H193" s="253" t="s">
        <v>2258</v>
      </c>
      <c r="I193" s="253" t="s">
        <v>2257</v>
      </c>
      <c r="J193" s="253"/>
      <c r="K193" s="256"/>
    </row>
    <row r="194" spans="2:11" ht="15" customHeight="1">
      <c r="B194" s="270"/>
      <c r="C194" s="269"/>
      <c r="D194" s="268"/>
      <c r="E194" s="268"/>
      <c r="F194" s="268"/>
      <c r="G194" s="268"/>
      <c r="H194" s="268"/>
      <c r="I194" s="268"/>
      <c r="J194" s="268"/>
      <c r="K194" s="267"/>
    </row>
    <row r="195" spans="2:11" ht="18.75" customHeight="1">
      <c r="B195" s="266"/>
      <c r="C195" s="253"/>
      <c r="D195" s="253"/>
      <c r="E195" s="253"/>
      <c r="F195" s="250"/>
      <c r="G195" s="253"/>
      <c r="H195" s="253"/>
      <c r="I195" s="253"/>
      <c r="J195" s="253"/>
      <c r="K195" s="266"/>
    </row>
    <row r="196" spans="2:11" ht="18.75" customHeight="1">
      <c r="B196" s="266"/>
      <c r="C196" s="253"/>
      <c r="D196" s="253"/>
      <c r="E196" s="253"/>
      <c r="F196" s="250"/>
      <c r="G196" s="253"/>
      <c r="H196" s="253"/>
      <c r="I196" s="253"/>
      <c r="J196" s="253"/>
      <c r="K196" s="266"/>
    </row>
    <row r="197" spans="2:11" ht="18.75" customHeight="1">
      <c r="B197" s="249"/>
      <c r="C197" s="249"/>
      <c r="D197" s="249"/>
      <c r="E197" s="249"/>
      <c r="F197" s="249"/>
      <c r="G197" s="249"/>
      <c r="H197" s="249"/>
      <c r="I197" s="249"/>
      <c r="J197" s="249"/>
      <c r="K197" s="249"/>
    </row>
    <row r="198" spans="2:11" ht="13.5">
      <c r="B198" s="265"/>
      <c r="C198" s="264"/>
      <c r="D198" s="264"/>
      <c r="E198" s="264"/>
      <c r="F198" s="264"/>
      <c r="G198" s="264"/>
      <c r="H198" s="264"/>
      <c r="I198" s="264"/>
      <c r="J198" s="264"/>
      <c r="K198" s="263"/>
    </row>
    <row r="199" spans="2:11" ht="21">
      <c r="B199" s="262"/>
      <c r="C199" s="378" t="s">
        <v>2256</v>
      </c>
      <c r="D199" s="378"/>
      <c r="E199" s="378"/>
      <c r="F199" s="378"/>
      <c r="G199" s="378"/>
      <c r="H199" s="378"/>
      <c r="I199" s="378"/>
      <c r="J199" s="378"/>
      <c r="K199" s="259"/>
    </row>
    <row r="200" spans="2:11" ht="25.5" customHeight="1">
      <c r="B200" s="262"/>
      <c r="C200" s="261" t="s">
        <v>2255</v>
      </c>
      <c r="D200" s="261"/>
      <c r="E200" s="261"/>
      <c r="F200" s="261" t="s">
        <v>2254</v>
      </c>
      <c r="G200" s="260"/>
      <c r="H200" s="379" t="s">
        <v>2253</v>
      </c>
      <c r="I200" s="379"/>
      <c r="J200" s="379"/>
      <c r="K200" s="259"/>
    </row>
    <row r="201" spans="2:11" ht="5.25" customHeight="1">
      <c r="B201" s="257"/>
      <c r="C201" s="258"/>
      <c r="D201" s="258"/>
      <c r="E201" s="258"/>
      <c r="F201" s="258"/>
      <c r="G201" s="253"/>
      <c r="H201" s="258"/>
      <c r="I201" s="258"/>
      <c r="J201" s="258"/>
      <c r="K201" s="256"/>
    </row>
    <row r="202" spans="2:11" ht="15" customHeight="1">
      <c r="B202" s="257"/>
      <c r="C202" s="253" t="s">
        <v>2252</v>
      </c>
      <c r="D202" s="253"/>
      <c r="E202" s="253"/>
      <c r="F202" s="250" t="s">
        <v>46</v>
      </c>
      <c r="G202" s="253"/>
      <c r="H202" s="375" t="s">
        <v>2251</v>
      </c>
      <c r="I202" s="375"/>
      <c r="J202" s="375"/>
      <c r="K202" s="256"/>
    </row>
    <row r="203" spans="2:11" ht="15" customHeight="1">
      <c r="B203" s="257"/>
      <c r="C203" s="251"/>
      <c r="D203" s="253"/>
      <c r="E203" s="253"/>
      <c r="F203" s="250" t="s">
        <v>47</v>
      </c>
      <c r="G203" s="253"/>
      <c r="H203" s="375" t="s">
        <v>2250</v>
      </c>
      <c r="I203" s="375"/>
      <c r="J203" s="375"/>
      <c r="K203" s="256"/>
    </row>
    <row r="204" spans="2:11" ht="15" customHeight="1">
      <c r="B204" s="257"/>
      <c r="C204" s="251"/>
      <c r="D204" s="253"/>
      <c r="E204" s="253"/>
      <c r="F204" s="250" t="s">
        <v>50</v>
      </c>
      <c r="G204" s="253"/>
      <c r="H204" s="375" t="s">
        <v>2249</v>
      </c>
      <c r="I204" s="375"/>
      <c r="J204" s="375"/>
      <c r="K204" s="256"/>
    </row>
    <row r="205" spans="2:11" ht="15" customHeight="1">
      <c r="B205" s="257"/>
      <c r="C205" s="253"/>
      <c r="D205" s="253"/>
      <c r="E205" s="253"/>
      <c r="F205" s="250" t="s">
        <v>48</v>
      </c>
      <c r="G205" s="253"/>
      <c r="H205" s="375" t="s">
        <v>2248</v>
      </c>
      <c r="I205" s="375"/>
      <c r="J205" s="375"/>
      <c r="K205" s="256"/>
    </row>
    <row r="206" spans="2:11" ht="15" customHeight="1">
      <c r="B206" s="257"/>
      <c r="C206" s="253"/>
      <c r="D206" s="253"/>
      <c r="E206" s="253"/>
      <c r="F206" s="250" t="s">
        <v>49</v>
      </c>
      <c r="G206" s="253"/>
      <c r="H206" s="375" t="s">
        <v>2247</v>
      </c>
      <c r="I206" s="375"/>
      <c r="J206" s="375"/>
      <c r="K206" s="256"/>
    </row>
    <row r="207" spans="2:11" ht="15" customHeight="1">
      <c r="B207" s="257"/>
      <c r="C207" s="253"/>
      <c r="D207" s="253"/>
      <c r="E207" s="253"/>
      <c r="F207" s="250"/>
      <c r="G207" s="253"/>
      <c r="H207" s="253"/>
      <c r="I207" s="253"/>
      <c r="J207" s="253"/>
      <c r="K207" s="256"/>
    </row>
    <row r="208" spans="2:11" ht="15" customHeight="1">
      <c r="B208" s="257"/>
      <c r="C208" s="253" t="s">
        <v>2246</v>
      </c>
      <c r="D208" s="253"/>
      <c r="E208" s="253"/>
      <c r="F208" s="250" t="s">
        <v>81</v>
      </c>
      <c r="G208" s="253"/>
      <c r="H208" s="375" t="s">
        <v>2245</v>
      </c>
      <c r="I208" s="375"/>
      <c r="J208" s="375"/>
      <c r="K208" s="256"/>
    </row>
    <row r="209" spans="2:11" ht="15" customHeight="1">
      <c r="B209" s="257"/>
      <c r="C209" s="251"/>
      <c r="D209" s="253"/>
      <c r="E209" s="253"/>
      <c r="F209" s="250" t="s">
        <v>2244</v>
      </c>
      <c r="G209" s="253"/>
      <c r="H209" s="375" t="s">
        <v>2243</v>
      </c>
      <c r="I209" s="375"/>
      <c r="J209" s="375"/>
      <c r="K209" s="256"/>
    </row>
    <row r="210" spans="2:11" ht="15" customHeight="1">
      <c r="B210" s="257"/>
      <c r="C210" s="253"/>
      <c r="D210" s="253"/>
      <c r="E210" s="253"/>
      <c r="F210" s="250" t="s">
        <v>2242</v>
      </c>
      <c r="G210" s="253"/>
      <c r="H210" s="375" t="s">
        <v>2241</v>
      </c>
      <c r="I210" s="375"/>
      <c r="J210" s="375"/>
      <c r="K210" s="256"/>
    </row>
    <row r="211" spans="2:11" ht="15" customHeight="1">
      <c r="B211" s="252"/>
      <c r="C211" s="251"/>
      <c r="D211" s="251"/>
      <c r="E211" s="251"/>
      <c r="F211" s="250" t="s">
        <v>2240</v>
      </c>
      <c r="G211" s="249"/>
      <c r="H211" s="374" t="s">
        <v>2239</v>
      </c>
      <c r="I211" s="374"/>
      <c r="J211" s="374"/>
      <c r="K211" s="248"/>
    </row>
    <row r="212" spans="2:11" ht="15" customHeight="1">
      <c r="B212" s="252"/>
      <c r="C212" s="251"/>
      <c r="D212" s="251"/>
      <c r="E212" s="251"/>
      <c r="F212" s="250" t="s">
        <v>574</v>
      </c>
      <c r="G212" s="249"/>
      <c r="H212" s="374" t="s">
        <v>2238</v>
      </c>
      <c r="I212" s="374"/>
      <c r="J212" s="374"/>
      <c r="K212" s="248"/>
    </row>
    <row r="213" spans="2:11" ht="15" customHeight="1">
      <c r="B213" s="252"/>
      <c r="C213" s="251"/>
      <c r="D213" s="251"/>
      <c r="E213" s="251"/>
      <c r="F213" s="255"/>
      <c r="G213" s="249"/>
      <c r="H213" s="254"/>
      <c r="I213" s="254"/>
      <c r="J213" s="254"/>
      <c r="K213" s="248"/>
    </row>
    <row r="214" spans="2:11" ht="15" customHeight="1">
      <c r="B214" s="252"/>
      <c r="C214" s="253" t="s">
        <v>2237</v>
      </c>
      <c r="D214" s="251"/>
      <c r="E214" s="251"/>
      <c r="F214" s="250">
        <v>1</v>
      </c>
      <c r="G214" s="249"/>
      <c r="H214" s="374" t="s">
        <v>2236</v>
      </c>
      <c r="I214" s="374"/>
      <c r="J214" s="374"/>
      <c r="K214" s="248"/>
    </row>
    <row r="215" spans="2:11" ht="15" customHeight="1">
      <c r="B215" s="252"/>
      <c r="C215" s="251"/>
      <c r="D215" s="251"/>
      <c r="E215" s="251"/>
      <c r="F215" s="250">
        <v>2</v>
      </c>
      <c r="G215" s="249"/>
      <c r="H215" s="374" t="s">
        <v>2235</v>
      </c>
      <c r="I215" s="374"/>
      <c r="J215" s="374"/>
      <c r="K215" s="248"/>
    </row>
    <row r="216" spans="2:11" ht="15" customHeight="1">
      <c r="B216" s="252"/>
      <c r="C216" s="251"/>
      <c r="D216" s="251"/>
      <c r="E216" s="251"/>
      <c r="F216" s="250">
        <v>3</v>
      </c>
      <c r="G216" s="249"/>
      <c r="H216" s="374" t="s">
        <v>2234</v>
      </c>
      <c r="I216" s="374"/>
      <c r="J216" s="374"/>
      <c r="K216" s="248"/>
    </row>
    <row r="217" spans="2:11" ht="15" customHeight="1">
      <c r="B217" s="252"/>
      <c r="C217" s="251"/>
      <c r="D217" s="251"/>
      <c r="E217" s="251"/>
      <c r="F217" s="250">
        <v>4</v>
      </c>
      <c r="G217" s="249"/>
      <c r="H217" s="374" t="s">
        <v>2233</v>
      </c>
      <c r="I217" s="374"/>
      <c r="J217" s="374"/>
      <c r="K217" s="248"/>
    </row>
    <row r="218" spans="2:11" ht="12.75" customHeight="1">
      <c r="B218" s="247"/>
      <c r="C218" s="246"/>
      <c r="D218" s="246"/>
      <c r="E218" s="246"/>
      <c r="F218" s="246"/>
      <c r="G218" s="246"/>
      <c r="H218" s="246"/>
      <c r="I218" s="246"/>
      <c r="J218" s="246"/>
      <c r="K218" s="245"/>
    </row>
  </sheetData>
  <sheetProtection formatCells="0" formatColumns="0" formatRows="0" insertColumns="0" insertRows="0" insertHyperlinks="0" deleteColumns="0" deleteRows="0" sort="0" autoFilter="0" pivotTables="0"/>
  <mergeCells count="79">
    <mergeCell ref="C7:J7"/>
    <mergeCell ref="C9:J9"/>
    <mergeCell ref="D10:J10"/>
    <mergeCell ref="D11:J11"/>
    <mergeCell ref="C1:J1"/>
    <mergeCell ref="C2:J2"/>
    <mergeCell ref="C3:J3"/>
    <mergeCell ref="C4:J4"/>
    <mergeCell ref="C6:J6"/>
    <mergeCell ref="D15:J15"/>
    <mergeCell ref="D16:J16"/>
    <mergeCell ref="D31:J31"/>
    <mergeCell ref="F18:J18"/>
    <mergeCell ref="F19:J19"/>
    <mergeCell ref="F20:J20"/>
    <mergeCell ref="F21:J21"/>
    <mergeCell ref="F22:J22"/>
    <mergeCell ref="F23:J23"/>
    <mergeCell ref="C25:J25"/>
    <mergeCell ref="D17:J17"/>
    <mergeCell ref="C26:J26"/>
    <mergeCell ref="D27:J27"/>
    <mergeCell ref="D28:J28"/>
    <mergeCell ref="D30:J30"/>
    <mergeCell ref="G44:J44"/>
    <mergeCell ref="D33:J33"/>
    <mergeCell ref="D34:J34"/>
    <mergeCell ref="D35:J35"/>
    <mergeCell ref="G36:J36"/>
    <mergeCell ref="G37:J37"/>
    <mergeCell ref="D51:J51"/>
    <mergeCell ref="C52:J52"/>
    <mergeCell ref="C54:J54"/>
    <mergeCell ref="C55:J55"/>
    <mergeCell ref="G38:J38"/>
    <mergeCell ref="G39:J39"/>
    <mergeCell ref="G40:J40"/>
    <mergeCell ref="G41:J41"/>
    <mergeCell ref="G42:J42"/>
    <mergeCell ref="G43:J43"/>
    <mergeCell ref="G45:J45"/>
    <mergeCell ref="D47:J47"/>
    <mergeCell ref="E48:J48"/>
    <mergeCell ref="E49:J49"/>
    <mergeCell ref="E50:J50"/>
    <mergeCell ref="C57:J57"/>
    <mergeCell ref="D58:J58"/>
    <mergeCell ref="C102:J102"/>
    <mergeCell ref="D60:J60"/>
    <mergeCell ref="D61:J61"/>
    <mergeCell ref="D62:J62"/>
    <mergeCell ref="D63:J63"/>
    <mergeCell ref="D65:J65"/>
    <mergeCell ref="D66:J66"/>
    <mergeCell ref="D67:J67"/>
    <mergeCell ref="D59:J59"/>
    <mergeCell ref="H209:J209"/>
    <mergeCell ref="C122:J122"/>
    <mergeCell ref="C147:J147"/>
    <mergeCell ref="C165:J165"/>
    <mergeCell ref="C199:J199"/>
    <mergeCell ref="H200:J200"/>
    <mergeCell ref="H208:J208"/>
    <mergeCell ref="D68:J68"/>
    <mergeCell ref="D69:J69"/>
    <mergeCell ref="D70:J70"/>
    <mergeCell ref="C75:J75"/>
    <mergeCell ref="H202:J202"/>
    <mergeCell ref="H203:J203"/>
    <mergeCell ref="H204:J204"/>
    <mergeCell ref="H205:J205"/>
    <mergeCell ref="H206:J206"/>
    <mergeCell ref="H217:J217"/>
    <mergeCell ref="H210:J210"/>
    <mergeCell ref="H211:J211"/>
    <mergeCell ref="H212:J212"/>
    <mergeCell ref="H214:J214"/>
    <mergeCell ref="H215:J215"/>
    <mergeCell ref="H216:J216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79"/>
  <sheetViews>
    <sheetView showGridLines="0" topLeftCell="A3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6" t="s">
        <v>93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139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367" t="str">
        <f>'Rekapitulace stavby'!K6</f>
        <v>Výstavba kanalizace Hrdlořezy - DPS - neuznatelné náklady</v>
      </c>
      <c r="F7" s="368"/>
      <c r="G7" s="368"/>
      <c r="H7" s="368"/>
      <c r="L7" s="19"/>
    </row>
    <row r="8" spans="2:46">
      <c r="B8" s="19"/>
      <c r="D8" s="110" t="s">
        <v>140</v>
      </c>
      <c r="L8" s="19"/>
    </row>
    <row r="9" spans="2:46" ht="16.5" customHeight="1">
      <c r="B9" s="19"/>
      <c r="E9" s="367" t="s">
        <v>141</v>
      </c>
      <c r="F9" s="339"/>
      <c r="G9" s="339"/>
      <c r="H9" s="339"/>
      <c r="L9" s="19"/>
    </row>
    <row r="10" spans="2:46" ht="12" customHeight="1">
      <c r="B10" s="19"/>
      <c r="D10" s="110" t="s">
        <v>142</v>
      </c>
      <c r="L10" s="19"/>
    </row>
    <row r="11" spans="2:46" s="1" customFormat="1" ht="16.5" customHeight="1">
      <c r="B11" s="37"/>
      <c r="E11" s="368" t="s">
        <v>438</v>
      </c>
      <c r="F11" s="369"/>
      <c r="G11" s="369"/>
      <c r="H11" s="369"/>
      <c r="I11" s="111"/>
      <c r="L11" s="37"/>
    </row>
    <row r="12" spans="2:46" s="1" customFormat="1" ht="12" customHeight="1">
      <c r="B12" s="37"/>
      <c r="D12" s="110" t="s">
        <v>439</v>
      </c>
      <c r="I12" s="111"/>
      <c r="L12" s="37"/>
    </row>
    <row r="13" spans="2:46" s="1" customFormat="1" ht="36.950000000000003" customHeight="1">
      <c r="B13" s="37"/>
      <c r="E13" s="370" t="s">
        <v>440</v>
      </c>
      <c r="F13" s="369"/>
      <c r="G13" s="369"/>
      <c r="H13" s="369"/>
      <c r="I13" s="111"/>
      <c r="L13" s="37"/>
    </row>
    <row r="14" spans="2:46" s="1" customFormat="1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1</v>
      </c>
      <c r="I15" s="112" t="s">
        <v>19</v>
      </c>
      <c r="J15" s="16" t="s">
        <v>1</v>
      </c>
      <c r="L15" s="37"/>
    </row>
    <row r="16" spans="2:46" s="1" customFormat="1" ht="12" customHeight="1">
      <c r="B16" s="37"/>
      <c r="D16" s="110" t="s">
        <v>20</v>
      </c>
      <c r="F16" s="16" t="s">
        <v>21</v>
      </c>
      <c r="I16" s="112" t="s">
        <v>22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24</v>
      </c>
      <c r="I18" s="112" t="s">
        <v>25</v>
      </c>
      <c r="J18" s="16" t="s">
        <v>26</v>
      </c>
      <c r="L18" s="37"/>
    </row>
    <row r="19" spans="2:12" s="1" customFormat="1" ht="18" customHeight="1">
      <c r="B19" s="37"/>
      <c r="E19" s="16" t="s">
        <v>27</v>
      </c>
      <c r="I19" s="112" t="s">
        <v>28</v>
      </c>
      <c r="J19" s="16" t="s">
        <v>29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30</v>
      </c>
      <c r="I21" s="112" t="s">
        <v>25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371" t="str">
        <f>'Rekapitulace stavby'!E14</f>
        <v>Vyplň údaj</v>
      </c>
      <c r="F22" s="372"/>
      <c r="G22" s="372"/>
      <c r="H22" s="372"/>
      <c r="I22" s="112" t="s">
        <v>28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32</v>
      </c>
      <c r="I24" s="112" t="s">
        <v>25</v>
      </c>
      <c r="J24" s="16" t="s">
        <v>33</v>
      </c>
      <c r="L24" s="37"/>
    </row>
    <row r="25" spans="2:12" s="1" customFormat="1" ht="18" customHeight="1">
      <c r="B25" s="37"/>
      <c r="E25" s="16" t="s">
        <v>34</v>
      </c>
      <c r="I25" s="112" t="s">
        <v>28</v>
      </c>
      <c r="J25" s="16" t="s">
        <v>35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37</v>
      </c>
      <c r="I27" s="112" t="s">
        <v>25</v>
      </c>
      <c r="J27" s="16" t="s">
        <v>1</v>
      </c>
      <c r="L27" s="37"/>
    </row>
    <row r="28" spans="2:12" s="1" customFormat="1" ht="18" customHeight="1">
      <c r="B28" s="37"/>
      <c r="E28" s="16" t="s">
        <v>38</v>
      </c>
      <c r="I28" s="112" t="s">
        <v>28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39</v>
      </c>
      <c r="I30" s="111"/>
      <c r="L30" s="37"/>
    </row>
    <row r="31" spans="2:12" s="7" customFormat="1" ht="45" customHeight="1">
      <c r="B31" s="114"/>
      <c r="E31" s="373" t="s">
        <v>40</v>
      </c>
      <c r="F31" s="373"/>
      <c r="G31" s="373"/>
      <c r="H31" s="373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41</v>
      </c>
      <c r="I34" s="111"/>
      <c r="J34" s="118">
        <f>ROUND(J100,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43</v>
      </c>
      <c r="I36" s="120" t="s">
        <v>42</v>
      </c>
      <c r="J36" s="119" t="s">
        <v>44</v>
      </c>
      <c r="L36" s="37"/>
    </row>
    <row r="37" spans="2:12" s="1" customFormat="1" ht="14.45" customHeight="1">
      <c r="B37" s="37"/>
      <c r="D37" s="110" t="s">
        <v>45</v>
      </c>
      <c r="E37" s="110" t="s">
        <v>46</v>
      </c>
      <c r="F37" s="121">
        <f>ROUND((SUM(BE100:BE278)),  2)</f>
        <v>0</v>
      </c>
      <c r="I37" s="122">
        <v>0.21</v>
      </c>
      <c r="J37" s="121">
        <f>ROUND(((SUM(BE100:BE278))*I37),  2)</f>
        <v>0</v>
      </c>
      <c r="L37" s="37"/>
    </row>
    <row r="38" spans="2:12" s="1" customFormat="1" ht="14.45" customHeight="1">
      <c r="B38" s="37"/>
      <c r="E38" s="110" t="s">
        <v>47</v>
      </c>
      <c r="F38" s="121">
        <f>ROUND((SUM(BF100:BF278)),  2)</f>
        <v>0</v>
      </c>
      <c r="I38" s="122">
        <v>0.15</v>
      </c>
      <c r="J38" s="121">
        <f>ROUND(((SUM(BF100:BF278))*I38),  2)</f>
        <v>0</v>
      </c>
      <c r="L38" s="37"/>
    </row>
    <row r="39" spans="2:12" s="1" customFormat="1" ht="14.45" hidden="1" customHeight="1">
      <c r="B39" s="37"/>
      <c r="E39" s="110" t="s">
        <v>48</v>
      </c>
      <c r="F39" s="121">
        <f>ROUND((SUM(BG100:BG278)),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49</v>
      </c>
      <c r="F40" s="121">
        <f>ROUND((SUM(BH100:BH278)),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50</v>
      </c>
      <c r="F41" s="121">
        <f>ROUND((SUM(BI100:BI278)),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51</v>
      </c>
      <c r="E43" s="125"/>
      <c r="F43" s="125"/>
      <c r="G43" s="126" t="s">
        <v>52</v>
      </c>
      <c r="H43" s="127" t="s">
        <v>53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143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365" t="str">
        <f>E7</f>
        <v>Výstavba kanalizace Hrdlořezy - DPS - neuznatelné náklady</v>
      </c>
      <c r="F52" s="366"/>
      <c r="G52" s="366"/>
      <c r="H52" s="366"/>
      <c r="I52" s="111"/>
      <c r="J52" s="34"/>
      <c r="K52" s="34"/>
      <c r="L52" s="37"/>
    </row>
    <row r="53" spans="2:12" ht="12" customHeight="1">
      <c r="B53" s="20"/>
      <c r="C53" s="28" t="s">
        <v>140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365" t="s">
        <v>141</v>
      </c>
      <c r="F54" s="352"/>
      <c r="G54" s="352"/>
      <c r="H54" s="352"/>
      <c r="J54" s="21"/>
      <c r="K54" s="21"/>
      <c r="L54" s="19"/>
    </row>
    <row r="55" spans="2:12" ht="12" customHeight="1">
      <c r="B55" s="20"/>
      <c r="C55" s="28" t="s">
        <v>142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366" t="s">
        <v>438</v>
      </c>
      <c r="F56" s="347"/>
      <c r="G56" s="347"/>
      <c r="H56" s="347"/>
      <c r="I56" s="111"/>
      <c r="J56" s="34"/>
      <c r="K56" s="34"/>
      <c r="L56" s="37"/>
    </row>
    <row r="57" spans="2:12" s="1" customFormat="1" ht="12" customHeight="1">
      <c r="B57" s="33"/>
      <c r="C57" s="28" t="s">
        <v>439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348" t="str">
        <f>E13</f>
        <v>SO 08.1. - Přeložka vodovodu A-a</v>
      </c>
      <c r="F58" s="347"/>
      <c r="G58" s="347"/>
      <c r="H58" s="347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20</v>
      </c>
      <c r="D60" s="34"/>
      <c r="E60" s="34"/>
      <c r="F60" s="26" t="str">
        <f>F16</f>
        <v>Hrdlořezy</v>
      </c>
      <c r="G60" s="34"/>
      <c r="H60" s="34"/>
      <c r="I60" s="112" t="s">
        <v>22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24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32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30</v>
      </c>
      <c r="D63" s="34"/>
      <c r="E63" s="34"/>
      <c r="F63" s="26" t="str">
        <f>IF(E22="","",E22)</f>
        <v>Vyplň údaj</v>
      </c>
      <c r="G63" s="34"/>
      <c r="H63" s="34"/>
      <c r="I63" s="112" t="s">
        <v>37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144</v>
      </c>
      <c r="D65" s="138"/>
      <c r="E65" s="138"/>
      <c r="F65" s="138"/>
      <c r="G65" s="138"/>
      <c r="H65" s="138"/>
      <c r="I65" s="139"/>
      <c r="J65" s="140" t="s">
        <v>145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146</v>
      </c>
      <c r="D67" s="34"/>
      <c r="E67" s="34"/>
      <c r="F67" s="34"/>
      <c r="G67" s="34"/>
      <c r="H67" s="34"/>
      <c r="I67" s="111"/>
      <c r="J67" s="72">
        <f>J100</f>
        <v>0</v>
      </c>
      <c r="K67" s="34"/>
      <c r="L67" s="37"/>
      <c r="AU67" s="16" t="s">
        <v>147</v>
      </c>
    </row>
    <row r="68" spans="2:47" s="8" customFormat="1" ht="24.95" customHeight="1">
      <c r="B68" s="142"/>
      <c r="C68" s="143"/>
      <c r="D68" s="144" t="s">
        <v>148</v>
      </c>
      <c r="E68" s="145"/>
      <c r="F68" s="145"/>
      <c r="G68" s="145"/>
      <c r="H68" s="145"/>
      <c r="I68" s="146"/>
      <c r="J68" s="147">
        <f>J101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149</v>
      </c>
      <c r="E69" s="151"/>
      <c r="F69" s="151"/>
      <c r="G69" s="151"/>
      <c r="H69" s="151"/>
      <c r="I69" s="152"/>
      <c r="J69" s="153">
        <f>J102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151</v>
      </c>
      <c r="E70" s="151"/>
      <c r="F70" s="151"/>
      <c r="G70" s="151"/>
      <c r="H70" s="151"/>
      <c r="I70" s="152"/>
      <c r="J70" s="153">
        <f>J173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152</v>
      </c>
      <c r="E71" s="151"/>
      <c r="F71" s="151"/>
      <c r="G71" s="151"/>
      <c r="H71" s="151"/>
      <c r="I71" s="152"/>
      <c r="J71" s="153">
        <f>J181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153</v>
      </c>
      <c r="E72" s="151"/>
      <c r="F72" s="151"/>
      <c r="G72" s="151"/>
      <c r="H72" s="151"/>
      <c r="I72" s="152"/>
      <c r="J72" s="153">
        <f>J211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154</v>
      </c>
      <c r="E73" s="151"/>
      <c r="F73" s="151"/>
      <c r="G73" s="151"/>
      <c r="H73" s="151"/>
      <c r="I73" s="152"/>
      <c r="J73" s="153">
        <f>J248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155</v>
      </c>
      <c r="E74" s="151"/>
      <c r="F74" s="151"/>
      <c r="G74" s="151"/>
      <c r="H74" s="151"/>
      <c r="I74" s="152"/>
      <c r="J74" s="153">
        <f>J265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156</v>
      </c>
      <c r="E75" s="151"/>
      <c r="F75" s="151"/>
      <c r="G75" s="151"/>
      <c r="H75" s="151"/>
      <c r="I75" s="152"/>
      <c r="J75" s="153">
        <f>J274</f>
        <v>0</v>
      </c>
      <c r="K75" s="93"/>
      <c r="L75" s="154"/>
    </row>
    <row r="76" spans="2:47" s="8" customFormat="1" ht="24.95" customHeight="1">
      <c r="B76" s="142"/>
      <c r="C76" s="143"/>
      <c r="D76" s="144" t="s">
        <v>441</v>
      </c>
      <c r="E76" s="145"/>
      <c r="F76" s="145"/>
      <c r="G76" s="145"/>
      <c r="H76" s="145"/>
      <c r="I76" s="146"/>
      <c r="J76" s="147">
        <f>J276</f>
        <v>0</v>
      </c>
      <c r="K76" s="143"/>
      <c r="L76" s="148"/>
    </row>
    <row r="77" spans="2:47" s="1" customFormat="1" ht="21.75" customHeight="1">
      <c r="B77" s="33"/>
      <c r="C77" s="34"/>
      <c r="D77" s="34"/>
      <c r="E77" s="34"/>
      <c r="F77" s="34"/>
      <c r="G77" s="34"/>
      <c r="H77" s="34"/>
      <c r="I77" s="111"/>
      <c r="J77" s="34"/>
      <c r="K77" s="34"/>
      <c r="L77" s="37"/>
    </row>
    <row r="78" spans="2:47" s="1" customFormat="1" ht="6.95" customHeight="1">
      <c r="B78" s="45"/>
      <c r="C78" s="46"/>
      <c r="D78" s="46"/>
      <c r="E78" s="46"/>
      <c r="F78" s="46"/>
      <c r="G78" s="46"/>
      <c r="H78" s="46"/>
      <c r="I78" s="133"/>
      <c r="J78" s="46"/>
      <c r="K78" s="46"/>
      <c r="L78" s="37"/>
    </row>
    <row r="82" spans="2:12" s="1" customFormat="1" ht="6.95" customHeight="1">
      <c r="B82" s="47"/>
      <c r="C82" s="48"/>
      <c r="D82" s="48"/>
      <c r="E82" s="48"/>
      <c r="F82" s="48"/>
      <c r="G82" s="48"/>
      <c r="H82" s="48"/>
      <c r="I82" s="136"/>
      <c r="J82" s="48"/>
      <c r="K82" s="48"/>
      <c r="L82" s="37"/>
    </row>
    <row r="83" spans="2:12" s="1" customFormat="1" ht="24.95" customHeight="1">
      <c r="B83" s="33"/>
      <c r="C83" s="22" t="s">
        <v>157</v>
      </c>
      <c r="D83" s="34"/>
      <c r="E83" s="34"/>
      <c r="F83" s="34"/>
      <c r="G83" s="34"/>
      <c r="H83" s="34"/>
      <c r="I83" s="111"/>
      <c r="J83" s="34"/>
      <c r="K83" s="34"/>
      <c r="L83" s="37"/>
    </row>
    <row r="84" spans="2:12" s="1" customFormat="1" ht="6.95" customHeight="1">
      <c r="B84" s="33"/>
      <c r="C84" s="34"/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12" customHeight="1">
      <c r="B85" s="33"/>
      <c r="C85" s="28" t="s">
        <v>15</v>
      </c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6.5" customHeight="1">
      <c r="B86" s="33"/>
      <c r="C86" s="34"/>
      <c r="D86" s="34"/>
      <c r="E86" s="365" t="str">
        <f>E7</f>
        <v>Výstavba kanalizace Hrdlořezy - DPS - neuznatelné náklady</v>
      </c>
      <c r="F86" s="366"/>
      <c r="G86" s="366"/>
      <c r="H86" s="366"/>
      <c r="I86" s="111"/>
      <c r="J86" s="34"/>
      <c r="K86" s="34"/>
      <c r="L86" s="37"/>
    </row>
    <row r="87" spans="2:12" ht="12" customHeight="1">
      <c r="B87" s="20"/>
      <c r="C87" s="28" t="s">
        <v>140</v>
      </c>
      <c r="D87" s="21"/>
      <c r="E87" s="21"/>
      <c r="F87" s="21"/>
      <c r="G87" s="21"/>
      <c r="H87" s="21"/>
      <c r="J87" s="21"/>
      <c r="K87" s="21"/>
      <c r="L87" s="19"/>
    </row>
    <row r="88" spans="2:12" ht="16.5" customHeight="1">
      <c r="B88" s="20"/>
      <c r="C88" s="21"/>
      <c r="D88" s="21"/>
      <c r="E88" s="365" t="s">
        <v>141</v>
      </c>
      <c r="F88" s="352"/>
      <c r="G88" s="352"/>
      <c r="H88" s="352"/>
      <c r="J88" s="21"/>
      <c r="K88" s="21"/>
      <c r="L88" s="19"/>
    </row>
    <row r="89" spans="2:12" ht="12" customHeight="1">
      <c r="B89" s="20"/>
      <c r="C89" s="28" t="s">
        <v>142</v>
      </c>
      <c r="D89" s="21"/>
      <c r="E89" s="21"/>
      <c r="F89" s="21"/>
      <c r="G89" s="21"/>
      <c r="H89" s="21"/>
      <c r="J89" s="21"/>
      <c r="K89" s="21"/>
      <c r="L89" s="19"/>
    </row>
    <row r="90" spans="2:12" s="1" customFormat="1" ht="16.5" customHeight="1">
      <c r="B90" s="33"/>
      <c r="C90" s="34"/>
      <c r="D90" s="34"/>
      <c r="E90" s="366" t="s">
        <v>438</v>
      </c>
      <c r="F90" s="347"/>
      <c r="G90" s="347"/>
      <c r="H90" s="347"/>
      <c r="I90" s="111"/>
      <c r="J90" s="34"/>
      <c r="K90" s="34"/>
      <c r="L90" s="37"/>
    </row>
    <row r="91" spans="2:12" s="1" customFormat="1" ht="12" customHeight="1">
      <c r="B91" s="33"/>
      <c r="C91" s="28" t="s">
        <v>439</v>
      </c>
      <c r="D91" s="34"/>
      <c r="E91" s="34"/>
      <c r="F91" s="34"/>
      <c r="G91" s="34"/>
      <c r="H91" s="34"/>
      <c r="I91" s="111"/>
      <c r="J91" s="34"/>
      <c r="K91" s="34"/>
      <c r="L91" s="37"/>
    </row>
    <row r="92" spans="2:12" s="1" customFormat="1" ht="16.5" customHeight="1">
      <c r="B92" s="33"/>
      <c r="C92" s="34"/>
      <c r="D92" s="34"/>
      <c r="E92" s="348" t="str">
        <f>E13</f>
        <v>SO 08.1. - Přeložka vodovodu A-a</v>
      </c>
      <c r="F92" s="347"/>
      <c r="G92" s="347"/>
      <c r="H92" s="347"/>
      <c r="I92" s="111"/>
      <c r="J92" s="34"/>
      <c r="K92" s="34"/>
      <c r="L92" s="37"/>
    </row>
    <row r="93" spans="2:12" s="1" customFormat="1" ht="6.95" customHeight="1">
      <c r="B93" s="33"/>
      <c r="C93" s="34"/>
      <c r="D93" s="34"/>
      <c r="E93" s="34"/>
      <c r="F93" s="34"/>
      <c r="G93" s="34"/>
      <c r="H93" s="34"/>
      <c r="I93" s="111"/>
      <c r="J93" s="34"/>
      <c r="K93" s="34"/>
      <c r="L93" s="37"/>
    </row>
    <row r="94" spans="2:12" s="1" customFormat="1" ht="12" customHeight="1">
      <c r="B94" s="33"/>
      <c r="C94" s="28" t="s">
        <v>20</v>
      </c>
      <c r="D94" s="34"/>
      <c r="E94" s="34"/>
      <c r="F94" s="26" t="str">
        <f>F16</f>
        <v>Hrdlořezy</v>
      </c>
      <c r="G94" s="34"/>
      <c r="H94" s="34"/>
      <c r="I94" s="112" t="s">
        <v>22</v>
      </c>
      <c r="J94" s="54" t="str">
        <f>IF(J16="","",J16)</f>
        <v>21. 3. 2018</v>
      </c>
      <c r="K94" s="34"/>
      <c r="L94" s="37"/>
    </row>
    <row r="95" spans="2:12" s="1" customFormat="1" ht="6.95" customHeight="1">
      <c r="B95" s="33"/>
      <c r="C95" s="34"/>
      <c r="D95" s="34"/>
      <c r="E95" s="34"/>
      <c r="F95" s="34"/>
      <c r="G95" s="34"/>
      <c r="H95" s="34"/>
      <c r="I95" s="111"/>
      <c r="J95" s="34"/>
      <c r="K95" s="34"/>
      <c r="L95" s="37"/>
    </row>
    <row r="96" spans="2:12" s="1" customFormat="1" ht="13.7" customHeight="1">
      <c r="B96" s="33"/>
      <c r="C96" s="28" t="s">
        <v>24</v>
      </c>
      <c r="D96" s="34"/>
      <c r="E96" s="34"/>
      <c r="F96" s="26" t="str">
        <f>E19</f>
        <v>Vodovody a kanalizace Mladá Boleslav, a.s.</v>
      </c>
      <c r="G96" s="34"/>
      <c r="H96" s="34"/>
      <c r="I96" s="112" t="s">
        <v>32</v>
      </c>
      <c r="J96" s="31" t="str">
        <f>E25</f>
        <v>ŠINDLAR s.r.o.</v>
      </c>
      <c r="K96" s="34"/>
      <c r="L96" s="37"/>
    </row>
    <row r="97" spans="2:65" s="1" customFormat="1" ht="13.7" customHeight="1">
      <c r="B97" s="33"/>
      <c r="C97" s="28" t="s">
        <v>30</v>
      </c>
      <c r="D97" s="34"/>
      <c r="E97" s="34"/>
      <c r="F97" s="26" t="str">
        <f>IF(E22="","",E22)</f>
        <v>Vyplň údaj</v>
      </c>
      <c r="G97" s="34"/>
      <c r="H97" s="34"/>
      <c r="I97" s="112" t="s">
        <v>37</v>
      </c>
      <c r="J97" s="31" t="str">
        <f>E28</f>
        <v>Roman Bárta</v>
      </c>
      <c r="K97" s="34"/>
      <c r="L97" s="37"/>
    </row>
    <row r="98" spans="2:65" s="1" customFormat="1" ht="10.35" customHeight="1">
      <c r="B98" s="33"/>
      <c r="C98" s="34"/>
      <c r="D98" s="34"/>
      <c r="E98" s="34"/>
      <c r="F98" s="34"/>
      <c r="G98" s="34"/>
      <c r="H98" s="34"/>
      <c r="I98" s="111"/>
      <c r="J98" s="34"/>
      <c r="K98" s="34"/>
      <c r="L98" s="37"/>
    </row>
    <row r="99" spans="2:65" s="10" customFormat="1" ht="29.25" customHeight="1">
      <c r="B99" s="155"/>
      <c r="C99" s="156" t="s">
        <v>158</v>
      </c>
      <c r="D99" s="157" t="s">
        <v>60</v>
      </c>
      <c r="E99" s="157" t="s">
        <v>56</v>
      </c>
      <c r="F99" s="157" t="s">
        <v>57</v>
      </c>
      <c r="G99" s="157" t="s">
        <v>159</v>
      </c>
      <c r="H99" s="157" t="s">
        <v>160</v>
      </c>
      <c r="I99" s="158" t="s">
        <v>161</v>
      </c>
      <c r="J99" s="157" t="s">
        <v>145</v>
      </c>
      <c r="K99" s="159" t="s">
        <v>162</v>
      </c>
      <c r="L99" s="160"/>
      <c r="M99" s="63" t="s">
        <v>1</v>
      </c>
      <c r="N99" s="64" t="s">
        <v>45</v>
      </c>
      <c r="O99" s="64" t="s">
        <v>163</v>
      </c>
      <c r="P99" s="64" t="s">
        <v>164</v>
      </c>
      <c r="Q99" s="64" t="s">
        <v>165</v>
      </c>
      <c r="R99" s="64" t="s">
        <v>166</v>
      </c>
      <c r="S99" s="64" t="s">
        <v>167</v>
      </c>
      <c r="T99" s="65" t="s">
        <v>168</v>
      </c>
    </row>
    <row r="100" spans="2:65" s="1" customFormat="1" ht="22.9" customHeight="1">
      <c r="B100" s="33"/>
      <c r="C100" s="70" t="s">
        <v>169</v>
      </c>
      <c r="D100" s="34"/>
      <c r="E100" s="34"/>
      <c r="F100" s="34"/>
      <c r="G100" s="34"/>
      <c r="H100" s="34"/>
      <c r="I100" s="111"/>
      <c r="J100" s="161">
        <f>BK100</f>
        <v>0</v>
      </c>
      <c r="K100" s="34"/>
      <c r="L100" s="37"/>
      <c r="M100" s="66"/>
      <c r="N100" s="67"/>
      <c r="O100" s="67"/>
      <c r="P100" s="162">
        <f>P101+P276</f>
        <v>0</v>
      </c>
      <c r="Q100" s="67"/>
      <c r="R100" s="162">
        <f>R101+R276</f>
        <v>14.6252712</v>
      </c>
      <c r="S100" s="67"/>
      <c r="T100" s="163">
        <f>T101+T276</f>
        <v>33.247639999999997</v>
      </c>
      <c r="AT100" s="16" t="s">
        <v>74</v>
      </c>
      <c r="AU100" s="16" t="s">
        <v>147</v>
      </c>
      <c r="BK100" s="164">
        <f>BK101+BK276</f>
        <v>0</v>
      </c>
    </row>
    <row r="101" spans="2:65" s="11" customFormat="1" ht="25.9" customHeight="1">
      <c r="B101" s="165"/>
      <c r="C101" s="166"/>
      <c r="D101" s="167" t="s">
        <v>74</v>
      </c>
      <c r="E101" s="168" t="s">
        <v>170</v>
      </c>
      <c r="F101" s="168" t="s">
        <v>171</v>
      </c>
      <c r="G101" s="166"/>
      <c r="H101" s="166"/>
      <c r="I101" s="169"/>
      <c r="J101" s="170">
        <f>BK101</f>
        <v>0</v>
      </c>
      <c r="K101" s="166"/>
      <c r="L101" s="171"/>
      <c r="M101" s="172"/>
      <c r="N101" s="173"/>
      <c r="O101" s="173"/>
      <c r="P101" s="174">
        <f>P102+P173+P181+P211+P248+P265+P274</f>
        <v>0</v>
      </c>
      <c r="Q101" s="173"/>
      <c r="R101" s="174">
        <f>R102+R173+R181+R211+R248+R265+R274</f>
        <v>14.6252712</v>
      </c>
      <c r="S101" s="173"/>
      <c r="T101" s="175">
        <f>T102+T173+T181+T211+T248+T265+T274</f>
        <v>33.247639999999997</v>
      </c>
      <c r="AR101" s="176" t="s">
        <v>82</v>
      </c>
      <c r="AT101" s="177" t="s">
        <v>74</v>
      </c>
      <c r="AU101" s="177" t="s">
        <v>75</v>
      </c>
      <c r="AY101" s="176" t="s">
        <v>172</v>
      </c>
      <c r="BK101" s="178">
        <f>BK102+BK173+BK181+BK211+BK248+BK265+BK274</f>
        <v>0</v>
      </c>
    </row>
    <row r="102" spans="2:65" s="11" customFormat="1" ht="22.9" customHeight="1">
      <c r="B102" s="165"/>
      <c r="C102" s="166"/>
      <c r="D102" s="167" t="s">
        <v>74</v>
      </c>
      <c r="E102" s="179" t="s">
        <v>82</v>
      </c>
      <c r="F102" s="179" t="s">
        <v>173</v>
      </c>
      <c r="G102" s="166"/>
      <c r="H102" s="166"/>
      <c r="I102" s="169"/>
      <c r="J102" s="180">
        <f>BK102</f>
        <v>0</v>
      </c>
      <c r="K102" s="166"/>
      <c r="L102" s="171"/>
      <c r="M102" s="172"/>
      <c r="N102" s="173"/>
      <c r="O102" s="173"/>
      <c r="P102" s="174">
        <f>SUM(P103:P172)</f>
        <v>0</v>
      </c>
      <c r="Q102" s="173"/>
      <c r="R102" s="174">
        <f>SUM(R103:R172)</f>
        <v>13.060638600000001</v>
      </c>
      <c r="S102" s="173"/>
      <c r="T102" s="175">
        <f>SUM(T103:T172)</f>
        <v>33.239959999999996</v>
      </c>
      <c r="AR102" s="176" t="s">
        <v>82</v>
      </c>
      <c r="AT102" s="177" t="s">
        <v>74</v>
      </c>
      <c r="AU102" s="177" t="s">
        <v>82</v>
      </c>
      <c r="AY102" s="176" t="s">
        <v>172</v>
      </c>
      <c r="BK102" s="178">
        <f>SUM(BK103:BK172)</f>
        <v>0</v>
      </c>
    </row>
    <row r="103" spans="2:65" s="1" customFormat="1" ht="22.5" customHeight="1">
      <c r="B103" s="33"/>
      <c r="C103" s="181" t="s">
        <v>82</v>
      </c>
      <c r="D103" s="181" t="s">
        <v>174</v>
      </c>
      <c r="E103" s="182" t="s">
        <v>191</v>
      </c>
      <c r="F103" s="183" t="s">
        <v>192</v>
      </c>
      <c r="G103" s="184" t="s">
        <v>175</v>
      </c>
      <c r="H103" s="185">
        <v>25.22</v>
      </c>
      <c r="I103" s="186"/>
      <c r="J103" s="185">
        <f>ROUND(I103*H103,2)</f>
        <v>0</v>
      </c>
      <c r="K103" s="183" t="s">
        <v>176</v>
      </c>
      <c r="L103" s="37"/>
      <c r="M103" s="187" t="s">
        <v>1</v>
      </c>
      <c r="N103" s="188" t="s">
        <v>46</v>
      </c>
      <c r="O103" s="59"/>
      <c r="P103" s="189">
        <f>O103*H103</f>
        <v>0</v>
      </c>
      <c r="Q103" s="189">
        <v>0</v>
      </c>
      <c r="R103" s="189">
        <f>Q103*H103</f>
        <v>0</v>
      </c>
      <c r="S103" s="189">
        <v>0.28999999999999998</v>
      </c>
      <c r="T103" s="190">
        <f>S103*H103</f>
        <v>7.3137999999999987</v>
      </c>
      <c r="AR103" s="16" t="s">
        <v>177</v>
      </c>
      <c r="AT103" s="16" t="s">
        <v>174</v>
      </c>
      <c r="AU103" s="16" t="s">
        <v>84</v>
      </c>
      <c r="AY103" s="16" t="s">
        <v>172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6" t="s">
        <v>82</v>
      </c>
      <c r="BK103" s="191">
        <f>ROUND(I103*H103,2)</f>
        <v>0</v>
      </c>
      <c r="BL103" s="16" t="s">
        <v>177</v>
      </c>
      <c r="BM103" s="16" t="s">
        <v>442</v>
      </c>
    </row>
    <row r="104" spans="2:65" s="1" customFormat="1" ht="19.5">
      <c r="B104" s="33"/>
      <c r="C104" s="34"/>
      <c r="D104" s="194" t="s">
        <v>186</v>
      </c>
      <c r="E104" s="34"/>
      <c r="F104" s="214" t="s">
        <v>193</v>
      </c>
      <c r="G104" s="34"/>
      <c r="H104" s="34"/>
      <c r="I104" s="111"/>
      <c r="J104" s="34"/>
      <c r="K104" s="34"/>
      <c r="L104" s="37"/>
      <c r="M104" s="215"/>
      <c r="N104" s="59"/>
      <c r="O104" s="59"/>
      <c r="P104" s="59"/>
      <c r="Q104" s="59"/>
      <c r="R104" s="59"/>
      <c r="S104" s="59"/>
      <c r="T104" s="60"/>
      <c r="AT104" s="16" t="s">
        <v>186</v>
      </c>
      <c r="AU104" s="16" t="s">
        <v>84</v>
      </c>
    </row>
    <row r="105" spans="2:65" s="12" customFormat="1">
      <c r="B105" s="192"/>
      <c r="C105" s="193"/>
      <c r="D105" s="194" t="s">
        <v>178</v>
      </c>
      <c r="E105" s="195" t="s">
        <v>1</v>
      </c>
      <c r="F105" s="196" t="s">
        <v>188</v>
      </c>
      <c r="G105" s="193"/>
      <c r="H105" s="195" t="s">
        <v>1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178</v>
      </c>
      <c r="AU105" s="202" t="s">
        <v>84</v>
      </c>
      <c r="AV105" s="12" t="s">
        <v>82</v>
      </c>
      <c r="AW105" s="12" t="s">
        <v>36</v>
      </c>
      <c r="AX105" s="12" t="s">
        <v>75</v>
      </c>
      <c r="AY105" s="202" t="s">
        <v>172</v>
      </c>
    </row>
    <row r="106" spans="2:65" s="12" customFormat="1">
      <c r="B106" s="192"/>
      <c r="C106" s="193"/>
      <c r="D106" s="194" t="s">
        <v>178</v>
      </c>
      <c r="E106" s="195" t="s">
        <v>1</v>
      </c>
      <c r="F106" s="196" t="s">
        <v>180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178</v>
      </c>
      <c r="AU106" s="202" t="s">
        <v>84</v>
      </c>
      <c r="AV106" s="12" t="s">
        <v>82</v>
      </c>
      <c r="AW106" s="12" t="s">
        <v>36</v>
      </c>
      <c r="AX106" s="12" t="s">
        <v>75</v>
      </c>
      <c r="AY106" s="202" t="s">
        <v>172</v>
      </c>
    </row>
    <row r="107" spans="2:65" s="12" customFormat="1">
      <c r="B107" s="192"/>
      <c r="C107" s="193"/>
      <c r="D107" s="194" t="s">
        <v>178</v>
      </c>
      <c r="E107" s="195" t="s">
        <v>1</v>
      </c>
      <c r="F107" s="196" t="s">
        <v>194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178</v>
      </c>
      <c r="AU107" s="202" t="s">
        <v>84</v>
      </c>
      <c r="AV107" s="12" t="s">
        <v>82</v>
      </c>
      <c r="AW107" s="12" t="s">
        <v>36</v>
      </c>
      <c r="AX107" s="12" t="s">
        <v>75</v>
      </c>
      <c r="AY107" s="202" t="s">
        <v>172</v>
      </c>
    </row>
    <row r="108" spans="2:65" s="13" customFormat="1">
      <c r="B108" s="203"/>
      <c r="C108" s="204"/>
      <c r="D108" s="194" t="s">
        <v>178</v>
      </c>
      <c r="E108" s="205" t="s">
        <v>1</v>
      </c>
      <c r="F108" s="206" t="s">
        <v>443</v>
      </c>
      <c r="G108" s="204"/>
      <c r="H108" s="207">
        <v>25.22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178</v>
      </c>
      <c r="AU108" s="213" t="s">
        <v>84</v>
      </c>
      <c r="AV108" s="13" t="s">
        <v>84</v>
      </c>
      <c r="AW108" s="13" t="s">
        <v>36</v>
      </c>
      <c r="AX108" s="13" t="s">
        <v>82</v>
      </c>
      <c r="AY108" s="213" t="s">
        <v>172</v>
      </c>
    </row>
    <row r="109" spans="2:65" s="1" customFormat="1" ht="22.5" customHeight="1">
      <c r="B109" s="33"/>
      <c r="C109" s="181" t="s">
        <v>84</v>
      </c>
      <c r="D109" s="181" t="s">
        <v>174</v>
      </c>
      <c r="E109" s="182" t="s">
        <v>197</v>
      </c>
      <c r="F109" s="183" t="s">
        <v>198</v>
      </c>
      <c r="G109" s="184" t="s">
        <v>175</v>
      </c>
      <c r="H109" s="185">
        <v>25.22</v>
      </c>
      <c r="I109" s="186"/>
      <c r="J109" s="185">
        <f>ROUND(I109*H109,2)</f>
        <v>0</v>
      </c>
      <c r="K109" s="183" t="s">
        <v>176</v>
      </c>
      <c r="L109" s="37"/>
      <c r="M109" s="187" t="s">
        <v>1</v>
      </c>
      <c r="N109" s="188" t="s">
        <v>46</v>
      </c>
      <c r="O109" s="59"/>
      <c r="P109" s="189">
        <f>O109*H109</f>
        <v>0</v>
      </c>
      <c r="Q109" s="189">
        <v>0</v>
      </c>
      <c r="R109" s="189">
        <f>Q109*H109</f>
        <v>0</v>
      </c>
      <c r="S109" s="189">
        <v>0.57999999999999996</v>
      </c>
      <c r="T109" s="190">
        <f>S109*H109</f>
        <v>14.627599999999997</v>
      </c>
      <c r="AR109" s="16" t="s">
        <v>177</v>
      </c>
      <c r="AT109" s="16" t="s">
        <v>174</v>
      </c>
      <c r="AU109" s="16" t="s">
        <v>84</v>
      </c>
      <c r="AY109" s="16" t="s">
        <v>172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6" t="s">
        <v>82</v>
      </c>
      <c r="BK109" s="191">
        <f>ROUND(I109*H109,2)</f>
        <v>0</v>
      </c>
      <c r="BL109" s="16" t="s">
        <v>177</v>
      </c>
      <c r="BM109" s="16" t="s">
        <v>444</v>
      </c>
    </row>
    <row r="110" spans="2:65" s="1" customFormat="1" ht="19.5">
      <c r="B110" s="33"/>
      <c r="C110" s="34"/>
      <c r="D110" s="194" t="s">
        <v>186</v>
      </c>
      <c r="E110" s="34"/>
      <c r="F110" s="214" t="s">
        <v>199</v>
      </c>
      <c r="G110" s="34"/>
      <c r="H110" s="34"/>
      <c r="I110" s="111"/>
      <c r="J110" s="34"/>
      <c r="K110" s="34"/>
      <c r="L110" s="37"/>
      <c r="M110" s="215"/>
      <c r="N110" s="59"/>
      <c r="O110" s="59"/>
      <c r="P110" s="59"/>
      <c r="Q110" s="59"/>
      <c r="R110" s="59"/>
      <c r="S110" s="59"/>
      <c r="T110" s="60"/>
      <c r="AT110" s="16" t="s">
        <v>186</v>
      </c>
      <c r="AU110" s="16" t="s">
        <v>84</v>
      </c>
    </row>
    <row r="111" spans="2:65" s="12" customFormat="1">
      <c r="B111" s="192"/>
      <c r="C111" s="193"/>
      <c r="D111" s="194" t="s">
        <v>178</v>
      </c>
      <c r="E111" s="195" t="s">
        <v>1</v>
      </c>
      <c r="F111" s="196" t="s">
        <v>188</v>
      </c>
      <c r="G111" s="193"/>
      <c r="H111" s="195" t="s">
        <v>1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178</v>
      </c>
      <c r="AU111" s="202" t="s">
        <v>84</v>
      </c>
      <c r="AV111" s="12" t="s">
        <v>82</v>
      </c>
      <c r="AW111" s="12" t="s">
        <v>36</v>
      </c>
      <c r="AX111" s="12" t="s">
        <v>75</v>
      </c>
      <c r="AY111" s="202" t="s">
        <v>172</v>
      </c>
    </row>
    <row r="112" spans="2:65" s="12" customFormat="1">
      <c r="B112" s="192"/>
      <c r="C112" s="193"/>
      <c r="D112" s="194" t="s">
        <v>178</v>
      </c>
      <c r="E112" s="195" t="s">
        <v>1</v>
      </c>
      <c r="F112" s="196" t="s">
        <v>180</v>
      </c>
      <c r="G112" s="193"/>
      <c r="H112" s="195" t="s">
        <v>1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178</v>
      </c>
      <c r="AU112" s="202" t="s">
        <v>84</v>
      </c>
      <c r="AV112" s="12" t="s">
        <v>82</v>
      </c>
      <c r="AW112" s="12" t="s">
        <v>36</v>
      </c>
      <c r="AX112" s="12" t="s">
        <v>75</v>
      </c>
      <c r="AY112" s="202" t="s">
        <v>172</v>
      </c>
    </row>
    <row r="113" spans="2:65" s="13" customFormat="1">
      <c r="B113" s="203"/>
      <c r="C113" s="204"/>
      <c r="D113" s="194" t="s">
        <v>178</v>
      </c>
      <c r="E113" s="205" t="s">
        <v>1</v>
      </c>
      <c r="F113" s="206" t="s">
        <v>443</v>
      </c>
      <c r="G113" s="204"/>
      <c r="H113" s="207">
        <v>25.22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178</v>
      </c>
      <c r="AU113" s="213" t="s">
        <v>84</v>
      </c>
      <c r="AV113" s="13" t="s">
        <v>84</v>
      </c>
      <c r="AW113" s="13" t="s">
        <v>36</v>
      </c>
      <c r="AX113" s="13" t="s">
        <v>82</v>
      </c>
      <c r="AY113" s="213" t="s">
        <v>172</v>
      </c>
    </row>
    <row r="114" spans="2:65" s="1" customFormat="1" ht="22.5" customHeight="1">
      <c r="B114" s="33"/>
      <c r="C114" s="181" t="s">
        <v>92</v>
      </c>
      <c r="D114" s="181" t="s">
        <v>174</v>
      </c>
      <c r="E114" s="182" t="s">
        <v>201</v>
      </c>
      <c r="F114" s="183" t="s">
        <v>202</v>
      </c>
      <c r="G114" s="184" t="s">
        <v>175</v>
      </c>
      <c r="H114" s="185">
        <v>12.61</v>
      </c>
      <c r="I114" s="186"/>
      <c r="J114" s="185">
        <f>ROUND(I114*H114,2)</f>
        <v>0</v>
      </c>
      <c r="K114" s="183" t="s">
        <v>176</v>
      </c>
      <c r="L114" s="37"/>
      <c r="M114" s="187" t="s">
        <v>1</v>
      </c>
      <c r="N114" s="188" t="s">
        <v>46</v>
      </c>
      <c r="O114" s="59"/>
      <c r="P114" s="189">
        <f>O114*H114</f>
        <v>0</v>
      </c>
      <c r="Q114" s="189">
        <v>6.0000000000000002E-5</v>
      </c>
      <c r="R114" s="189">
        <f>Q114*H114</f>
        <v>7.5659999999999996E-4</v>
      </c>
      <c r="S114" s="189">
        <v>0.128</v>
      </c>
      <c r="T114" s="190">
        <f>S114*H114</f>
        <v>1.61408</v>
      </c>
      <c r="AR114" s="16" t="s">
        <v>177</v>
      </c>
      <c r="AT114" s="16" t="s">
        <v>174</v>
      </c>
      <c r="AU114" s="16" t="s">
        <v>84</v>
      </c>
      <c r="AY114" s="16" t="s">
        <v>172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6" t="s">
        <v>82</v>
      </c>
      <c r="BK114" s="191">
        <f>ROUND(I114*H114,2)</f>
        <v>0</v>
      </c>
      <c r="BL114" s="16" t="s">
        <v>177</v>
      </c>
      <c r="BM114" s="16" t="s">
        <v>445</v>
      </c>
    </row>
    <row r="115" spans="2:65" s="1" customFormat="1" ht="19.5">
      <c r="B115" s="33"/>
      <c r="C115" s="34"/>
      <c r="D115" s="194" t="s">
        <v>186</v>
      </c>
      <c r="E115" s="34"/>
      <c r="F115" s="214" t="s">
        <v>203</v>
      </c>
      <c r="G115" s="34"/>
      <c r="H115" s="34"/>
      <c r="I115" s="111"/>
      <c r="J115" s="34"/>
      <c r="K115" s="34"/>
      <c r="L115" s="37"/>
      <c r="M115" s="215"/>
      <c r="N115" s="59"/>
      <c r="O115" s="59"/>
      <c r="P115" s="59"/>
      <c r="Q115" s="59"/>
      <c r="R115" s="59"/>
      <c r="S115" s="59"/>
      <c r="T115" s="60"/>
      <c r="AT115" s="16" t="s">
        <v>186</v>
      </c>
      <c r="AU115" s="16" t="s">
        <v>84</v>
      </c>
    </row>
    <row r="116" spans="2:65" s="12" customFormat="1">
      <c r="B116" s="192"/>
      <c r="C116" s="193"/>
      <c r="D116" s="194" t="s">
        <v>178</v>
      </c>
      <c r="E116" s="195" t="s">
        <v>1</v>
      </c>
      <c r="F116" s="196" t="s">
        <v>188</v>
      </c>
      <c r="G116" s="193"/>
      <c r="H116" s="195" t="s">
        <v>1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178</v>
      </c>
      <c r="AU116" s="202" t="s">
        <v>84</v>
      </c>
      <c r="AV116" s="12" t="s">
        <v>82</v>
      </c>
      <c r="AW116" s="12" t="s">
        <v>36</v>
      </c>
      <c r="AX116" s="12" t="s">
        <v>75</v>
      </c>
      <c r="AY116" s="202" t="s">
        <v>172</v>
      </c>
    </row>
    <row r="117" spans="2:65" s="12" customFormat="1">
      <c r="B117" s="192"/>
      <c r="C117" s="193"/>
      <c r="D117" s="194" t="s">
        <v>178</v>
      </c>
      <c r="E117" s="195" t="s">
        <v>1</v>
      </c>
      <c r="F117" s="196" t="s">
        <v>180</v>
      </c>
      <c r="G117" s="193"/>
      <c r="H117" s="195" t="s">
        <v>1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178</v>
      </c>
      <c r="AU117" s="202" t="s">
        <v>84</v>
      </c>
      <c r="AV117" s="12" t="s">
        <v>82</v>
      </c>
      <c r="AW117" s="12" t="s">
        <v>36</v>
      </c>
      <c r="AX117" s="12" t="s">
        <v>75</v>
      </c>
      <c r="AY117" s="202" t="s">
        <v>172</v>
      </c>
    </row>
    <row r="118" spans="2:65" s="13" customFormat="1">
      <c r="B118" s="203"/>
      <c r="C118" s="204"/>
      <c r="D118" s="194" t="s">
        <v>178</v>
      </c>
      <c r="E118" s="205" t="s">
        <v>1</v>
      </c>
      <c r="F118" s="206" t="s">
        <v>446</v>
      </c>
      <c r="G118" s="204"/>
      <c r="H118" s="207">
        <v>12.61</v>
      </c>
      <c r="I118" s="208"/>
      <c r="J118" s="204"/>
      <c r="K118" s="204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178</v>
      </c>
      <c r="AU118" s="213" t="s">
        <v>84</v>
      </c>
      <c r="AV118" s="13" t="s">
        <v>84</v>
      </c>
      <c r="AW118" s="13" t="s">
        <v>36</v>
      </c>
      <c r="AX118" s="13" t="s">
        <v>82</v>
      </c>
      <c r="AY118" s="213" t="s">
        <v>172</v>
      </c>
    </row>
    <row r="119" spans="2:65" s="1" customFormat="1" ht="22.5" customHeight="1">
      <c r="B119" s="33"/>
      <c r="C119" s="181" t="s">
        <v>177</v>
      </c>
      <c r="D119" s="181" t="s">
        <v>174</v>
      </c>
      <c r="E119" s="182" t="s">
        <v>205</v>
      </c>
      <c r="F119" s="183" t="s">
        <v>206</v>
      </c>
      <c r="G119" s="184" t="s">
        <v>175</v>
      </c>
      <c r="H119" s="185">
        <v>25.22</v>
      </c>
      <c r="I119" s="186"/>
      <c r="J119" s="185">
        <f>ROUND(I119*H119,2)</f>
        <v>0</v>
      </c>
      <c r="K119" s="183" t="s">
        <v>1</v>
      </c>
      <c r="L119" s="37"/>
      <c r="M119" s="187" t="s">
        <v>1</v>
      </c>
      <c r="N119" s="188" t="s">
        <v>46</v>
      </c>
      <c r="O119" s="59"/>
      <c r="P119" s="189">
        <f>O119*H119</f>
        <v>0</v>
      </c>
      <c r="Q119" s="189">
        <v>2.9999999999999997E-4</v>
      </c>
      <c r="R119" s="189">
        <f>Q119*H119</f>
        <v>7.5659999999999989E-3</v>
      </c>
      <c r="S119" s="189">
        <v>0.38400000000000001</v>
      </c>
      <c r="T119" s="190">
        <f>S119*H119</f>
        <v>9.6844800000000006</v>
      </c>
      <c r="AR119" s="16" t="s">
        <v>177</v>
      </c>
      <c r="AT119" s="16" t="s">
        <v>174</v>
      </c>
      <c r="AU119" s="16" t="s">
        <v>84</v>
      </c>
      <c r="AY119" s="16" t="s">
        <v>172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6" t="s">
        <v>82</v>
      </c>
      <c r="BK119" s="191">
        <f>ROUND(I119*H119,2)</f>
        <v>0</v>
      </c>
      <c r="BL119" s="16" t="s">
        <v>177</v>
      </c>
      <c r="BM119" s="16" t="s">
        <v>447</v>
      </c>
    </row>
    <row r="120" spans="2:65" s="1" customFormat="1" ht="19.5">
      <c r="B120" s="33"/>
      <c r="C120" s="34"/>
      <c r="D120" s="194" t="s">
        <v>186</v>
      </c>
      <c r="E120" s="34"/>
      <c r="F120" s="214" t="s">
        <v>207</v>
      </c>
      <c r="G120" s="34"/>
      <c r="H120" s="34"/>
      <c r="I120" s="111"/>
      <c r="J120" s="34"/>
      <c r="K120" s="34"/>
      <c r="L120" s="37"/>
      <c r="M120" s="215"/>
      <c r="N120" s="59"/>
      <c r="O120" s="59"/>
      <c r="P120" s="59"/>
      <c r="Q120" s="59"/>
      <c r="R120" s="59"/>
      <c r="S120" s="59"/>
      <c r="T120" s="60"/>
      <c r="AT120" s="16" t="s">
        <v>186</v>
      </c>
      <c r="AU120" s="16" t="s">
        <v>84</v>
      </c>
    </row>
    <row r="121" spans="2:65" s="12" customFormat="1">
      <c r="B121" s="192"/>
      <c r="C121" s="193"/>
      <c r="D121" s="194" t="s">
        <v>178</v>
      </c>
      <c r="E121" s="195" t="s">
        <v>1</v>
      </c>
      <c r="F121" s="196" t="s">
        <v>179</v>
      </c>
      <c r="G121" s="193"/>
      <c r="H121" s="195" t="s">
        <v>1</v>
      </c>
      <c r="I121" s="197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178</v>
      </c>
      <c r="AU121" s="202" t="s">
        <v>84</v>
      </c>
      <c r="AV121" s="12" t="s">
        <v>82</v>
      </c>
      <c r="AW121" s="12" t="s">
        <v>36</v>
      </c>
      <c r="AX121" s="12" t="s">
        <v>75</v>
      </c>
      <c r="AY121" s="202" t="s">
        <v>172</v>
      </c>
    </row>
    <row r="122" spans="2:65" s="12" customFormat="1">
      <c r="B122" s="192"/>
      <c r="C122" s="193"/>
      <c r="D122" s="194" t="s">
        <v>178</v>
      </c>
      <c r="E122" s="195" t="s">
        <v>1</v>
      </c>
      <c r="F122" s="196" t="s">
        <v>180</v>
      </c>
      <c r="G122" s="193"/>
      <c r="H122" s="195" t="s">
        <v>1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178</v>
      </c>
      <c r="AU122" s="202" t="s">
        <v>84</v>
      </c>
      <c r="AV122" s="12" t="s">
        <v>82</v>
      </c>
      <c r="AW122" s="12" t="s">
        <v>36</v>
      </c>
      <c r="AX122" s="12" t="s">
        <v>75</v>
      </c>
      <c r="AY122" s="202" t="s">
        <v>172</v>
      </c>
    </row>
    <row r="123" spans="2:65" s="13" customFormat="1">
      <c r="B123" s="203"/>
      <c r="C123" s="204"/>
      <c r="D123" s="194" t="s">
        <v>178</v>
      </c>
      <c r="E123" s="205" t="s">
        <v>1</v>
      </c>
      <c r="F123" s="206" t="s">
        <v>443</v>
      </c>
      <c r="G123" s="204"/>
      <c r="H123" s="207">
        <v>25.22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178</v>
      </c>
      <c r="AU123" s="213" t="s">
        <v>84</v>
      </c>
      <c r="AV123" s="13" t="s">
        <v>84</v>
      </c>
      <c r="AW123" s="13" t="s">
        <v>36</v>
      </c>
      <c r="AX123" s="13" t="s">
        <v>82</v>
      </c>
      <c r="AY123" s="213" t="s">
        <v>172</v>
      </c>
    </row>
    <row r="124" spans="2:65" s="1" customFormat="1" ht="22.5" customHeight="1">
      <c r="B124" s="33"/>
      <c r="C124" s="181" t="s">
        <v>183</v>
      </c>
      <c r="D124" s="181" t="s">
        <v>174</v>
      </c>
      <c r="E124" s="182" t="s">
        <v>237</v>
      </c>
      <c r="F124" s="183" t="s">
        <v>238</v>
      </c>
      <c r="G124" s="184" t="s">
        <v>231</v>
      </c>
      <c r="H124" s="185">
        <v>32.979999999999997</v>
      </c>
      <c r="I124" s="186"/>
      <c r="J124" s="185">
        <f>ROUND(I124*H124,2)</f>
        <v>0</v>
      </c>
      <c r="K124" s="183" t="s">
        <v>176</v>
      </c>
      <c r="L124" s="37"/>
      <c r="M124" s="187" t="s">
        <v>1</v>
      </c>
      <c r="N124" s="188" t="s">
        <v>46</v>
      </c>
      <c r="O124" s="59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AR124" s="16" t="s">
        <v>177</v>
      </c>
      <c r="AT124" s="16" t="s">
        <v>174</v>
      </c>
      <c r="AU124" s="16" t="s">
        <v>84</v>
      </c>
      <c r="AY124" s="16" t="s">
        <v>172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6" t="s">
        <v>82</v>
      </c>
      <c r="BK124" s="191">
        <f>ROUND(I124*H124,2)</f>
        <v>0</v>
      </c>
      <c r="BL124" s="16" t="s">
        <v>177</v>
      </c>
      <c r="BM124" s="16" t="s">
        <v>448</v>
      </c>
    </row>
    <row r="125" spans="2:65" s="12" customFormat="1">
      <c r="B125" s="192"/>
      <c r="C125" s="193"/>
      <c r="D125" s="194" t="s">
        <v>178</v>
      </c>
      <c r="E125" s="195" t="s">
        <v>1</v>
      </c>
      <c r="F125" s="196" t="s">
        <v>449</v>
      </c>
      <c r="G125" s="193"/>
      <c r="H125" s="195" t="s">
        <v>1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178</v>
      </c>
      <c r="AU125" s="202" t="s">
        <v>84</v>
      </c>
      <c r="AV125" s="12" t="s">
        <v>82</v>
      </c>
      <c r="AW125" s="12" t="s">
        <v>36</v>
      </c>
      <c r="AX125" s="12" t="s">
        <v>75</v>
      </c>
      <c r="AY125" s="202" t="s">
        <v>172</v>
      </c>
    </row>
    <row r="126" spans="2:65" s="12" customFormat="1">
      <c r="B126" s="192"/>
      <c r="C126" s="193"/>
      <c r="D126" s="194" t="s">
        <v>178</v>
      </c>
      <c r="E126" s="195" t="s">
        <v>1</v>
      </c>
      <c r="F126" s="196" t="s">
        <v>239</v>
      </c>
      <c r="G126" s="193"/>
      <c r="H126" s="195" t="s">
        <v>1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178</v>
      </c>
      <c r="AU126" s="202" t="s">
        <v>84</v>
      </c>
      <c r="AV126" s="12" t="s">
        <v>82</v>
      </c>
      <c r="AW126" s="12" t="s">
        <v>36</v>
      </c>
      <c r="AX126" s="12" t="s">
        <v>75</v>
      </c>
      <c r="AY126" s="202" t="s">
        <v>172</v>
      </c>
    </row>
    <row r="127" spans="2:65" s="12" customFormat="1">
      <c r="B127" s="192"/>
      <c r="C127" s="193"/>
      <c r="D127" s="194" t="s">
        <v>178</v>
      </c>
      <c r="E127" s="195" t="s">
        <v>1</v>
      </c>
      <c r="F127" s="196" t="s">
        <v>450</v>
      </c>
      <c r="G127" s="193"/>
      <c r="H127" s="195" t="s">
        <v>1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178</v>
      </c>
      <c r="AU127" s="202" t="s">
        <v>84</v>
      </c>
      <c r="AV127" s="12" t="s">
        <v>82</v>
      </c>
      <c r="AW127" s="12" t="s">
        <v>36</v>
      </c>
      <c r="AX127" s="12" t="s">
        <v>75</v>
      </c>
      <c r="AY127" s="202" t="s">
        <v>172</v>
      </c>
    </row>
    <row r="128" spans="2:65" s="13" customFormat="1">
      <c r="B128" s="203"/>
      <c r="C128" s="204"/>
      <c r="D128" s="194" t="s">
        <v>178</v>
      </c>
      <c r="E128" s="205" t="s">
        <v>1</v>
      </c>
      <c r="F128" s="206" t="s">
        <v>451</v>
      </c>
      <c r="G128" s="204"/>
      <c r="H128" s="207">
        <v>32.979999999999997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178</v>
      </c>
      <c r="AU128" s="213" t="s">
        <v>84</v>
      </c>
      <c r="AV128" s="13" t="s">
        <v>84</v>
      </c>
      <c r="AW128" s="13" t="s">
        <v>36</v>
      </c>
      <c r="AX128" s="13" t="s">
        <v>82</v>
      </c>
      <c r="AY128" s="213" t="s">
        <v>172</v>
      </c>
    </row>
    <row r="129" spans="2:65" s="1" customFormat="1" ht="22.5" customHeight="1">
      <c r="B129" s="33"/>
      <c r="C129" s="181" t="s">
        <v>190</v>
      </c>
      <c r="D129" s="181" t="s">
        <v>174</v>
      </c>
      <c r="E129" s="182" t="s">
        <v>242</v>
      </c>
      <c r="F129" s="183" t="s">
        <v>243</v>
      </c>
      <c r="G129" s="184" t="s">
        <v>231</v>
      </c>
      <c r="H129" s="185">
        <v>9.89</v>
      </c>
      <c r="I129" s="186"/>
      <c r="J129" s="185">
        <f>ROUND(I129*H129,2)</f>
        <v>0</v>
      </c>
      <c r="K129" s="183" t="s">
        <v>176</v>
      </c>
      <c r="L129" s="37"/>
      <c r="M129" s="187" t="s">
        <v>1</v>
      </c>
      <c r="N129" s="188" t="s">
        <v>46</v>
      </c>
      <c r="O129" s="59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AR129" s="16" t="s">
        <v>177</v>
      </c>
      <c r="AT129" s="16" t="s">
        <v>174</v>
      </c>
      <c r="AU129" s="16" t="s">
        <v>84</v>
      </c>
      <c r="AY129" s="16" t="s">
        <v>172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6" t="s">
        <v>82</v>
      </c>
      <c r="BK129" s="191">
        <f>ROUND(I129*H129,2)</f>
        <v>0</v>
      </c>
      <c r="BL129" s="16" t="s">
        <v>177</v>
      </c>
      <c r="BM129" s="16" t="s">
        <v>452</v>
      </c>
    </row>
    <row r="130" spans="2:65" s="1" customFormat="1" ht="19.5">
      <c r="B130" s="33"/>
      <c r="C130" s="34"/>
      <c r="D130" s="194" t="s">
        <v>186</v>
      </c>
      <c r="E130" s="34"/>
      <c r="F130" s="214" t="s">
        <v>244</v>
      </c>
      <c r="G130" s="34"/>
      <c r="H130" s="34"/>
      <c r="I130" s="111"/>
      <c r="J130" s="34"/>
      <c r="K130" s="34"/>
      <c r="L130" s="37"/>
      <c r="M130" s="215"/>
      <c r="N130" s="59"/>
      <c r="O130" s="59"/>
      <c r="P130" s="59"/>
      <c r="Q130" s="59"/>
      <c r="R130" s="59"/>
      <c r="S130" s="59"/>
      <c r="T130" s="60"/>
      <c r="AT130" s="16" t="s">
        <v>186</v>
      </c>
      <c r="AU130" s="16" t="s">
        <v>84</v>
      </c>
    </row>
    <row r="131" spans="2:65" s="13" customFormat="1">
      <c r="B131" s="203"/>
      <c r="C131" s="204"/>
      <c r="D131" s="194" t="s">
        <v>178</v>
      </c>
      <c r="E131" s="204"/>
      <c r="F131" s="206" t="s">
        <v>453</v>
      </c>
      <c r="G131" s="204"/>
      <c r="H131" s="207">
        <v>9.89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178</v>
      </c>
      <c r="AU131" s="213" t="s">
        <v>84</v>
      </c>
      <c r="AV131" s="13" t="s">
        <v>84</v>
      </c>
      <c r="AW131" s="13" t="s">
        <v>4</v>
      </c>
      <c r="AX131" s="13" t="s">
        <v>82</v>
      </c>
      <c r="AY131" s="213" t="s">
        <v>172</v>
      </c>
    </row>
    <row r="132" spans="2:65" s="1" customFormat="1" ht="22.5" customHeight="1">
      <c r="B132" s="33"/>
      <c r="C132" s="181" t="s">
        <v>196</v>
      </c>
      <c r="D132" s="181" t="s">
        <v>174</v>
      </c>
      <c r="E132" s="182" t="s">
        <v>246</v>
      </c>
      <c r="F132" s="183" t="s">
        <v>247</v>
      </c>
      <c r="G132" s="184" t="s">
        <v>231</v>
      </c>
      <c r="H132" s="185">
        <v>1.02</v>
      </c>
      <c r="I132" s="186"/>
      <c r="J132" s="185">
        <f>ROUND(I132*H132,2)</f>
        <v>0</v>
      </c>
      <c r="K132" s="183" t="s">
        <v>176</v>
      </c>
      <c r="L132" s="37"/>
      <c r="M132" s="187" t="s">
        <v>1</v>
      </c>
      <c r="N132" s="188" t="s">
        <v>46</v>
      </c>
      <c r="O132" s="59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AR132" s="16" t="s">
        <v>177</v>
      </c>
      <c r="AT132" s="16" t="s">
        <v>174</v>
      </c>
      <c r="AU132" s="16" t="s">
        <v>84</v>
      </c>
      <c r="AY132" s="16" t="s">
        <v>172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6" t="s">
        <v>82</v>
      </c>
      <c r="BK132" s="191">
        <f>ROUND(I132*H132,2)</f>
        <v>0</v>
      </c>
      <c r="BL132" s="16" t="s">
        <v>177</v>
      </c>
      <c r="BM132" s="16" t="s">
        <v>454</v>
      </c>
    </row>
    <row r="133" spans="2:65" s="12" customFormat="1">
      <c r="B133" s="192"/>
      <c r="C133" s="193"/>
      <c r="D133" s="194" t="s">
        <v>178</v>
      </c>
      <c r="E133" s="195" t="s">
        <v>1</v>
      </c>
      <c r="F133" s="196" t="s">
        <v>449</v>
      </c>
      <c r="G133" s="193"/>
      <c r="H133" s="195" t="s">
        <v>1</v>
      </c>
      <c r="I133" s="197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178</v>
      </c>
      <c r="AU133" s="202" t="s">
        <v>84</v>
      </c>
      <c r="AV133" s="12" t="s">
        <v>82</v>
      </c>
      <c r="AW133" s="12" t="s">
        <v>36</v>
      </c>
      <c r="AX133" s="12" t="s">
        <v>75</v>
      </c>
      <c r="AY133" s="202" t="s">
        <v>172</v>
      </c>
    </row>
    <row r="134" spans="2:65" s="12" customFormat="1">
      <c r="B134" s="192"/>
      <c r="C134" s="193"/>
      <c r="D134" s="194" t="s">
        <v>178</v>
      </c>
      <c r="E134" s="195" t="s">
        <v>1</v>
      </c>
      <c r="F134" s="196" t="s">
        <v>239</v>
      </c>
      <c r="G134" s="193"/>
      <c r="H134" s="195" t="s">
        <v>1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178</v>
      </c>
      <c r="AU134" s="202" t="s">
        <v>84</v>
      </c>
      <c r="AV134" s="12" t="s">
        <v>82</v>
      </c>
      <c r="AW134" s="12" t="s">
        <v>36</v>
      </c>
      <c r="AX134" s="12" t="s">
        <v>75</v>
      </c>
      <c r="AY134" s="202" t="s">
        <v>172</v>
      </c>
    </row>
    <row r="135" spans="2:65" s="12" customFormat="1">
      <c r="B135" s="192"/>
      <c r="C135" s="193"/>
      <c r="D135" s="194" t="s">
        <v>178</v>
      </c>
      <c r="E135" s="195" t="s">
        <v>1</v>
      </c>
      <c r="F135" s="196" t="s">
        <v>455</v>
      </c>
      <c r="G135" s="193"/>
      <c r="H135" s="195" t="s">
        <v>1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178</v>
      </c>
      <c r="AU135" s="202" t="s">
        <v>84</v>
      </c>
      <c r="AV135" s="12" t="s">
        <v>82</v>
      </c>
      <c r="AW135" s="12" t="s">
        <v>36</v>
      </c>
      <c r="AX135" s="12" t="s">
        <v>75</v>
      </c>
      <c r="AY135" s="202" t="s">
        <v>172</v>
      </c>
    </row>
    <row r="136" spans="2:65" s="13" customFormat="1">
      <c r="B136" s="203"/>
      <c r="C136" s="204"/>
      <c r="D136" s="194" t="s">
        <v>178</v>
      </c>
      <c r="E136" s="205" t="s">
        <v>1</v>
      </c>
      <c r="F136" s="206" t="s">
        <v>456</v>
      </c>
      <c r="G136" s="204"/>
      <c r="H136" s="207">
        <v>1.02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178</v>
      </c>
      <c r="AU136" s="213" t="s">
        <v>84</v>
      </c>
      <c r="AV136" s="13" t="s">
        <v>84</v>
      </c>
      <c r="AW136" s="13" t="s">
        <v>36</v>
      </c>
      <c r="AX136" s="13" t="s">
        <v>82</v>
      </c>
      <c r="AY136" s="213" t="s">
        <v>172</v>
      </c>
    </row>
    <row r="137" spans="2:65" s="1" customFormat="1" ht="22.5" customHeight="1">
      <c r="B137" s="33"/>
      <c r="C137" s="181" t="s">
        <v>200</v>
      </c>
      <c r="D137" s="181" t="s">
        <v>174</v>
      </c>
      <c r="E137" s="182" t="s">
        <v>248</v>
      </c>
      <c r="F137" s="183" t="s">
        <v>249</v>
      </c>
      <c r="G137" s="184" t="s">
        <v>231</v>
      </c>
      <c r="H137" s="185">
        <v>0.31</v>
      </c>
      <c r="I137" s="186"/>
      <c r="J137" s="185">
        <f>ROUND(I137*H137,2)</f>
        <v>0</v>
      </c>
      <c r="K137" s="183" t="s">
        <v>176</v>
      </c>
      <c r="L137" s="37"/>
      <c r="M137" s="187" t="s">
        <v>1</v>
      </c>
      <c r="N137" s="188" t="s">
        <v>46</v>
      </c>
      <c r="O137" s="59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AR137" s="16" t="s">
        <v>177</v>
      </c>
      <c r="AT137" s="16" t="s">
        <v>174</v>
      </c>
      <c r="AU137" s="16" t="s">
        <v>84</v>
      </c>
      <c r="AY137" s="16" t="s">
        <v>172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6" t="s">
        <v>82</v>
      </c>
      <c r="BK137" s="191">
        <f>ROUND(I137*H137,2)</f>
        <v>0</v>
      </c>
      <c r="BL137" s="16" t="s">
        <v>177</v>
      </c>
      <c r="BM137" s="16" t="s">
        <v>457</v>
      </c>
    </row>
    <row r="138" spans="2:65" s="1" customFormat="1" ht="19.5">
      <c r="B138" s="33"/>
      <c r="C138" s="34"/>
      <c r="D138" s="194" t="s">
        <v>186</v>
      </c>
      <c r="E138" s="34"/>
      <c r="F138" s="214" t="s">
        <v>244</v>
      </c>
      <c r="G138" s="34"/>
      <c r="H138" s="34"/>
      <c r="I138" s="111"/>
      <c r="J138" s="34"/>
      <c r="K138" s="34"/>
      <c r="L138" s="37"/>
      <c r="M138" s="215"/>
      <c r="N138" s="59"/>
      <c r="O138" s="59"/>
      <c r="P138" s="59"/>
      <c r="Q138" s="59"/>
      <c r="R138" s="59"/>
      <c r="S138" s="59"/>
      <c r="T138" s="60"/>
      <c r="AT138" s="16" t="s">
        <v>186</v>
      </c>
      <c r="AU138" s="16" t="s">
        <v>84</v>
      </c>
    </row>
    <row r="139" spans="2:65" s="13" customFormat="1">
      <c r="B139" s="203"/>
      <c r="C139" s="204"/>
      <c r="D139" s="194" t="s">
        <v>178</v>
      </c>
      <c r="E139" s="204"/>
      <c r="F139" s="206" t="s">
        <v>458</v>
      </c>
      <c r="G139" s="204"/>
      <c r="H139" s="207">
        <v>0.31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178</v>
      </c>
      <c r="AU139" s="213" t="s">
        <v>84</v>
      </c>
      <c r="AV139" s="13" t="s">
        <v>84</v>
      </c>
      <c r="AW139" s="13" t="s">
        <v>4</v>
      </c>
      <c r="AX139" s="13" t="s">
        <v>82</v>
      </c>
      <c r="AY139" s="213" t="s">
        <v>172</v>
      </c>
    </row>
    <row r="140" spans="2:65" s="1" customFormat="1" ht="16.5" customHeight="1">
      <c r="B140" s="33"/>
      <c r="C140" s="181" t="s">
        <v>204</v>
      </c>
      <c r="D140" s="181" t="s">
        <v>174</v>
      </c>
      <c r="E140" s="182" t="s">
        <v>258</v>
      </c>
      <c r="F140" s="183" t="s">
        <v>259</v>
      </c>
      <c r="G140" s="184" t="s">
        <v>175</v>
      </c>
      <c r="H140" s="185">
        <v>90.2</v>
      </c>
      <c r="I140" s="186"/>
      <c r="J140" s="185">
        <f>ROUND(I140*H140,2)</f>
        <v>0</v>
      </c>
      <c r="K140" s="183" t="s">
        <v>176</v>
      </c>
      <c r="L140" s="37"/>
      <c r="M140" s="187" t="s">
        <v>1</v>
      </c>
      <c r="N140" s="188" t="s">
        <v>46</v>
      </c>
      <c r="O140" s="59"/>
      <c r="P140" s="189">
        <f>O140*H140</f>
        <v>0</v>
      </c>
      <c r="Q140" s="189">
        <v>5.8E-4</v>
      </c>
      <c r="R140" s="189">
        <f>Q140*H140</f>
        <v>5.2316000000000001E-2</v>
      </c>
      <c r="S140" s="189">
        <v>0</v>
      </c>
      <c r="T140" s="190">
        <f>S140*H140</f>
        <v>0</v>
      </c>
      <c r="AR140" s="16" t="s">
        <v>177</v>
      </c>
      <c r="AT140" s="16" t="s">
        <v>174</v>
      </c>
      <c r="AU140" s="16" t="s">
        <v>84</v>
      </c>
      <c r="AY140" s="16" t="s">
        <v>172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6" t="s">
        <v>82</v>
      </c>
      <c r="BK140" s="191">
        <f>ROUND(I140*H140,2)</f>
        <v>0</v>
      </c>
      <c r="BL140" s="16" t="s">
        <v>177</v>
      </c>
      <c r="BM140" s="16" t="s">
        <v>459</v>
      </c>
    </row>
    <row r="141" spans="2:65" s="12" customFormat="1">
      <c r="B141" s="192"/>
      <c r="C141" s="193"/>
      <c r="D141" s="194" t="s">
        <v>178</v>
      </c>
      <c r="E141" s="195" t="s">
        <v>1</v>
      </c>
      <c r="F141" s="196" t="s">
        <v>449</v>
      </c>
      <c r="G141" s="193"/>
      <c r="H141" s="195" t="s">
        <v>1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178</v>
      </c>
      <c r="AU141" s="202" t="s">
        <v>84</v>
      </c>
      <c r="AV141" s="12" t="s">
        <v>82</v>
      </c>
      <c r="AW141" s="12" t="s">
        <v>36</v>
      </c>
      <c r="AX141" s="12" t="s">
        <v>75</v>
      </c>
      <c r="AY141" s="202" t="s">
        <v>172</v>
      </c>
    </row>
    <row r="142" spans="2:65" s="12" customFormat="1">
      <c r="B142" s="192"/>
      <c r="C142" s="193"/>
      <c r="D142" s="194" t="s">
        <v>178</v>
      </c>
      <c r="E142" s="195" t="s">
        <v>1</v>
      </c>
      <c r="F142" s="196" t="s">
        <v>239</v>
      </c>
      <c r="G142" s="193"/>
      <c r="H142" s="195" t="s">
        <v>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178</v>
      </c>
      <c r="AU142" s="202" t="s">
        <v>84</v>
      </c>
      <c r="AV142" s="12" t="s">
        <v>82</v>
      </c>
      <c r="AW142" s="12" t="s">
        <v>36</v>
      </c>
      <c r="AX142" s="12" t="s">
        <v>75</v>
      </c>
      <c r="AY142" s="202" t="s">
        <v>172</v>
      </c>
    </row>
    <row r="143" spans="2:65" s="13" customFormat="1">
      <c r="B143" s="203"/>
      <c r="C143" s="204"/>
      <c r="D143" s="194" t="s">
        <v>178</v>
      </c>
      <c r="E143" s="205" t="s">
        <v>1</v>
      </c>
      <c r="F143" s="206" t="s">
        <v>460</v>
      </c>
      <c r="G143" s="204"/>
      <c r="H143" s="207">
        <v>90.2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178</v>
      </c>
      <c r="AU143" s="213" t="s">
        <v>84</v>
      </c>
      <c r="AV143" s="13" t="s">
        <v>84</v>
      </c>
      <c r="AW143" s="13" t="s">
        <v>36</v>
      </c>
      <c r="AX143" s="13" t="s">
        <v>82</v>
      </c>
      <c r="AY143" s="213" t="s">
        <v>172</v>
      </c>
    </row>
    <row r="144" spans="2:65" s="1" customFormat="1" ht="16.5" customHeight="1">
      <c r="B144" s="33"/>
      <c r="C144" s="181" t="s">
        <v>208</v>
      </c>
      <c r="D144" s="181" t="s">
        <v>174</v>
      </c>
      <c r="E144" s="182" t="s">
        <v>261</v>
      </c>
      <c r="F144" s="183" t="s">
        <v>262</v>
      </c>
      <c r="G144" s="184" t="s">
        <v>175</v>
      </c>
      <c r="H144" s="185">
        <v>90.2</v>
      </c>
      <c r="I144" s="186"/>
      <c r="J144" s="185">
        <f>ROUND(I144*H144,2)</f>
        <v>0</v>
      </c>
      <c r="K144" s="183" t="s">
        <v>176</v>
      </c>
      <c r="L144" s="37"/>
      <c r="M144" s="187" t="s">
        <v>1</v>
      </c>
      <c r="N144" s="188" t="s">
        <v>46</v>
      </c>
      <c r="O144" s="59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16" t="s">
        <v>177</v>
      </c>
      <c r="AT144" s="16" t="s">
        <v>174</v>
      </c>
      <c r="AU144" s="16" t="s">
        <v>84</v>
      </c>
      <c r="AY144" s="16" t="s">
        <v>172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6" t="s">
        <v>82</v>
      </c>
      <c r="BK144" s="191">
        <f>ROUND(I144*H144,2)</f>
        <v>0</v>
      </c>
      <c r="BL144" s="16" t="s">
        <v>177</v>
      </c>
      <c r="BM144" s="16" t="s">
        <v>461</v>
      </c>
    </row>
    <row r="145" spans="2:65" s="12" customFormat="1">
      <c r="B145" s="192"/>
      <c r="C145" s="193"/>
      <c r="D145" s="194" t="s">
        <v>178</v>
      </c>
      <c r="E145" s="195" t="s">
        <v>1</v>
      </c>
      <c r="F145" s="196" t="s">
        <v>263</v>
      </c>
      <c r="G145" s="193"/>
      <c r="H145" s="195" t="s">
        <v>1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178</v>
      </c>
      <c r="AU145" s="202" t="s">
        <v>84</v>
      </c>
      <c r="AV145" s="12" t="s">
        <v>82</v>
      </c>
      <c r="AW145" s="12" t="s">
        <v>36</v>
      </c>
      <c r="AX145" s="12" t="s">
        <v>75</v>
      </c>
      <c r="AY145" s="202" t="s">
        <v>172</v>
      </c>
    </row>
    <row r="146" spans="2:65" s="13" customFormat="1">
      <c r="B146" s="203"/>
      <c r="C146" s="204"/>
      <c r="D146" s="194" t="s">
        <v>178</v>
      </c>
      <c r="E146" s="205" t="s">
        <v>1</v>
      </c>
      <c r="F146" s="206" t="s">
        <v>460</v>
      </c>
      <c r="G146" s="204"/>
      <c r="H146" s="207">
        <v>90.2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178</v>
      </c>
      <c r="AU146" s="213" t="s">
        <v>84</v>
      </c>
      <c r="AV146" s="13" t="s">
        <v>84</v>
      </c>
      <c r="AW146" s="13" t="s">
        <v>36</v>
      </c>
      <c r="AX146" s="13" t="s">
        <v>82</v>
      </c>
      <c r="AY146" s="213" t="s">
        <v>172</v>
      </c>
    </row>
    <row r="147" spans="2:65" s="1" customFormat="1" ht="22.5" customHeight="1">
      <c r="B147" s="33"/>
      <c r="C147" s="181" t="s">
        <v>213</v>
      </c>
      <c r="D147" s="181" t="s">
        <v>174</v>
      </c>
      <c r="E147" s="182" t="s">
        <v>265</v>
      </c>
      <c r="F147" s="183" t="s">
        <v>266</v>
      </c>
      <c r="G147" s="184" t="s">
        <v>231</v>
      </c>
      <c r="H147" s="185">
        <v>17</v>
      </c>
      <c r="I147" s="186"/>
      <c r="J147" s="185">
        <f>ROUND(I147*H147,2)</f>
        <v>0</v>
      </c>
      <c r="K147" s="183" t="s">
        <v>176</v>
      </c>
      <c r="L147" s="37"/>
      <c r="M147" s="187" t="s">
        <v>1</v>
      </c>
      <c r="N147" s="188" t="s">
        <v>46</v>
      </c>
      <c r="O147" s="59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AR147" s="16" t="s">
        <v>177</v>
      </c>
      <c r="AT147" s="16" t="s">
        <v>174</v>
      </c>
      <c r="AU147" s="16" t="s">
        <v>84</v>
      </c>
      <c r="AY147" s="16" t="s">
        <v>172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6" t="s">
        <v>82</v>
      </c>
      <c r="BK147" s="191">
        <f>ROUND(I147*H147,2)</f>
        <v>0</v>
      </c>
      <c r="BL147" s="16" t="s">
        <v>177</v>
      </c>
      <c r="BM147" s="16" t="s">
        <v>462</v>
      </c>
    </row>
    <row r="148" spans="2:65" s="1" customFormat="1" ht="29.25">
      <c r="B148" s="33"/>
      <c r="C148" s="34"/>
      <c r="D148" s="194" t="s">
        <v>186</v>
      </c>
      <c r="E148" s="34"/>
      <c r="F148" s="214" t="s">
        <v>267</v>
      </c>
      <c r="G148" s="34"/>
      <c r="H148" s="34"/>
      <c r="I148" s="111"/>
      <c r="J148" s="34"/>
      <c r="K148" s="34"/>
      <c r="L148" s="37"/>
      <c r="M148" s="215"/>
      <c r="N148" s="59"/>
      <c r="O148" s="59"/>
      <c r="P148" s="59"/>
      <c r="Q148" s="59"/>
      <c r="R148" s="59"/>
      <c r="S148" s="59"/>
      <c r="T148" s="60"/>
      <c r="AT148" s="16" t="s">
        <v>186</v>
      </c>
      <c r="AU148" s="16" t="s">
        <v>84</v>
      </c>
    </row>
    <row r="149" spans="2:65" s="12" customFormat="1">
      <c r="B149" s="192"/>
      <c r="C149" s="193"/>
      <c r="D149" s="194" t="s">
        <v>178</v>
      </c>
      <c r="E149" s="195" t="s">
        <v>1</v>
      </c>
      <c r="F149" s="196" t="s">
        <v>268</v>
      </c>
      <c r="G149" s="193"/>
      <c r="H149" s="195" t="s">
        <v>1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178</v>
      </c>
      <c r="AU149" s="202" t="s">
        <v>84</v>
      </c>
      <c r="AV149" s="12" t="s">
        <v>82</v>
      </c>
      <c r="AW149" s="12" t="s">
        <v>36</v>
      </c>
      <c r="AX149" s="12" t="s">
        <v>75</v>
      </c>
      <c r="AY149" s="202" t="s">
        <v>172</v>
      </c>
    </row>
    <row r="150" spans="2:65" s="13" customFormat="1">
      <c r="B150" s="203"/>
      <c r="C150" s="204"/>
      <c r="D150" s="194" t="s">
        <v>178</v>
      </c>
      <c r="E150" s="205" t="s">
        <v>1</v>
      </c>
      <c r="F150" s="206" t="s">
        <v>463</v>
      </c>
      <c r="G150" s="204"/>
      <c r="H150" s="207">
        <v>17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178</v>
      </c>
      <c r="AU150" s="213" t="s">
        <v>84</v>
      </c>
      <c r="AV150" s="13" t="s">
        <v>84</v>
      </c>
      <c r="AW150" s="13" t="s">
        <v>36</v>
      </c>
      <c r="AX150" s="13" t="s">
        <v>82</v>
      </c>
      <c r="AY150" s="213" t="s">
        <v>172</v>
      </c>
    </row>
    <row r="151" spans="2:65" s="1" customFormat="1" ht="16.5" customHeight="1">
      <c r="B151" s="33"/>
      <c r="C151" s="181" t="s">
        <v>216</v>
      </c>
      <c r="D151" s="181" t="s">
        <v>174</v>
      </c>
      <c r="E151" s="182" t="s">
        <v>274</v>
      </c>
      <c r="F151" s="183" t="s">
        <v>275</v>
      </c>
      <c r="G151" s="184" t="s">
        <v>231</v>
      </c>
      <c r="H151" s="185">
        <v>23.4</v>
      </c>
      <c r="I151" s="186"/>
      <c r="J151" s="185">
        <f>ROUND(I151*H151,2)</f>
        <v>0</v>
      </c>
      <c r="K151" s="183" t="s">
        <v>1</v>
      </c>
      <c r="L151" s="37"/>
      <c r="M151" s="187" t="s">
        <v>1</v>
      </c>
      <c r="N151" s="188" t="s">
        <v>46</v>
      </c>
      <c r="O151" s="59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AR151" s="16" t="s">
        <v>177</v>
      </c>
      <c r="AT151" s="16" t="s">
        <v>174</v>
      </c>
      <c r="AU151" s="16" t="s">
        <v>84</v>
      </c>
      <c r="AY151" s="16" t="s">
        <v>172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6" t="s">
        <v>82</v>
      </c>
      <c r="BK151" s="191">
        <f>ROUND(I151*H151,2)</f>
        <v>0</v>
      </c>
      <c r="BL151" s="16" t="s">
        <v>177</v>
      </c>
      <c r="BM151" s="16" t="s">
        <v>464</v>
      </c>
    </row>
    <row r="152" spans="2:65" s="12" customFormat="1">
      <c r="B152" s="192"/>
      <c r="C152" s="193"/>
      <c r="D152" s="194" t="s">
        <v>178</v>
      </c>
      <c r="E152" s="195" t="s">
        <v>1</v>
      </c>
      <c r="F152" s="196" t="s">
        <v>276</v>
      </c>
      <c r="G152" s="193"/>
      <c r="H152" s="195" t="s">
        <v>1</v>
      </c>
      <c r="I152" s="197"/>
      <c r="J152" s="193"/>
      <c r="K152" s="193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178</v>
      </c>
      <c r="AU152" s="202" t="s">
        <v>84</v>
      </c>
      <c r="AV152" s="12" t="s">
        <v>82</v>
      </c>
      <c r="AW152" s="12" t="s">
        <v>36</v>
      </c>
      <c r="AX152" s="12" t="s">
        <v>75</v>
      </c>
      <c r="AY152" s="202" t="s">
        <v>172</v>
      </c>
    </row>
    <row r="153" spans="2:65" s="12" customFormat="1">
      <c r="B153" s="192"/>
      <c r="C153" s="193"/>
      <c r="D153" s="194" t="s">
        <v>178</v>
      </c>
      <c r="E153" s="195" t="s">
        <v>1</v>
      </c>
      <c r="F153" s="196" t="s">
        <v>277</v>
      </c>
      <c r="G153" s="193"/>
      <c r="H153" s="195" t="s">
        <v>1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178</v>
      </c>
      <c r="AU153" s="202" t="s">
        <v>84</v>
      </c>
      <c r="AV153" s="12" t="s">
        <v>82</v>
      </c>
      <c r="AW153" s="12" t="s">
        <v>36</v>
      </c>
      <c r="AX153" s="12" t="s">
        <v>75</v>
      </c>
      <c r="AY153" s="202" t="s">
        <v>172</v>
      </c>
    </row>
    <row r="154" spans="2:65" s="12" customFormat="1">
      <c r="B154" s="192"/>
      <c r="C154" s="193"/>
      <c r="D154" s="194" t="s">
        <v>178</v>
      </c>
      <c r="E154" s="195" t="s">
        <v>1</v>
      </c>
      <c r="F154" s="196" t="s">
        <v>278</v>
      </c>
      <c r="G154" s="193"/>
      <c r="H154" s="195" t="s">
        <v>1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178</v>
      </c>
      <c r="AU154" s="202" t="s">
        <v>84</v>
      </c>
      <c r="AV154" s="12" t="s">
        <v>82</v>
      </c>
      <c r="AW154" s="12" t="s">
        <v>36</v>
      </c>
      <c r="AX154" s="12" t="s">
        <v>75</v>
      </c>
      <c r="AY154" s="202" t="s">
        <v>172</v>
      </c>
    </row>
    <row r="155" spans="2:65" s="13" customFormat="1">
      <c r="B155" s="203"/>
      <c r="C155" s="204"/>
      <c r="D155" s="194" t="s">
        <v>178</v>
      </c>
      <c r="E155" s="205" t="s">
        <v>1</v>
      </c>
      <c r="F155" s="206" t="s">
        <v>465</v>
      </c>
      <c r="G155" s="204"/>
      <c r="H155" s="207">
        <v>23.4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178</v>
      </c>
      <c r="AU155" s="213" t="s">
        <v>84</v>
      </c>
      <c r="AV155" s="13" t="s">
        <v>84</v>
      </c>
      <c r="AW155" s="13" t="s">
        <v>36</v>
      </c>
      <c r="AX155" s="13" t="s">
        <v>82</v>
      </c>
      <c r="AY155" s="213" t="s">
        <v>172</v>
      </c>
    </row>
    <row r="156" spans="2:65" s="1" customFormat="1" ht="16.5" customHeight="1">
      <c r="B156" s="33"/>
      <c r="C156" s="181" t="s">
        <v>220</v>
      </c>
      <c r="D156" s="181" t="s">
        <v>174</v>
      </c>
      <c r="E156" s="182" t="s">
        <v>280</v>
      </c>
      <c r="F156" s="183" t="s">
        <v>281</v>
      </c>
      <c r="G156" s="184" t="s">
        <v>231</v>
      </c>
      <c r="H156" s="185">
        <v>10.6</v>
      </c>
      <c r="I156" s="186"/>
      <c r="J156" s="185">
        <f>ROUND(I156*H156,2)</f>
        <v>0</v>
      </c>
      <c r="K156" s="183" t="s">
        <v>1</v>
      </c>
      <c r="L156" s="37"/>
      <c r="M156" s="187" t="s">
        <v>1</v>
      </c>
      <c r="N156" s="188" t="s">
        <v>46</v>
      </c>
      <c r="O156" s="59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AR156" s="16" t="s">
        <v>177</v>
      </c>
      <c r="AT156" s="16" t="s">
        <v>174</v>
      </c>
      <c r="AU156" s="16" t="s">
        <v>84</v>
      </c>
      <c r="AY156" s="16" t="s">
        <v>172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6" t="s">
        <v>82</v>
      </c>
      <c r="BK156" s="191">
        <f>ROUND(I156*H156,2)</f>
        <v>0</v>
      </c>
      <c r="BL156" s="16" t="s">
        <v>177</v>
      </c>
      <c r="BM156" s="16" t="s">
        <v>466</v>
      </c>
    </row>
    <row r="157" spans="2:65" s="12" customFormat="1">
      <c r="B157" s="192"/>
      <c r="C157" s="193"/>
      <c r="D157" s="194" t="s">
        <v>178</v>
      </c>
      <c r="E157" s="195" t="s">
        <v>1</v>
      </c>
      <c r="F157" s="196" t="s">
        <v>282</v>
      </c>
      <c r="G157" s="193"/>
      <c r="H157" s="195" t="s">
        <v>1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178</v>
      </c>
      <c r="AU157" s="202" t="s">
        <v>84</v>
      </c>
      <c r="AV157" s="12" t="s">
        <v>82</v>
      </c>
      <c r="AW157" s="12" t="s">
        <v>36</v>
      </c>
      <c r="AX157" s="12" t="s">
        <v>75</v>
      </c>
      <c r="AY157" s="202" t="s">
        <v>172</v>
      </c>
    </row>
    <row r="158" spans="2:65" s="12" customFormat="1">
      <c r="B158" s="192"/>
      <c r="C158" s="193"/>
      <c r="D158" s="194" t="s">
        <v>178</v>
      </c>
      <c r="E158" s="195" t="s">
        <v>1</v>
      </c>
      <c r="F158" s="196" t="s">
        <v>283</v>
      </c>
      <c r="G158" s="193"/>
      <c r="H158" s="195" t="s">
        <v>1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178</v>
      </c>
      <c r="AU158" s="202" t="s">
        <v>84</v>
      </c>
      <c r="AV158" s="12" t="s">
        <v>82</v>
      </c>
      <c r="AW158" s="12" t="s">
        <v>36</v>
      </c>
      <c r="AX158" s="12" t="s">
        <v>75</v>
      </c>
      <c r="AY158" s="202" t="s">
        <v>172</v>
      </c>
    </row>
    <row r="159" spans="2:65" s="12" customFormat="1">
      <c r="B159" s="192"/>
      <c r="C159" s="193"/>
      <c r="D159" s="194" t="s">
        <v>178</v>
      </c>
      <c r="E159" s="195" t="s">
        <v>1</v>
      </c>
      <c r="F159" s="196" t="s">
        <v>239</v>
      </c>
      <c r="G159" s="193"/>
      <c r="H159" s="195" t="s">
        <v>1</v>
      </c>
      <c r="I159" s="197"/>
      <c r="J159" s="193"/>
      <c r="K159" s="193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178</v>
      </c>
      <c r="AU159" s="202" t="s">
        <v>84</v>
      </c>
      <c r="AV159" s="12" t="s">
        <v>82</v>
      </c>
      <c r="AW159" s="12" t="s">
        <v>36</v>
      </c>
      <c r="AX159" s="12" t="s">
        <v>75</v>
      </c>
      <c r="AY159" s="202" t="s">
        <v>172</v>
      </c>
    </row>
    <row r="160" spans="2:65" s="13" customFormat="1">
      <c r="B160" s="203"/>
      <c r="C160" s="204"/>
      <c r="D160" s="194" t="s">
        <v>178</v>
      </c>
      <c r="E160" s="205" t="s">
        <v>1</v>
      </c>
      <c r="F160" s="206" t="s">
        <v>467</v>
      </c>
      <c r="G160" s="204"/>
      <c r="H160" s="207">
        <v>10.6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178</v>
      </c>
      <c r="AU160" s="213" t="s">
        <v>84</v>
      </c>
      <c r="AV160" s="13" t="s">
        <v>84</v>
      </c>
      <c r="AW160" s="13" t="s">
        <v>36</v>
      </c>
      <c r="AX160" s="13" t="s">
        <v>82</v>
      </c>
      <c r="AY160" s="213" t="s">
        <v>172</v>
      </c>
    </row>
    <row r="161" spans="2:65" s="1" customFormat="1" ht="22.5" customHeight="1">
      <c r="B161" s="33"/>
      <c r="C161" s="181" t="s">
        <v>223</v>
      </c>
      <c r="D161" s="181" t="s">
        <v>174</v>
      </c>
      <c r="E161" s="182" t="s">
        <v>285</v>
      </c>
      <c r="F161" s="183" t="s">
        <v>286</v>
      </c>
      <c r="G161" s="184" t="s">
        <v>231</v>
      </c>
      <c r="H161" s="185">
        <v>23.4</v>
      </c>
      <c r="I161" s="186"/>
      <c r="J161" s="185">
        <f>ROUND(I161*H161,2)</f>
        <v>0</v>
      </c>
      <c r="K161" s="183" t="s">
        <v>176</v>
      </c>
      <c r="L161" s="37"/>
      <c r="M161" s="187" t="s">
        <v>1</v>
      </c>
      <c r="N161" s="188" t="s">
        <v>46</v>
      </c>
      <c r="O161" s="59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AR161" s="16" t="s">
        <v>177</v>
      </c>
      <c r="AT161" s="16" t="s">
        <v>174</v>
      </c>
      <c r="AU161" s="16" t="s">
        <v>84</v>
      </c>
      <c r="AY161" s="16" t="s">
        <v>172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6" t="s">
        <v>82</v>
      </c>
      <c r="BK161" s="191">
        <f>ROUND(I161*H161,2)</f>
        <v>0</v>
      </c>
      <c r="BL161" s="16" t="s">
        <v>177</v>
      </c>
      <c r="BM161" s="16" t="s">
        <v>468</v>
      </c>
    </row>
    <row r="162" spans="2:65" s="12" customFormat="1">
      <c r="B162" s="192"/>
      <c r="C162" s="193"/>
      <c r="D162" s="194" t="s">
        <v>178</v>
      </c>
      <c r="E162" s="195" t="s">
        <v>1</v>
      </c>
      <c r="F162" s="196" t="s">
        <v>449</v>
      </c>
      <c r="G162" s="193"/>
      <c r="H162" s="195" t="s">
        <v>1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178</v>
      </c>
      <c r="AU162" s="202" t="s">
        <v>84</v>
      </c>
      <c r="AV162" s="12" t="s">
        <v>82</v>
      </c>
      <c r="AW162" s="12" t="s">
        <v>36</v>
      </c>
      <c r="AX162" s="12" t="s">
        <v>75</v>
      </c>
      <c r="AY162" s="202" t="s">
        <v>172</v>
      </c>
    </row>
    <row r="163" spans="2:65" s="12" customFormat="1">
      <c r="B163" s="192"/>
      <c r="C163" s="193"/>
      <c r="D163" s="194" t="s">
        <v>178</v>
      </c>
      <c r="E163" s="195" t="s">
        <v>1</v>
      </c>
      <c r="F163" s="196" t="s">
        <v>239</v>
      </c>
      <c r="G163" s="193"/>
      <c r="H163" s="195" t="s">
        <v>1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178</v>
      </c>
      <c r="AU163" s="202" t="s">
        <v>84</v>
      </c>
      <c r="AV163" s="12" t="s">
        <v>82</v>
      </c>
      <c r="AW163" s="12" t="s">
        <v>36</v>
      </c>
      <c r="AX163" s="12" t="s">
        <v>75</v>
      </c>
      <c r="AY163" s="202" t="s">
        <v>172</v>
      </c>
    </row>
    <row r="164" spans="2:65" s="13" customFormat="1">
      <c r="B164" s="203"/>
      <c r="C164" s="204"/>
      <c r="D164" s="194" t="s">
        <v>178</v>
      </c>
      <c r="E164" s="205" t="s">
        <v>1</v>
      </c>
      <c r="F164" s="206" t="s">
        <v>469</v>
      </c>
      <c r="G164" s="204"/>
      <c r="H164" s="207">
        <v>23.4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178</v>
      </c>
      <c r="AU164" s="213" t="s">
        <v>84</v>
      </c>
      <c r="AV164" s="13" t="s">
        <v>84</v>
      </c>
      <c r="AW164" s="13" t="s">
        <v>36</v>
      </c>
      <c r="AX164" s="13" t="s">
        <v>82</v>
      </c>
      <c r="AY164" s="213" t="s">
        <v>172</v>
      </c>
    </row>
    <row r="165" spans="2:65" s="1" customFormat="1" ht="22.5" customHeight="1">
      <c r="B165" s="33"/>
      <c r="C165" s="181" t="s">
        <v>8</v>
      </c>
      <c r="D165" s="181" t="s">
        <v>174</v>
      </c>
      <c r="E165" s="182" t="s">
        <v>294</v>
      </c>
      <c r="F165" s="183" t="s">
        <v>295</v>
      </c>
      <c r="G165" s="184" t="s">
        <v>231</v>
      </c>
      <c r="H165" s="185">
        <v>23.4</v>
      </c>
      <c r="I165" s="186"/>
      <c r="J165" s="185">
        <f>ROUND(I165*H165,2)</f>
        <v>0</v>
      </c>
      <c r="K165" s="183" t="s">
        <v>1</v>
      </c>
      <c r="L165" s="37"/>
      <c r="M165" s="187" t="s">
        <v>1</v>
      </c>
      <c r="N165" s="188" t="s">
        <v>46</v>
      </c>
      <c r="O165" s="59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AR165" s="16" t="s">
        <v>177</v>
      </c>
      <c r="AT165" s="16" t="s">
        <v>174</v>
      </c>
      <c r="AU165" s="16" t="s">
        <v>84</v>
      </c>
      <c r="AY165" s="16" t="s">
        <v>172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6" t="s">
        <v>82</v>
      </c>
      <c r="BK165" s="191">
        <f>ROUND(I165*H165,2)</f>
        <v>0</v>
      </c>
      <c r="BL165" s="16" t="s">
        <v>177</v>
      </c>
      <c r="BM165" s="16" t="s">
        <v>470</v>
      </c>
    </row>
    <row r="166" spans="2:65" s="1" customFormat="1" ht="22.5" customHeight="1">
      <c r="B166" s="33"/>
      <c r="C166" s="181" t="s">
        <v>228</v>
      </c>
      <c r="D166" s="181" t="s">
        <v>174</v>
      </c>
      <c r="E166" s="182" t="s">
        <v>297</v>
      </c>
      <c r="F166" s="183" t="s">
        <v>298</v>
      </c>
      <c r="G166" s="184" t="s">
        <v>231</v>
      </c>
      <c r="H166" s="185">
        <v>6.5</v>
      </c>
      <c r="I166" s="186"/>
      <c r="J166" s="185">
        <f>ROUND(I166*H166,2)</f>
        <v>0</v>
      </c>
      <c r="K166" s="183" t="s">
        <v>176</v>
      </c>
      <c r="L166" s="37"/>
      <c r="M166" s="187" t="s">
        <v>1</v>
      </c>
      <c r="N166" s="188" t="s">
        <v>46</v>
      </c>
      <c r="O166" s="59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AR166" s="16" t="s">
        <v>177</v>
      </c>
      <c r="AT166" s="16" t="s">
        <v>174</v>
      </c>
      <c r="AU166" s="16" t="s">
        <v>84</v>
      </c>
      <c r="AY166" s="16" t="s">
        <v>172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6" t="s">
        <v>82</v>
      </c>
      <c r="BK166" s="191">
        <f>ROUND(I166*H166,2)</f>
        <v>0</v>
      </c>
      <c r="BL166" s="16" t="s">
        <v>177</v>
      </c>
      <c r="BM166" s="16" t="s">
        <v>471</v>
      </c>
    </row>
    <row r="167" spans="2:65" s="12" customFormat="1">
      <c r="B167" s="192"/>
      <c r="C167" s="193"/>
      <c r="D167" s="194" t="s">
        <v>178</v>
      </c>
      <c r="E167" s="195" t="s">
        <v>1</v>
      </c>
      <c r="F167" s="196" t="s">
        <v>472</v>
      </c>
      <c r="G167" s="193"/>
      <c r="H167" s="195" t="s">
        <v>1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178</v>
      </c>
      <c r="AU167" s="202" t="s">
        <v>84</v>
      </c>
      <c r="AV167" s="12" t="s">
        <v>82</v>
      </c>
      <c r="AW167" s="12" t="s">
        <v>36</v>
      </c>
      <c r="AX167" s="12" t="s">
        <v>75</v>
      </c>
      <c r="AY167" s="202" t="s">
        <v>172</v>
      </c>
    </row>
    <row r="168" spans="2:65" s="12" customFormat="1">
      <c r="B168" s="192"/>
      <c r="C168" s="193"/>
      <c r="D168" s="194" t="s">
        <v>178</v>
      </c>
      <c r="E168" s="195" t="s">
        <v>1</v>
      </c>
      <c r="F168" s="196" t="s">
        <v>239</v>
      </c>
      <c r="G168" s="193"/>
      <c r="H168" s="195" t="s">
        <v>1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178</v>
      </c>
      <c r="AU168" s="202" t="s">
        <v>84</v>
      </c>
      <c r="AV168" s="12" t="s">
        <v>82</v>
      </c>
      <c r="AW168" s="12" t="s">
        <v>36</v>
      </c>
      <c r="AX168" s="12" t="s">
        <v>75</v>
      </c>
      <c r="AY168" s="202" t="s">
        <v>172</v>
      </c>
    </row>
    <row r="169" spans="2:65" s="13" customFormat="1">
      <c r="B169" s="203"/>
      <c r="C169" s="204"/>
      <c r="D169" s="194" t="s">
        <v>178</v>
      </c>
      <c r="E169" s="205" t="s">
        <v>1</v>
      </c>
      <c r="F169" s="206" t="s">
        <v>473</v>
      </c>
      <c r="G169" s="204"/>
      <c r="H169" s="207">
        <v>6.5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178</v>
      </c>
      <c r="AU169" s="213" t="s">
        <v>84</v>
      </c>
      <c r="AV169" s="13" t="s">
        <v>84</v>
      </c>
      <c r="AW169" s="13" t="s">
        <v>36</v>
      </c>
      <c r="AX169" s="13" t="s">
        <v>82</v>
      </c>
      <c r="AY169" s="213" t="s">
        <v>172</v>
      </c>
    </row>
    <row r="170" spans="2:65" s="1" customFormat="1" ht="16.5" customHeight="1">
      <c r="B170" s="33"/>
      <c r="C170" s="227" t="s">
        <v>233</v>
      </c>
      <c r="D170" s="227" t="s">
        <v>288</v>
      </c>
      <c r="E170" s="228" t="s">
        <v>301</v>
      </c>
      <c r="F170" s="229" t="s">
        <v>302</v>
      </c>
      <c r="G170" s="230" t="s">
        <v>291</v>
      </c>
      <c r="H170" s="231">
        <v>13</v>
      </c>
      <c r="I170" s="232"/>
      <c r="J170" s="231">
        <f>ROUND(I170*H170,2)</f>
        <v>0</v>
      </c>
      <c r="K170" s="229" t="s">
        <v>176</v>
      </c>
      <c r="L170" s="233"/>
      <c r="M170" s="234" t="s">
        <v>1</v>
      </c>
      <c r="N170" s="235" t="s">
        <v>46</v>
      </c>
      <c r="O170" s="59"/>
      <c r="P170" s="189">
        <f>O170*H170</f>
        <v>0</v>
      </c>
      <c r="Q170" s="189">
        <v>1</v>
      </c>
      <c r="R170" s="189">
        <f>Q170*H170</f>
        <v>13</v>
      </c>
      <c r="S170" s="189">
        <v>0</v>
      </c>
      <c r="T170" s="190">
        <f>S170*H170</f>
        <v>0</v>
      </c>
      <c r="AR170" s="16" t="s">
        <v>200</v>
      </c>
      <c r="AT170" s="16" t="s">
        <v>288</v>
      </c>
      <c r="AU170" s="16" t="s">
        <v>84</v>
      </c>
      <c r="AY170" s="16" t="s">
        <v>172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6" t="s">
        <v>82</v>
      </c>
      <c r="BK170" s="191">
        <f>ROUND(I170*H170,2)</f>
        <v>0</v>
      </c>
      <c r="BL170" s="16" t="s">
        <v>177</v>
      </c>
      <c r="BM170" s="16" t="s">
        <v>474</v>
      </c>
    </row>
    <row r="171" spans="2:65" s="1" customFormat="1" ht="19.5">
      <c r="B171" s="33"/>
      <c r="C171" s="34"/>
      <c r="D171" s="194" t="s">
        <v>186</v>
      </c>
      <c r="E171" s="34"/>
      <c r="F171" s="214" t="s">
        <v>292</v>
      </c>
      <c r="G171" s="34"/>
      <c r="H171" s="34"/>
      <c r="I171" s="111"/>
      <c r="J171" s="34"/>
      <c r="K171" s="34"/>
      <c r="L171" s="37"/>
      <c r="M171" s="215"/>
      <c r="N171" s="59"/>
      <c r="O171" s="59"/>
      <c r="P171" s="59"/>
      <c r="Q171" s="59"/>
      <c r="R171" s="59"/>
      <c r="S171" s="59"/>
      <c r="T171" s="60"/>
      <c r="AT171" s="16" t="s">
        <v>186</v>
      </c>
      <c r="AU171" s="16" t="s">
        <v>84</v>
      </c>
    </row>
    <row r="172" spans="2:65" s="13" customFormat="1">
      <c r="B172" s="203"/>
      <c r="C172" s="204"/>
      <c r="D172" s="194" t="s">
        <v>178</v>
      </c>
      <c r="E172" s="204"/>
      <c r="F172" s="206" t="s">
        <v>475</v>
      </c>
      <c r="G172" s="204"/>
      <c r="H172" s="207">
        <v>13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178</v>
      </c>
      <c r="AU172" s="213" t="s">
        <v>84</v>
      </c>
      <c r="AV172" s="13" t="s">
        <v>84</v>
      </c>
      <c r="AW172" s="13" t="s">
        <v>4</v>
      </c>
      <c r="AX172" s="13" t="s">
        <v>82</v>
      </c>
      <c r="AY172" s="213" t="s">
        <v>172</v>
      </c>
    </row>
    <row r="173" spans="2:65" s="11" customFormat="1" ht="22.9" customHeight="1">
      <c r="B173" s="165"/>
      <c r="C173" s="166"/>
      <c r="D173" s="167" t="s">
        <v>74</v>
      </c>
      <c r="E173" s="179" t="s">
        <v>177</v>
      </c>
      <c r="F173" s="179" t="s">
        <v>324</v>
      </c>
      <c r="G173" s="166"/>
      <c r="H173" s="166"/>
      <c r="I173" s="169"/>
      <c r="J173" s="180">
        <f>BK173</f>
        <v>0</v>
      </c>
      <c r="K173" s="166"/>
      <c r="L173" s="171"/>
      <c r="M173" s="172"/>
      <c r="N173" s="173"/>
      <c r="O173" s="173"/>
      <c r="P173" s="174">
        <f>SUM(P174:P180)</f>
        <v>0</v>
      </c>
      <c r="Q173" s="173"/>
      <c r="R173" s="174">
        <f>SUM(R174:R180)</f>
        <v>0</v>
      </c>
      <c r="S173" s="173"/>
      <c r="T173" s="175">
        <f>SUM(T174:T180)</f>
        <v>0</v>
      </c>
      <c r="AR173" s="176" t="s">
        <v>82</v>
      </c>
      <c r="AT173" s="177" t="s">
        <v>74</v>
      </c>
      <c r="AU173" s="177" t="s">
        <v>82</v>
      </c>
      <c r="AY173" s="176" t="s">
        <v>172</v>
      </c>
      <c r="BK173" s="178">
        <f>SUM(BK174:BK180)</f>
        <v>0</v>
      </c>
    </row>
    <row r="174" spans="2:65" s="1" customFormat="1" ht="16.5" customHeight="1">
      <c r="B174" s="33"/>
      <c r="C174" s="181" t="s">
        <v>236</v>
      </c>
      <c r="D174" s="181" t="s">
        <v>174</v>
      </c>
      <c r="E174" s="182" t="s">
        <v>326</v>
      </c>
      <c r="F174" s="183" t="s">
        <v>327</v>
      </c>
      <c r="G174" s="184" t="s">
        <v>231</v>
      </c>
      <c r="H174" s="185">
        <v>3.8</v>
      </c>
      <c r="I174" s="186"/>
      <c r="J174" s="185">
        <f>ROUND(I174*H174,2)</f>
        <v>0</v>
      </c>
      <c r="K174" s="183" t="s">
        <v>176</v>
      </c>
      <c r="L174" s="37"/>
      <c r="M174" s="187" t="s">
        <v>1</v>
      </c>
      <c r="N174" s="188" t="s">
        <v>46</v>
      </c>
      <c r="O174" s="59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AR174" s="16" t="s">
        <v>177</v>
      </c>
      <c r="AT174" s="16" t="s">
        <v>174</v>
      </c>
      <c r="AU174" s="16" t="s">
        <v>84</v>
      </c>
      <c r="AY174" s="16" t="s">
        <v>172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6" t="s">
        <v>82</v>
      </c>
      <c r="BK174" s="191">
        <f>ROUND(I174*H174,2)</f>
        <v>0</v>
      </c>
      <c r="BL174" s="16" t="s">
        <v>177</v>
      </c>
      <c r="BM174" s="16" t="s">
        <v>476</v>
      </c>
    </row>
    <row r="175" spans="2:65" s="12" customFormat="1">
      <c r="B175" s="192"/>
      <c r="C175" s="193"/>
      <c r="D175" s="194" t="s">
        <v>178</v>
      </c>
      <c r="E175" s="195" t="s">
        <v>1</v>
      </c>
      <c r="F175" s="196" t="s">
        <v>472</v>
      </c>
      <c r="G175" s="193"/>
      <c r="H175" s="195" t="s">
        <v>1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178</v>
      </c>
      <c r="AU175" s="202" t="s">
        <v>84</v>
      </c>
      <c r="AV175" s="12" t="s">
        <v>82</v>
      </c>
      <c r="AW175" s="12" t="s">
        <v>36</v>
      </c>
      <c r="AX175" s="12" t="s">
        <v>75</v>
      </c>
      <c r="AY175" s="202" t="s">
        <v>172</v>
      </c>
    </row>
    <row r="176" spans="2:65" s="12" customFormat="1">
      <c r="B176" s="192"/>
      <c r="C176" s="193"/>
      <c r="D176" s="194" t="s">
        <v>178</v>
      </c>
      <c r="E176" s="195" t="s">
        <v>1</v>
      </c>
      <c r="F176" s="196" t="s">
        <v>239</v>
      </c>
      <c r="G176" s="193"/>
      <c r="H176" s="195" t="s">
        <v>1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178</v>
      </c>
      <c r="AU176" s="202" t="s">
        <v>84</v>
      </c>
      <c r="AV176" s="12" t="s">
        <v>82</v>
      </c>
      <c r="AW176" s="12" t="s">
        <v>36</v>
      </c>
      <c r="AX176" s="12" t="s">
        <v>75</v>
      </c>
      <c r="AY176" s="202" t="s">
        <v>172</v>
      </c>
    </row>
    <row r="177" spans="2:65" s="13" customFormat="1">
      <c r="B177" s="203"/>
      <c r="C177" s="204"/>
      <c r="D177" s="194" t="s">
        <v>178</v>
      </c>
      <c r="E177" s="205" t="s">
        <v>1</v>
      </c>
      <c r="F177" s="206" t="s">
        <v>477</v>
      </c>
      <c r="G177" s="204"/>
      <c r="H177" s="207">
        <v>3.8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178</v>
      </c>
      <c r="AU177" s="213" t="s">
        <v>84</v>
      </c>
      <c r="AV177" s="13" t="s">
        <v>84</v>
      </c>
      <c r="AW177" s="13" t="s">
        <v>36</v>
      </c>
      <c r="AX177" s="13" t="s">
        <v>82</v>
      </c>
      <c r="AY177" s="213" t="s">
        <v>172</v>
      </c>
    </row>
    <row r="178" spans="2:65" s="1" customFormat="1" ht="16.5" customHeight="1">
      <c r="B178" s="33"/>
      <c r="C178" s="181" t="s">
        <v>241</v>
      </c>
      <c r="D178" s="181" t="s">
        <v>174</v>
      </c>
      <c r="E178" s="182" t="s">
        <v>478</v>
      </c>
      <c r="F178" s="183" t="s">
        <v>479</v>
      </c>
      <c r="G178" s="184" t="s">
        <v>231</v>
      </c>
      <c r="H178" s="185">
        <v>0.12</v>
      </c>
      <c r="I178" s="186"/>
      <c r="J178" s="185">
        <f>ROUND(I178*H178,2)</f>
        <v>0</v>
      </c>
      <c r="K178" s="183" t="s">
        <v>176</v>
      </c>
      <c r="L178" s="37"/>
      <c r="M178" s="187" t="s">
        <v>1</v>
      </c>
      <c r="N178" s="188" t="s">
        <v>46</v>
      </c>
      <c r="O178" s="59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AR178" s="16" t="s">
        <v>177</v>
      </c>
      <c r="AT178" s="16" t="s">
        <v>174</v>
      </c>
      <c r="AU178" s="16" t="s">
        <v>84</v>
      </c>
      <c r="AY178" s="16" t="s">
        <v>172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6" t="s">
        <v>82</v>
      </c>
      <c r="BK178" s="191">
        <f>ROUND(I178*H178,2)</f>
        <v>0</v>
      </c>
      <c r="BL178" s="16" t="s">
        <v>177</v>
      </c>
      <c r="BM178" s="16" t="s">
        <v>480</v>
      </c>
    </row>
    <row r="179" spans="2:65" s="12" customFormat="1">
      <c r="B179" s="192"/>
      <c r="C179" s="193"/>
      <c r="D179" s="194" t="s">
        <v>178</v>
      </c>
      <c r="E179" s="195" t="s">
        <v>1</v>
      </c>
      <c r="F179" s="196" t="s">
        <v>481</v>
      </c>
      <c r="G179" s="193"/>
      <c r="H179" s="195" t="s">
        <v>1</v>
      </c>
      <c r="I179" s="197"/>
      <c r="J179" s="193"/>
      <c r="K179" s="193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178</v>
      </c>
      <c r="AU179" s="202" t="s">
        <v>84</v>
      </c>
      <c r="AV179" s="12" t="s">
        <v>82</v>
      </c>
      <c r="AW179" s="12" t="s">
        <v>36</v>
      </c>
      <c r="AX179" s="12" t="s">
        <v>75</v>
      </c>
      <c r="AY179" s="202" t="s">
        <v>172</v>
      </c>
    </row>
    <row r="180" spans="2:65" s="13" customFormat="1">
      <c r="B180" s="203"/>
      <c r="C180" s="204"/>
      <c r="D180" s="194" t="s">
        <v>178</v>
      </c>
      <c r="E180" s="205" t="s">
        <v>1</v>
      </c>
      <c r="F180" s="206" t="s">
        <v>482</v>
      </c>
      <c r="G180" s="204"/>
      <c r="H180" s="207">
        <v>0.12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178</v>
      </c>
      <c r="AU180" s="213" t="s">
        <v>84</v>
      </c>
      <c r="AV180" s="13" t="s">
        <v>84</v>
      </c>
      <c r="AW180" s="13" t="s">
        <v>36</v>
      </c>
      <c r="AX180" s="13" t="s">
        <v>82</v>
      </c>
      <c r="AY180" s="213" t="s">
        <v>172</v>
      </c>
    </row>
    <row r="181" spans="2:65" s="11" customFormat="1" ht="22.9" customHeight="1">
      <c r="B181" s="165"/>
      <c r="C181" s="166"/>
      <c r="D181" s="167" t="s">
        <v>74</v>
      </c>
      <c r="E181" s="179" t="s">
        <v>183</v>
      </c>
      <c r="F181" s="179" t="s">
        <v>331</v>
      </c>
      <c r="G181" s="166"/>
      <c r="H181" s="166"/>
      <c r="I181" s="169"/>
      <c r="J181" s="180">
        <f>BK181</f>
        <v>0</v>
      </c>
      <c r="K181" s="166"/>
      <c r="L181" s="171"/>
      <c r="M181" s="172"/>
      <c r="N181" s="173"/>
      <c r="O181" s="173"/>
      <c r="P181" s="174">
        <f>SUM(P182:P210)</f>
        <v>0</v>
      </c>
      <c r="Q181" s="173"/>
      <c r="R181" s="174">
        <f>SUM(R182:R210)</f>
        <v>0</v>
      </c>
      <c r="S181" s="173"/>
      <c r="T181" s="175">
        <f>SUM(T182:T210)</f>
        <v>0</v>
      </c>
      <c r="AR181" s="176" t="s">
        <v>82</v>
      </c>
      <c r="AT181" s="177" t="s">
        <v>74</v>
      </c>
      <c r="AU181" s="177" t="s">
        <v>82</v>
      </c>
      <c r="AY181" s="176" t="s">
        <v>172</v>
      </c>
      <c r="BK181" s="178">
        <f>SUM(BK182:BK210)</f>
        <v>0</v>
      </c>
    </row>
    <row r="182" spans="2:65" s="1" customFormat="1" ht="16.5" customHeight="1">
      <c r="B182" s="33"/>
      <c r="C182" s="181" t="s">
        <v>245</v>
      </c>
      <c r="D182" s="181" t="s">
        <v>174</v>
      </c>
      <c r="E182" s="182" t="s">
        <v>336</v>
      </c>
      <c r="F182" s="183" t="s">
        <v>337</v>
      </c>
      <c r="G182" s="184" t="s">
        <v>175</v>
      </c>
      <c r="H182" s="185">
        <v>25.22</v>
      </c>
      <c r="I182" s="186"/>
      <c r="J182" s="185">
        <f>ROUND(I182*H182,2)</f>
        <v>0</v>
      </c>
      <c r="K182" s="183" t="s">
        <v>176</v>
      </c>
      <c r="L182" s="37"/>
      <c r="M182" s="187" t="s">
        <v>1</v>
      </c>
      <c r="N182" s="188" t="s">
        <v>46</v>
      </c>
      <c r="O182" s="59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AR182" s="16" t="s">
        <v>177</v>
      </c>
      <c r="AT182" s="16" t="s">
        <v>174</v>
      </c>
      <c r="AU182" s="16" t="s">
        <v>84</v>
      </c>
      <c r="AY182" s="16" t="s">
        <v>172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6" t="s">
        <v>82</v>
      </c>
      <c r="BK182" s="191">
        <f>ROUND(I182*H182,2)</f>
        <v>0</v>
      </c>
      <c r="BL182" s="16" t="s">
        <v>177</v>
      </c>
      <c r="BM182" s="16" t="s">
        <v>483</v>
      </c>
    </row>
    <row r="183" spans="2:65" s="12" customFormat="1">
      <c r="B183" s="192"/>
      <c r="C183" s="193"/>
      <c r="D183" s="194" t="s">
        <v>178</v>
      </c>
      <c r="E183" s="195" t="s">
        <v>1</v>
      </c>
      <c r="F183" s="196" t="s">
        <v>188</v>
      </c>
      <c r="G183" s="193"/>
      <c r="H183" s="195" t="s">
        <v>1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178</v>
      </c>
      <c r="AU183" s="202" t="s">
        <v>84</v>
      </c>
      <c r="AV183" s="12" t="s">
        <v>82</v>
      </c>
      <c r="AW183" s="12" t="s">
        <v>36</v>
      </c>
      <c r="AX183" s="12" t="s">
        <v>75</v>
      </c>
      <c r="AY183" s="202" t="s">
        <v>172</v>
      </c>
    </row>
    <row r="184" spans="2:65" s="12" customFormat="1">
      <c r="B184" s="192"/>
      <c r="C184" s="193"/>
      <c r="D184" s="194" t="s">
        <v>178</v>
      </c>
      <c r="E184" s="195" t="s">
        <v>1</v>
      </c>
      <c r="F184" s="196" t="s">
        <v>180</v>
      </c>
      <c r="G184" s="193"/>
      <c r="H184" s="195" t="s">
        <v>1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178</v>
      </c>
      <c r="AU184" s="202" t="s">
        <v>84</v>
      </c>
      <c r="AV184" s="12" t="s">
        <v>82</v>
      </c>
      <c r="AW184" s="12" t="s">
        <v>36</v>
      </c>
      <c r="AX184" s="12" t="s">
        <v>75</v>
      </c>
      <c r="AY184" s="202" t="s">
        <v>172</v>
      </c>
    </row>
    <row r="185" spans="2:65" s="13" customFormat="1">
      <c r="B185" s="203"/>
      <c r="C185" s="204"/>
      <c r="D185" s="194" t="s">
        <v>178</v>
      </c>
      <c r="E185" s="205" t="s">
        <v>1</v>
      </c>
      <c r="F185" s="206" t="s">
        <v>443</v>
      </c>
      <c r="G185" s="204"/>
      <c r="H185" s="207">
        <v>25.22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178</v>
      </c>
      <c r="AU185" s="213" t="s">
        <v>84</v>
      </c>
      <c r="AV185" s="13" t="s">
        <v>84</v>
      </c>
      <c r="AW185" s="13" t="s">
        <v>36</v>
      </c>
      <c r="AX185" s="13" t="s">
        <v>82</v>
      </c>
      <c r="AY185" s="213" t="s">
        <v>172</v>
      </c>
    </row>
    <row r="186" spans="2:65" s="1" customFormat="1" ht="16.5" customHeight="1">
      <c r="B186" s="33"/>
      <c r="C186" s="181" t="s">
        <v>7</v>
      </c>
      <c r="D186" s="181" t="s">
        <v>174</v>
      </c>
      <c r="E186" s="182" t="s">
        <v>343</v>
      </c>
      <c r="F186" s="183" t="s">
        <v>344</v>
      </c>
      <c r="G186" s="184" t="s">
        <v>175</v>
      </c>
      <c r="H186" s="185">
        <v>25.22</v>
      </c>
      <c r="I186" s="186"/>
      <c r="J186" s="185">
        <f>ROUND(I186*H186,2)</f>
        <v>0</v>
      </c>
      <c r="K186" s="183" t="s">
        <v>176</v>
      </c>
      <c r="L186" s="37"/>
      <c r="M186" s="187" t="s">
        <v>1</v>
      </c>
      <c r="N186" s="188" t="s">
        <v>46</v>
      </c>
      <c r="O186" s="59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AR186" s="16" t="s">
        <v>177</v>
      </c>
      <c r="AT186" s="16" t="s">
        <v>174</v>
      </c>
      <c r="AU186" s="16" t="s">
        <v>84</v>
      </c>
      <c r="AY186" s="16" t="s">
        <v>172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6" t="s">
        <v>82</v>
      </c>
      <c r="BK186" s="191">
        <f>ROUND(I186*H186,2)</f>
        <v>0</v>
      </c>
      <c r="BL186" s="16" t="s">
        <v>177</v>
      </c>
      <c r="BM186" s="16" t="s">
        <v>484</v>
      </c>
    </row>
    <row r="187" spans="2:65" s="12" customFormat="1">
      <c r="B187" s="192"/>
      <c r="C187" s="193"/>
      <c r="D187" s="194" t="s">
        <v>178</v>
      </c>
      <c r="E187" s="195" t="s">
        <v>1</v>
      </c>
      <c r="F187" s="196" t="s">
        <v>449</v>
      </c>
      <c r="G187" s="193"/>
      <c r="H187" s="195" t="s">
        <v>1</v>
      </c>
      <c r="I187" s="197"/>
      <c r="J187" s="193"/>
      <c r="K187" s="193"/>
      <c r="L187" s="198"/>
      <c r="M187" s="199"/>
      <c r="N187" s="200"/>
      <c r="O187" s="200"/>
      <c r="P187" s="200"/>
      <c r="Q187" s="200"/>
      <c r="R187" s="200"/>
      <c r="S187" s="200"/>
      <c r="T187" s="201"/>
      <c r="AT187" s="202" t="s">
        <v>178</v>
      </c>
      <c r="AU187" s="202" t="s">
        <v>84</v>
      </c>
      <c r="AV187" s="12" t="s">
        <v>82</v>
      </c>
      <c r="AW187" s="12" t="s">
        <v>36</v>
      </c>
      <c r="AX187" s="12" t="s">
        <v>75</v>
      </c>
      <c r="AY187" s="202" t="s">
        <v>172</v>
      </c>
    </row>
    <row r="188" spans="2:65" s="12" customFormat="1">
      <c r="B188" s="192"/>
      <c r="C188" s="193"/>
      <c r="D188" s="194" t="s">
        <v>178</v>
      </c>
      <c r="E188" s="195" t="s">
        <v>1</v>
      </c>
      <c r="F188" s="196" t="s">
        <v>180</v>
      </c>
      <c r="G188" s="193"/>
      <c r="H188" s="195" t="s">
        <v>1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178</v>
      </c>
      <c r="AU188" s="202" t="s">
        <v>84</v>
      </c>
      <c r="AV188" s="12" t="s">
        <v>82</v>
      </c>
      <c r="AW188" s="12" t="s">
        <v>36</v>
      </c>
      <c r="AX188" s="12" t="s">
        <v>75</v>
      </c>
      <c r="AY188" s="202" t="s">
        <v>172</v>
      </c>
    </row>
    <row r="189" spans="2:65" s="12" customFormat="1">
      <c r="B189" s="192"/>
      <c r="C189" s="193"/>
      <c r="D189" s="194" t="s">
        <v>178</v>
      </c>
      <c r="E189" s="195" t="s">
        <v>1</v>
      </c>
      <c r="F189" s="196" t="s">
        <v>341</v>
      </c>
      <c r="G189" s="193"/>
      <c r="H189" s="195" t="s">
        <v>1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178</v>
      </c>
      <c r="AU189" s="202" t="s">
        <v>84</v>
      </c>
      <c r="AV189" s="12" t="s">
        <v>82</v>
      </c>
      <c r="AW189" s="12" t="s">
        <v>36</v>
      </c>
      <c r="AX189" s="12" t="s">
        <v>75</v>
      </c>
      <c r="AY189" s="202" t="s">
        <v>172</v>
      </c>
    </row>
    <row r="190" spans="2:65" s="13" customFormat="1">
      <c r="B190" s="203"/>
      <c r="C190" s="204"/>
      <c r="D190" s="194" t="s">
        <v>178</v>
      </c>
      <c r="E190" s="205" t="s">
        <v>1</v>
      </c>
      <c r="F190" s="206" t="s">
        <v>443</v>
      </c>
      <c r="G190" s="204"/>
      <c r="H190" s="207">
        <v>25.22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178</v>
      </c>
      <c r="AU190" s="213" t="s">
        <v>84</v>
      </c>
      <c r="AV190" s="13" t="s">
        <v>84</v>
      </c>
      <c r="AW190" s="13" t="s">
        <v>36</v>
      </c>
      <c r="AX190" s="13" t="s">
        <v>82</v>
      </c>
      <c r="AY190" s="213" t="s">
        <v>172</v>
      </c>
    </row>
    <row r="191" spans="2:65" s="1" customFormat="1" ht="16.5" customHeight="1">
      <c r="B191" s="33"/>
      <c r="C191" s="181" t="s">
        <v>250</v>
      </c>
      <c r="D191" s="181" t="s">
        <v>174</v>
      </c>
      <c r="E191" s="182" t="s">
        <v>349</v>
      </c>
      <c r="F191" s="183" t="s">
        <v>350</v>
      </c>
      <c r="G191" s="184" t="s">
        <v>175</v>
      </c>
      <c r="H191" s="185">
        <v>25.22</v>
      </c>
      <c r="I191" s="186"/>
      <c r="J191" s="185">
        <f>ROUND(I191*H191,2)</f>
        <v>0</v>
      </c>
      <c r="K191" s="183" t="s">
        <v>176</v>
      </c>
      <c r="L191" s="37"/>
      <c r="M191" s="187" t="s">
        <v>1</v>
      </c>
      <c r="N191" s="188" t="s">
        <v>46</v>
      </c>
      <c r="O191" s="59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AR191" s="16" t="s">
        <v>177</v>
      </c>
      <c r="AT191" s="16" t="s">
        <v>174</v>
      </c>
      <c r="AU191" s="16" t="s">
        <v>84</v>
      </c>
      <c r="AY191" s="16" t="s">
        <v>172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6" t="s">
        <v>82</v>
      </c>
      <c r="BK191" s="191">
        <f>ROUND(I191*H191,2)</f>
        <v>0</v>
      </c>
      <c r="BL191" s="16" t="s">
        <v>177</v>
      </c>
      <c r="BM191" s="16" t="s">
        <v>485</v>
      </c>
    </row>
    <row r="192" spans="2:65" s="12" customFormat="1">
      <c r="B192" s="192"/>
      <c r="C192" s="193"/>
      <c r="D192" s="194" t="s">
        <v>178</v>
      </c>
      <c r="E192" s="195" t="s">
        <v>1</v>
      </c>
      <c r="F192" s="196" t="s">
        <v>188</v>
      </c>
      <c r="G192" s="193"/>
      <c r="H192" s="195" t="s">
        <v>1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178</v>
      </c>
      <c r="AU192" s="202" t="s">
        <v>84</v>
      </c>
      <c r="AV192" s="12" t="s">
        <v>82</v>
      </c>
      <c r="AW192" s="12" t="s">
        <v>36</v>
      </c>
      <c r="AX192" s="12" t="s">
        <v>75</v>
      </c>
      <c r="AY192" s="202" t="s">
        <v>172</v>
      </c>
    </row>
    <row r="193" spans="2:65" s="12" customFormat="1">
      <c r="B193" s="192"/>
      <c r="C193" s="193"/>
      <c r="D193" s="194" t="s">
        <v>178</v>
      </c>
      <c r="E193" s="195" t="s">
        <v>1</v>
      </c>
      <c r="F193" s="196" t="s">
        <v>180</v>
      </c>
      <c r="G193" s="193"/>
      <c r="H193" s="195" t="s">
        <v>1</v>
      </c>
      <c r="I193" s="197"/>
      <c r="J193" s="193"/>
      <c r="K193" s="193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178</v>
      </c>
      <c r="AU193" s="202" t="s">
        <v>84</v>
      </c>
      <c r="AV193" s="12" t="s">
        <v>82</v>
      </c>
      <c r="AW193" s="12" t="s">
        <v>36</v>
      </c>
      <c r="AX193" s="12" t="s">
        <v>75</v>
      </c>
      <c r="AY193" s="202" t="s">
        <v>172</v>
      </c>
    </row>
    <row r="194" spans="2:65" s="13" customFormat="1">
      <c r="B194" s="203"/>
      <c r="C194" s="204"/>
      <c r="D194" s="194" t="s">
        <v>178</v>
      </c>
      <c r="E194" s="205" t="s">
        <v>1</v>
      </c>
      <c r="F194" s="206" t="s">
        <v>443</v>
      </c>
      <c r="G194" s="204"/>
      <c r="H194" s="207">
        <v>25.22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178</v>
      </c>
      <c r="AU194" s="213" t="s">
        <v>84</v>
      </c>
      <c r="AV194" s="13" t="s">
        <v>84</v>
      </c>
      <c r="AW194" s="13" t="s">
        <v>36</v>
      </c>
      <c r="AX194" s="13" t="s">
        <v>82</v>
      </c>
      <c r="AY194" s="213" t="s">
        <v>172</v>
      </c>
    </row>
    <row r="195" spans="2:65" s="1" customFormat="1" ht="22.5" customHeight="1">
      <c r="B195" s="33"/>
      <c r="C195" s="181" t="s">
        <v>253</v>
      </c>
      <c r="D195" s="181" t="s">
        <v>174</v>
      </c>
      <c r="E195" s="182" t="s">
        <v>359</v>
      </c>
      <c r="F195" s="183" t="s">
        <v>360</v>
      </c>
      <c r="G195" s="184" t="s">
        <v>175</v>
      </c>
      <c r="H195" s="185">
        <v>25.22</v>
      </c>
      <c r="I195" s="186"/>
      <c r="J195" s="185">
        <f>ROUND(I195*H195,2)</f>
        <v>0</v>
      </c>
      <c r="K195" s="183" t="s">
        <v>176</v>
      </c>
      <c r="L195" s="37"/>
      <c r="M195" s="187" t="s">
        <v>1</v>
      </c>
      <c r="N195" s="188" t="s">
        <v>46</v>
      </c>
      <c r="O195" s="59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AR195" s="16" t="s">
        <v>177</v>
      </c>
      <c r="AT195" s="16" t="s">
        <v>174</v>
      </c>
      <c r="AU195" s="16" t="s">
        <v>84</v>
      </c>
      <c r="AY195" s="16" t="s">
        <v>172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6" t="s">
        <v>82</v>
      </c>
      <c r="BK195" s="191">
        <f>ROUND(I195*H195,2)</f>
        <v>0</v>
      </c>
      <c r="BL195" s="16" t="s">
        <v>177</v>
      </c>
      <c r="BM195" s="16" t="s">
        <v>486</v>
      </c>
    </row>
    <row r="196" spans="2:65" s="12" customFormat="1">
      <c r="B196" s="192"/>
      <c r="C196" s="193"/>
      <c r="D196" s="194" t="s">
        <v>178</v>
      </c>
      <c r="E196" s="195" t="s">
        <v>1</v>
      </c>
      <c r="F196" s="196" t="s">
        <v>188</v>
      </c>
      <c r="G196" s="193"/>
      <c r="H196" s="195" t="s">
        <v>1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178</v>
      </c>
      <c r="AU196" s="202" t="s">
        <v>84</v>
      </c>
      <c r="AV196" s="12" t="s">
        <v>82</v>
      </c>
      <c r="AW196" s="12" t="s">
        <v>36</v>
      </c>
      <c r="AX196" s="12" t="s">
        <v>75</v>
      </c>
      <c r="AY196" s="202" t="s">
        <v>172</v>
      </c>
    </row>
    <row r="197" spans="2:65" s="12" customFormat="1">
      <c r="B197" s="192"/>
      <c r="C197" s="193"/>
      <c r="D197" s="194" t="s">
        <v>178</v>
      </c>
      <c r="E197" s="195" t="s">
        <v>1</v>
      </c>
      <c r="F197" s="196" t="s">
        <v>180</v>
      </c>
      <c r="G197" s="193"/>
      <c r="H197" s="195" t="s">
        <v>1</v>
      </c>
      <c r="I197" s="197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178</v>
      </c>
      <c r="AU197" s="202" t="s">
        <v>84</v>
      </c>
      <c r="AV197" s="12" t="s">
        <v>82</v>
      </c>
      <c r="AW197" s="12" t="s">
        <v>36</v>
      </c>
      <c r="AX197" s="12" t="s">
        <v>75</v>
      </c>
      <c r="AY197" s="202" t="s">
        <v>172</v>
      </c>
    </row>
    <row r="198" spans="2:65" s="13" customFormat="1">
      <c r="B198" s="203"/>
      <c r="C198" s="204"/>
      <c r="D198" s="194" t="s">
        <v>178</v>
      </c>
      <c r="E198" s="205" t="s">
        <v>1</v>
      </c>
      <c r="F198" s="206" t="s">
        <v>443</v>
      </c>
      <c r="G198" s="204"/>
      <c r="H198" s="207">
        <v>25.22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178</v>
      </c>
      <c r="AU198" s="213" t="s">
        <v>84</v>
      </c>
      <c r="AV198" s="13" t="s">
        <v>84</v>
      </c>
      <c r="AW198" s="13" t="s">
        <v>36</v>
      </c>
      <c r="AX198" s="13" t="s">
        <v>82</v>
      </c>
      <c r="AY198" s="213" t="s">
        <v>172</v>
      </c>
    </row>
    <row r="199" spans="2:65" s="1" customFormat="1" ht="16.5" customHeight="1">
      <c r="B199" s="33"/>
      <c r="C199" s="181" t="s">
        <v>257</v>
      </c>
      <c r="D199" s="181" t="s">
        <v>174</v>
      </c>
      <c r="E199" s="182" t="s">
        <v>365</v>
      </c>
      <c r="F199" s="183" t="s">
        <v>366</v>
      </c>
      <c r="G199" s="184" t="s">
        <v>175</v>
      </c>
      <c r="H199" s="185">
        <v>25.22</v>
      </c>
      <c r="I199" s="186"/>
      <c r="J199" s="185">
        <f>ROUND(I199*H199,2)</f>
        <v>0</v>
      </c>
      <c r="K199" s="183" t="s">
        <v>176</v>
      </c>
      <c r="L199" s="37"/>
      <c r="M199" s="187" t="s">
        <v>1</v>
      </c>
      <c r="N199" s="188" t="s">
        <v>46</v>
      </c>
      <c r="O199" s="59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AR199" s="16" t="s">
        <v>177</v>
      </c>
      <c r="AT199" s="16" t="s">
        <v>174</v>
      </c>
      <c r="AU199" s="16" t="s">
        <v>84</v>
      </c>
      <c r="AY199" s="16" t="s">
        <v>172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6" t="s">
        <v>82</v>
      </c>
      <c r="BK199" s="191">
        <f>ROUND(I199*H199,2)</f>
        <v>0</v>
      </c>
      <c r="BL199" s="16" t="s">
        <v>177</v>
      </c>
      <c r="BM199" s="16" t="s">
        <v>487</v>
      </c>
    </row>
    <row r="200" spans="2:65" s="12" customFormat="1">
      <c r="B200" s="192"/>
      <c r="C200" s="193"/>
      <c r="D200" s="194" t="s">
        <v>178</v>
      </c>
      <c r="E200" s="195" t="s">
        <v>1</v>
      </c>
      <c r="F200" s="196" t="s">
        <v>188</v>
      </c>
      <c r="G200" s="193"/>
      <c r="H200" s="195" t="s">
        <v>1</v>
      </c>
      <c r="I200" s="197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178</v>
      </c>
      <c r="AU200" s="202" t="s">
        <v>84</v>
      </c>
      <c r="AV200" s="12" t="s">
        <v>82</v>
      </c>
      <c r="AW200" s="12" t="s">
        <v>36</v>
      </c>
      <c r="AX200" s="12" t="s">
        <v>75</v>
      </c>
      <c r="AY200" s="202" t="s">
        <v>172</v>
      </c>
    </row>
    <row r="201" spans="2:65" s="12" customFormat="1">
      <c r="B201" s="192"/>
      <c r="C201" s="193"/>
      <c r="D201" s="194" t="s">
        <v>178</v>
      </c>
      <c r="E201" s="195" t="s">
        <v>1</v>
      </c>
      <c r="F201" s="196" t="s">
        <v>180</v>
      </c>
      <c r="G201" s="193"/>
      <c r="H201" s="195" t="s">
        <v>1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178</v>
      </c>
      <c r="AU201" s="202" t="s">
        <v>84</v>
      </c>
      <c r="AV201" s="12" t="s">
        <v>82</v>
      </c>
      <c r="AW201" s="12" t="s">
        <v>36</v>
      </c>
      <c r="AX201" s="12" t="s">
        <v>75</v>
      </c>
      <c r="AY201" s="202" t="s">
        <v>172</v>
      </c>
    </row>
    <row r="202" spans="2:65" s="13" customFormat="1">
      <c r="B202" s="203"/>
      <c r="C202" s="204"/>
      <c r="D202" s="194" t="s">
        <v>178</v>
      </c>
      <c r="E202" s="205" t="s">
        <v>1</v>
      </c>
      <c r="F202" s="206" t="s">
        <v>443</v>
      </c>
      <c r="G202" s="204"/>
      <c r="H202" s="207">
        <v>25.22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178</v>
      </c>
      <c r="AU202" s="213" t="s">
        <v>84</v>
      </c>
      <c r="AV202" s="13" t="s">
        <v>84</v>
      </c>
      <c r="AW202" s="13" t="s">
        <v>36</v>
      </c>
      <c r="AX202" s="13" t="s">
        <v>82</v>
      </c>
      <c r="AY202" s="213" t="s">
        <v>172</v>
      </c>
    </row>
    <row r="203" spans="2:65" s="1" customFormat="1" ht="16.5" customHeight="1">
      <c r="B203" s="33"/>
      <c r="C203" s="181" t="s">
        <v>260</v>
      </c>
      <c r="D203" s="181" t="s">
        <v>174</v>
      </c>
      <c r="E203" s="182" t="s">
        <v>368</v>
      </c>
      <c r="F203" s="183" t="s">
        <v>369</v>
      </c>
      <c r="G203" s="184" t="s">
        <v>175</v>
      </c>
      <c r="H203" s="185">
        <v>37.83</v>
      </c>
      <c r="I203" s="186"/>
      <c r="J203" s="185">
        <f>ROUND(I203*H203,2)</f>
        <v>0</v>
      </c>
      <c r="K203" s="183" t="s">
        <v>176</v>
      </c>
      <c r="L203" s="37"/>
      <c r="M203" s="187" t="s">
        <v>1</v>
      </c>
      <c r="N203" s="188" t="s">
        <v>46</v>
      </c>
      <c r="O203" s="59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AR203" s="16" t="s">
        <v>177</v>
      </c>
      <c r="AT203" s="16" t="s">
        <v>174</v>
      </c>
      <c r="AU203" s="16" t="s">
        <v>84</v>
      </c>
      <c r="AY203" s="16" t="s">
        <v>172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6" t="s">
        <v>82</v>
      </c>
      <c r="BK203" s="191">
        <f>ROUND(I203*H203,2)</f>
        <v>0</v>
      </c>
      <c r="BL203" s="16" t="s">
        <v>177</v>
      </c>
      <c r="BM203" s="16" t="s">
        <v>488</v>
      </c>
    </row>
    <row r="204" spans="2:65" s="12" customFormat="1">
      <c r="B204" s="192"/>
      <c r="C204" s="193"/>
      <c r="D204" s="194" t="s">
        <v>178</v>
      </c>
      <c r="E204" s="195" t="s">
        <v>1</v>
      </c>
      <c r="F204" s="196" t="s">
        <v>188</v>
      </c>
      <c r="G204" s="193"/>
      <c r="H204" s="195" t="s">
        <v>1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178</v>
      </c>
      <c r="AU204" s="202" t="s">
        <v>84</v>
      </c>
      <c r="AV204" s="12" t="s">
        <v>82</v>
      </c>
      <c r="AW204" s="12" t="s">
        <v>36</v>
      </c>
      <c r="AX204" s="12" t="s">
        <v>75</v>
      </c>
      <c r="AY204" s="202" t="s">
        <v>172</v>
      </c>
    </row>
    <row r="205" spans="2:65" s="12" customFormat="1">
      <c r="B205" s="192"/>
      <c r="C205" s="193"/>
      <c r="D205" s="194" t="s">
        <v>178</v>
      </c>
      <c r="E205" s="195" t="s">
        <v>1</v>
      </c>
      <c r="F205" s="196" t="s">
        <v>180</v>
      </c>
      <c r="G205" s="193"/>
      <c r="H205" s="195" t="s">
        <v>1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178</v>
      </c>
      <c r="AU205" s="202" t="s">
        <v>84</v>
      </c>
      <c r="AV205" s="12" t="s">
        <v>82</v>
      </c>
      <c r="AW205" s="12" t="s">
        <v>36</v>
      </c>
      <c r="AX205" s="12" t="s">
        <v>75</v>
      </c>
      <c r="AY205" s="202" t="s">
        <v>172</v>
      </c>
    </row>
    <row r="206" spans="2:65" s="13" customFormat="1">
      <c r="B206" s="203"/>
      <c r="C206" s="204"/>
      <c r="D206" s="194" t="s">
        <v>178</v>
      </c>
      <c r="E206" s="205" t="s">
        <v>1</v>
      </c>
      <c r="F206" s="206" t="s">
        <v>489</v>
      </c>
      <c r="G206" s="204"/>
      <c r="H206" s="207">
        <v>37.83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178</v>
      </c>
      <c r="AU206" s="213" t="s">
        <v>84</v>
      </c>
      <c r="AV206" s="13" t="s">
        <v>84</v>
      </c>
      <c r="AW206" s="13" t="s">
        <v>36</v>
      </c>
      <c r="AX206" s="13" t="s">
        <v>82</v>
      </c>
      <c r="AY206" s="213" t="s">
        <v>172</v>
      </c>
    </row>
    <row r="207" spans="2:65" s="1" customFormat="1" ht="22.5" customHeight="1">
      <c r="B207" s="33"/>
      <c r="C207" s="181" t="s">
        <v>264</v>
      </c>
      <c r="D207" s="181" t="s">
        <v>174</v>
      </c>
      <c r="E207" s="182" t="s">
        <v>490</v>
      </c>
      <c r="F207" s="183" t="s">
        <v>491</v>
      </c>
      <c r="G207" s="184" t="s">
        <v>175</v>
      </c>
      <c r="H207" s="185">
        <v>37.83</v>
      </c>
      <c r="I207" s="186"/>
      <c r="J207" s="185">
        <f>ROUND(I207*H207,2)</f>
        <v>0</v>
      </c>
      <c r="K207" s="183" t="s">
        <v>176</v>
      </c>
      <c r="L207" s="37"/>
      <c r="M207" s="187" t="s">
        <v>1</v>
      </c>
      <c r="N207" s="188" t="s">
        <v>46</v>
      </c>
      <c r="O207" s="59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AR207" s="16" t="s">
        <v>177</v>
      </c>
      <c r="AT207" s="16" t="s">
        <v>174</v>
      </c>
      <c r="AU207" s="16" t="s">
        <v>84</v>
      </c>
      <c r="AY207" s="16" t="s">
        <v>172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6" t="s">
        <v>82</v>
      </c>
      <c r="BK207" s="191">
        <f>ROUND(I207*H207,2)</f>
        <v>0</v>
      </c>
      <c r="BL207" s="16" t="s">
        <v>177</v>
      </c>
      <c r="BM207" s="16" t="s">
        <v>492</v>
      </c>
    </row>
    <row r="208" spans="2:65" s="12" customFormat="1">
      <c r="B208" s="192"/>
      <c r="C208" s="193"/>
      <c r="D208" s="194" t="s">
        <v>178</v>
      </c>
      <c r="E208" s="195" t="s">
        <v>1</v>
      </c>
      <c r="F208" s="196" t="s">
        <v>188</v>
      </c>
      <c r="G208" s="193"/>
      <c r="H208" s="195" t="s">
        <v>1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178</v>
      </c>
      <c r="AU208" s="202" t="s">
        <v>84</v>
      </c>
      <c r="AV208" s="12" t="s">
        <v>82</v>
      </c>
      <c r="AW208" s="12" t="s">
        <v>36</v>
      </c>
      <c r="AX208" s="12" t="s">
        <v>75</v>
      </c>
      <c r="AY208" s="202" t="s">
        <v>172</v>
      </c>
    </row>
    <row r="209" spans="2:65" s="12" customFormat="1">
      <c r="B209" s="192"/>
      <c r="C209" s="193"/>
      <c r="D209" s="194" t="s">
        <v>178</v>
      </c>
      <c r="E209" s="195" t="s">
        <v>1</v>
      </c>
      <c r="F209" s="196" t="s">
        <v>180</v>
      </c>
      <c r="G209" s="193"/>
      <c r="H209" s="195" t="s">
        <v>1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178</v>
      </c>
      <c r="AU209" s="202" t="s">
        <v>84</v>
      </c>
      <c r="AV209" s="12" t="s">
        <v>82</v>
      </c>
      <c r="AW209" s="12" t="s">
        <v>36</v>
      </c>
      <c r="AX209" s="12" t="s">
        <v>75</v>
      </c>
      <c r="AY209" s="202" t="s">
        <v>172</v>
      </c>
    </row>
    <row r="210" spans="2:65" s="13" customFormat="1">
      <c r="B210" s="203"/>
      <c r="C210" s="204"/>
      <c r="D210" s="194" t="s">
        <v>178</v>
      </c>
      <c r="E210" s="205" t="s">
        <v>1</v>
      </c>
      <c r="F210" s="206" t="s">
        <v>489</v>
      </c>
      <c r="G210" s="204"/>
      <c r="H210" s="207">
        <v>37.83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178</v>
      </c>
      <c r="AU210" s="213" t="s">
        <v>84</v>
      </c>
      <c r="AV210" s="13" t="s">
        <v>84</v>
      </c>
      <c r="AW210" s="13" t="s">
        <v>36</v>
      </c>
      <c r="AX210" s="13" t="s">
        <v>82</v>
      </c>
      <c r="AY210" s="213" t="s">
        <v>172</v>
      </c>
    </row>
    <row r="211" spans="2:65" s="11" customFormat="1" ht="22.9" customHeight="1">
      <c r="B211" s="165"/>
      <c r="C211" s="166"/>
      <c r="D211" s="167" t="s">
        <v>74</v>
      </c>
      <c r="E211" s="179" t="s">
        <v>200</v>
      </c>
      <c r="F211" s="179" t="s">
        <v>380</v>
      </c>
      <c r="G211" s="166"/>
      <c r="H211" s="166"/>
      <c r="I211" s="169"/>
      <c r="J211" s="180">
        <f>BK211</f>
        <v>0</v>
      </c>
      <c r="K211" s="166"/>
      <c r="L211" s="171"/>
      <c r="M211" s="172"/>
      <c r="N211" s="173"/>
      <c r="O211" s="173"/>
      <c r="P211" s="174">
        <f>SUM(P212:P247)</f>
        <v>0</v>
      </c>
      <c r="Q211" s="173"/>
      <c r="R211" s="174">
        <f>SUM(R212:R247)</f>
        <v>1.5558056000000002</v>
      </c>
      <c r="S211" s="173"/>
      <c r="T211" s="175">
        <f>SUM(T212:T247)</f>
        <v>7.6800000000000002E-3</v>
      </c>
      <c r="AR211" s="176" t="s">
        <v>82</v>
      </c>
      <c r="AT211" s="177" t="s">
        <v>74</v>
      </c>
      <c r="AU211" s="177" t="s">
        <v>82</v>
      </c>
      <c r="AY211" s="176" t="s">
        <v>172</v>
      </c>
      <c r="BK211" s="178">
        <f>SUM(BK212:BK247)</f>
        <v>0</v>
      </c>
    </row>
    <row r="212" spans="2:65" s="1" customFormat="1" ht="16.5" customHeight="1">
      <c r="B212" s="33"/>
      <c r="C212" s="181" t="s">
        <v>269</v>
      </c>
      <c r="D212" s="181" t="s">
        <v>174</v>
      </c>
      <c r="E212" s="182" t="s">
        <v>493</v>
      </c>
      <c r="F212" s="183" t="s">
        <v>494</v>
      </c>
      <c r="G212" s="184" t="s">
        <v>211</v>
      </c>
      <c r="H212" s="185">
        <v>25.22</v>
      </c>
      <c r="I212" s="186"/>
      <c r="J212" s="185">
        <f>ROUND(I212*H212,2)</f>
        <v>0</v>
      </c>
      <c r="K212" s="183" t="s">
        <v>176</v>
      </c>
      <c r="L212" s="37"/>
      <c r="M212" s="187" t="s">
        <v>1</v>
      </c>
      <c r="N212" s="188" t="s">
        <v>46</v>
      </c>
      <c r="O212" s="59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AR212" s="16" t="s">
        <v>177</v>
      </c>
      <c r="AT212" s="16" t="s">
        <v>174</v>
      </c>
      <c r="AU212" s="16" t="s">
        <v>84</v>
      </c>
      <c r="AY212" s="16" t="s">
        <v>172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6" t="s">
        <v>82</v>
      </c>
      <c r="BK212" s="191">
        <f>ROUND(I212*H212,2)</f>
        <v>0</v>
      </c>
      <c r="BL212" s="16" t="s">
        <v>177</v>
      </c>
      <c r="BM212" s="16" t="s">
        <v>495</v>
      </c>
    </row>
    <row r="213" spans="2:65" s="12" customFormat="1">
      <c r="B213" s="192"/>
      <c r="C213" s="193"/>
      <c r="D213" s="194" t="s">
        <v>178</v>
      </c>
      <c r="E213" s="195" t="s">
        <v>1</v>
      </c>
      <c r="F213" s="196" t="s">
        <v>481</v>
      </c>
      <c r="G213" s="193"/>
      <c r="H213" s="195" t="s">
        <v>1</v>
      </c>
      <c r="I213" s="197"/>
      <c r="J213" s="193"/>
      <c r="K213" s="193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178</v>
      </c>
      <c r="AU213" s="202" t="s">
        <v>84</v>
      </c>
      <c r="AV213" s="12" t="s">
        <v>82</v>
      </c>
      <c r="AW213" s="12" t="s">
        <v>36</v>
      </c>
      <c r="AX213" s="12" t="s">
        <v>75</v>
      </c>
      <c r="AY213" s="202" t="s">
        <v>172</v>
      </c>
    </row>
    <row r="214" spans="2:65" s="13" customFormat="1">
      <c r="B214" s="203"/>
      <c r="C214" s="204"/>
      <c r="D214" s="194" t="s">
        <v>178</v>
      </c>
      <c r="E214" s="205" t="s">
        <v>1</v>
      </c>
      <c r="F214" s="206" t="s">
        <v>496</v>
      </c>
      <c r="G214" s="204"/>
      <c r="H214" s="207">
        <v>25.22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178</v>
      </c>
      <c r="AU214" s="213" t="s">
        <v>84</v>
      </c>
      <c r="AV214" s="13" t="s">
        <v>84</v>
      </c>
      <c r="AW214" s="13" t="s">
        <v>36</v>
      </c>
      <c r="AX214" s="13" t="s">
        <v>82</v>
      </c>
      <c r="AY214" s="213" t="s">
        <v>172</v>
      </c>
    </row>
    <row r="215" spans="2:65" s="1" customFormat="1" ht="16.5" customHeight="1">
      <c r="B215" s="33"/>
      <c r="C215" s="227" t="s">
        <v>273</v>
      </c>
      <c r="D215" s="227" t="s">
        <v>288</v>
      </c>
      <c r="E215" s="228" t="s">
        <v>497</v>
      </c>
      <c r="F215" s="229" t="s">
        <v>498</v>
      </c>
      <c r="G215" s="230" t="s">
        <v>211</v>
      </c>
      <c r="H215" s="231">
        <v>25.22</v>
      </c>
      <c r="I215" s="232"/>
      <c r="J215" s="231">
        <f>ROUND(I215*H215,2)</f>
        <v>0</v>
      </c>
      <c r="K215" s="229" t="s">
        <v>1</v>
      </c>
      <c r="L215" s="233"/>
      <c r="M215" s="234" t="s">
        <v>1</v>
      </c>
      <c r="N215" s="235" t="s">
        <v>46</v>
      </c>
      <c r="O215" s="59"/>
      <c r="P215" s="189">
        <f>O215*H215</f>
        <v>0</v>
      </c>
      <c r="Q215" s="189">
        <v>1.77E-2</v>
      </c>
      <c r="R215" s="189">
        <f>Q215*H215</f>
        <v>0.44639400000000001</v>
      </c>
      <c r="S215" s="189">
        <v>0</v>
      </c>
      <c r="T215" s="190">
        <f>S215*H215</f>
        <v>0</v>
      </c>
      <c r="AR215" s="16" t="s">
        <v>200</v>
      </c>
      <c r="AT215" s="16" t="s">
        <v>288</v>
      </c>
      <c r="AU215" s="16" t="s">
        <v>84</v>
      </c>
      <c r="AY215" s="16" t="s">
        <v>172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6" t="s">
        <v>82</v>
      </c>
      <c r="BK215" s="191">
        <f>ROUND(I215*H215,2)</f>
        <v>0</v>
      </c>
      <c r="BL215" s="16" t="s">
        <v>177</v>
      </c>
      <c r="BM215" s="16" t="s">
        <v>499</v>
      </c>
    </row>
    <row r="216" spans="2:65" s="12" customFormat="1">
      <c r="B216" s="192"/>
      <c r="C216" s="193"/>
      <c r="D216" s="194" t="s">
        <v>178</v>
      </c>
      <c r="E216" s="195" t="s">
        <v>1</v>
      </c>
      <c r="F216" s="196" t="s">
        <v>481</v>
      </c>
      <c r="G216" s="193"/>
      <c r="H216" s="195" t="s">
        <v>1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178</v>
      </c>
      <c r="AU216" s="202" t="s">
        <v>84</v>
      </c>
      <c r="AV216" s="12" t="s">
        <v>82</v>
      </c>
      <c r="AW216" s="12" t="s">
        <v>36</v>
      </c>
      <c r="AX216" s="12" t="s">
        <v>75</v>
      </c>
      <c r="AY216" s="202" t="s">
        <v>172</v>
      </c>
    </row>
    <row r="217" spans="2:65" s="12" customFormat="1">
      <c r="B217" s="192"/>
      <c r="C217" s="193"/>
      <c r="D217" s="194" t="s">
        <v>178</v>
      </c>
      <c r="E217" s="195" t="s">
        <v>1</v>
      </c>
      <c r="F217" s="196" t="s">
        <v>500</v>
      </c>
      <c r="G217" s="193"/>
      <c r="H217" s="195" t="s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178</v>
      </c>
      <c r="AU217" s="202" t="s">
        <v>84</v>
      </c>
      <c r="AV217" s="12" t="s">
        <v>82</v>
      </c>
      <c r="AW217" s="12" t="s">
        <v>36</v>
      </c>
      <c r="AX217" s="12" t="s">
        <v>75</v>
      </c>
      <c r="AY217" s="202" t="s">
        <v>172</v>
      </c>
    </row>
    <row r="218" spans="2:65" s="13" customFormat="1">
      <c r="B218" s="203"/>
      <c r="C218" s="204"/>
      <c r="D218" s="194" t="s">
        <v>178</v>
      </c>
      <c r="E218" s="205" t="s">
        <v>1</v>
      </c>
      <c r="F218" s="206" t="s">
        <v>496</v>
      </c>
      <c r="G218" s="204"/>
      <c r="H218" s="207">
        <v>25.22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178</v>
      </c>
      <c r="AU218" s="213" t="s">
        <v>84</v>
      </c>
      <c r="AV218" s="13" t="s">
        <v>84</v>
      </c>
      <c r="AW218" s="13" t="s">
        <v>36</v>
      </c>
      <c r="AX218" s="13" t="s">
        <v>82</v>
      </c>
      <c r="AY218" s="213" t="s">
        <v>172</v>
      </c>
    </row>
    <row r="219" spans="2:65" s="1" customFormat="1" ht="22.5" customHeight="1">
      <c r="B219" s="33"/>
      <c r="C219" s="181" t="s">
        <v>279</v>
      </c>
      <c r="D219" s="181" t="s">
        <v>174</v>
      </c>
      <c r="E219" s="182" t="s">
        <v>501</v>
      </c>
      <c r="F219" s="183" t="s">
        <v>502</v>
      </c>
      <c r="G219" s="184" t="s">
        <v>386</v>
      </c>
      <c r="H219" s="185">
        <v>5</v>
      </c>
      <c r="I219" s="186"/>
      <c r="J219" s="185">
        <f>ROUND(I219*H219,2)</f>
        <v>0</v>
      </c>
      <c r="K219" s="183" t="s">
        <v>176</v>
      </c>
      <c r="L219" s="37"/>
      <c r="M219" s="187" t="s">
        <v>1</v>
      </c>
      <c r="N219" s="188" t="s">
        <v>46</v>
      </c>
      <c r="O219" s="59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AR219" s="16" t="s">
        <v>177</v>
      </c>
      <c r="AT219" s="16" t="s">
        <v>174</v>
      </c>
      <c r="AU219" s="16" t="s">
        <v>84</v>
      </c>
      <c r="AY219" s="16" t="s">
        <v>172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6" t="s">
        <v>82</v>
      </c>
      <c r="BK219" s="191">
        <f>ROUND(I219*H219,2)</f>
        <v>0</v>
      </c>
      <c r="BL219" s="16" t="s">
        <v>177</v>
      </c>
      <c r="BM219" s="16" t="s">
        <v>503</v>
      </c>
    </row>
    <row r="220" spans="2:65" s="12" customFormat="1">
      <c r="B220" s="192"/>
      <c r="C220" s="193"/>
      <c r="D220" s="194" t="s">
        <v>178</v>
      </c>
      <c r="E220" s="195" t="s">
        <v>1</v>
      </c>
      <c r="F220" s="196" t="s">
        <v>481</v>
      </c>
      <c r="G220" s="193"/>
      <c r="H220" s="195" t="s">
        <v>1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178</v>
      </c>
      <c r="AU220" s="202" t="s">
        <v>84</v>
      </c>
      <c r="AV220" s="12" t="s">
        <v>82</v>
      </c>
      <c r="AW220" s="12" t="s">
        <v>36</v>
      </c>
      <c r="AX220" s="12" t="s">
        <v>75</v>
      </c>
      <c r="AY220" s="202" t="s">
        <v>172</v>
      </c>
    </row>
    <row r="221" spans="2:65" s="13" customFormat="1">
      <c r="B221" s="203"/>
      <c r="C221" s="204"/>
      <c r="D221" s="194" t="s">
        <v>178</v>
      </c>
      <c r="E221" s="205" t="s">
        <v>1</v>
      </c>
      <c r="F221" s="206" t="s">
        <v>504</v>
      </c>
      <c r="G221" s="204"/>
      <c r="H221" s="207">
        <v>5</v>
      </c>
      <c r="I221" s="208"/>
      <c r="J221" s="204"/>
      <c r="K221" s="204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178</v>
      </c>
      <c r="AU221" s="213" t="s">
        <v>84</v>
      </c>
      <c r="AV221" s="13" t="s">
        <v>84</v>
      </c>
      <c r="AW221" s="13" t="s">
        <v>36</v>
      </c>
      <c r="AX221" s="13" t="s">
        <v>82</v>
      </c>
      <c r="AY221" s="213" t="s">
        <v>172</v>
      </c>
    </row>
    <row r="222" spans="2:65" s="1" customFormat="1" ht="16.5" customHeight="1">
      <c r="B222" s="33"/>
      <c r="C222" s="227" t="s">
        <v>284</v>
      </c>
      <c r="D222" s="227" t="s">
        <v>288</v>
      </c>
      <c r="E222" s="228" t="s">
        <v>505</v>
      </c>
      <c r="F222" s="229" t="s">
        <v>506</v>
      </c>
      <c r="G222" s="230" t="s">
        <v>386</v>
      </c>
      <c r="H222" s="231">
        <v>1</v>
      </c>
      <c r="I222" s="232"/>
      <c r="J222" s="231">
        <f>ROUND(I222*H222,2)</f>
        <v>0</v>
      </c>
      <c r="K222" s="229" t="s">
        <v>176</v>
      </c>
      <c r="L222" s="233"/>
      <c r="M222" s="234" t="s">
        <v>1</v>
      </c>
      <c r="N222" s="235" t="s">
        <v>46</v>
      </c>
      <c r="O222" s="59"/>
      <c r="P222" s="189">
        <f>O222*H222</f>
        <v>0</v>
      </c>
      <c r="Q222" s="189">
        <v>8.8000000000000005E-3</v>
      </c>
      <c r="R222" s="189">
        <f>Q222*H222</f>
        <v>8.8000000000000005E-3</v>
      </c>
      <c r="S222" s="189">
        <v>0</v>
      </c>
      <c r="T222" s="190">
        <f>S222*H222</f>
        <v>0</v>
      </c>
      <c r="AR222" s="16" t="s">
        <v>200</v>
      </c>
      <c r="AT222" s="16" t="s">
        <v>288</v>
      </c>
      <c r="AU222" s="16" t="s">
        <v>84</v>
      </c>
      <c r="AY222" s="16" t="s">
        <v>172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6" t="s">
        <v>82</v>
      </c>
      <c r="BK222" s="191">
        <f>ROUND(I222*H222,2)</f>
        <v>0</v>
      </c>
      <c r="BL222" s="16" t="s">
        <v>177</v>
      </c>
      <c r="BM222" s="16" t="s">
        <v>507</v>
      </c>
    </row>
    <row r="223" spans="2:65" s="1" customFormat="1" ht="16.5" customHeight="1">
      <c r="B223" s="33"/>
      <c r="C223" s="227" t="s">
        <v>287</v>
      </c>
      <c r="D223" s="227" t="s">
        <v>288</v>
      </c>
      <c r="E223" s="228" t="s">
        <v>508</v>
      </c>
      <c r="F223" s="229" t="s">
        <v>509</v>
      </c>
      <c r="G223" s="230" t="s">
        <v>386</v>
      </c>
      <c r="H223" s="231">
        <v>2</v>
      </c>
      <c r="I223" s="232"/>
      <c r="J223" s="231">
        <f>ROUND(I223*H223,2)</f>
        <v>0</v>
      </c>
      <c r="K223" s="229" t="s">
        <v>176</v>
      </c>
      <c r="L223" s="233"/>
      <c r="M223" s="234" t="s">
        <v>1</v>
      </c>
      <c r="N223" s="235" t="s">
        <v>46</v>
      </c>
      <c r="O223" s="59"/>
      <c r="P223" s="189">
        <f>O223*H223</f>
        <v>0</v>
      </c>
      <c r="Q223" s="189">
        <v>9.1999999999999998E-3</v>
      </c>
      <c r="R223" s="189">
        <f>Q223*H223</f>
        <v>1.84E-2</v>
      </c>
      <c r="S223" s="189">
        <v>0</v>
      </c>
      <c r="T223" s="190">
        <f>S223*H223</f>
        <v>0</v>
      </c>
      <c r="AR223" s="16" t="s">
        <v>200</v>
      </c>
      <c r="AT223" s="16" t="s">
        <v>288</v>
      </c>
      <c r="AU223" s="16" t="s">
        <v>84</v>
      </c>
      <c r="AY223" s="16" t="s">
        <v>172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6" t="s">
        <v>82</v>
      </c>
      <c r="BK223" s="191">
        <f>ROUND(I223*H223,2)</f>
        <v>0</v>
      </c>
      <c r="BL223" s="16" t="s">
        <v>177</v>
      </c>
      <c r="BM223" s="16" t="s">
        <v>510</v>
      </c>
    </row>
    <row r="224" spans="2:65" s="1" customFormat="1" ht="16.5" customHeight="1">
      <c r="B224" s="33"/>
      <c r="C224" s="227" t="s">
        <v>293</v>
      </c>
      <c r="D224" s="227" t="s">
        <v>288</v>
      </c>
      <c r="E224" s="228" t="s">
        <v>511</v>
      </c>
      <c r="F224" s="229" t="s">
        <v>512</v>
      </c>
      <c r="G224" s="230" t="s">
        <v>513</v>
      </c>
      <c r="H224" s="231">
        <v>2</v>
      </c>
      <c r="I224" s="232"/>
      <c r="J224" s="231">
        <f>ROUND(I224*H224,2)</f>
        <v>0</v>
      </c>
      <c r="K224" s="229" t="s">
        <v>1</v>
      </c>
      <c r="L224" s="233"/>
      <c r="M224" s="234" t="s">
        <v>1</v>
      </c>
      <c r="N224" s="235" t="s">
        <v>46</v>
      </c>
      <c r="O224" s="59"/>
      <c r="P224" s="189">
        <f>O224*H224</f>
        <v>0</v>
      </c>
      <c r="Q224" s="189">
        <v>6.4900000000000001E-3</v>
      </c>
      <c r="R224" s="189">
        <f>Q224*H224</f>
        <v>1.298E-2</v>
      </c>
      <c r="S224" s="189">
        <v>0</v>
      </c>
      <c r="T224" s="190">
        <f>S224*H224</f>
        <v>0</v>
      </c>
      <c r="AR224" s="16" t="s">
        <v>200</v>
      </c>
      <c r="AT224" s="16" t="s">
        <v>288</v>
      </c>
      <c r="AU224" s="16" t="s">
        <v>84</v>
      </c>
      <c r="AY224" s="16" t="s">
        <v>172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6" t="s">
        <v>82</v>
      </c>
      <c r="BK224" s="191">
        <f>ROUND(I224*H224,2)</f>
        <v>0</v>
      </c>
      <c r="BL224" s="16" t="s">
        <v>177</v>
      </c>
      <c r="BM224" s="16" t="s">
        <v>514</v>
      </c>
    </row>
    <row r="225" spans="2:65" s="1" customFormat="1" ht="16.5" customHeight="1">
      <c r="B225" s="33"/>
      <c r="C225" s="181" t="s">
        <v>296</v>
      </c>
      <c r="D225" s="181" t="s">
        <v>174</v>
      </c>
      <c r="E225" s="182" t="s">
        <v>515</v>
      </c>
      <c r="F225" s="183" t="s">
        <v>516</v>
      </c>
      <c r="G225" s="184" t="s">
        <v>386</v>
      </c>
      <c r="H225" s="185">
        <v>1</v>
      </c>
      <c r="I225" s="186"/>
      <c r="J225" s="185">
        <f>ROUND(I225*H225,2)</f>
        <v>0</v>
      </c>
      <c r="K225" s="183" t="s">
        <v>176</v>
      </c>
      <c r="L225" s="37"/>
      <c r="M225" s="187" t="s">
        <v>1</v>
      </c>
      <c r="N225" s="188" t="s">
        <v>46</v>
      </c>
      <c r="O225" s="59"/>
      <c r="P225" s="189">
        <f>O225*H225</f>
        <v>0</v>
      </c>
      <c r="Q225" s="189">
        <v>2.0000000000000002E-5</v>
      </c>
      <c r="R225" s="189">
        <f>Q225*H225</f>
        <v>2.0000000000000002E-5</v>
      </c>
      <c r="S225" s="189">
        <v>0</v>
      </c>
      <c r="T225" s="190">
        <f>S225*H225</f>
        <v>0</v>
      </c>
      <c r="AR225" s="16" t="s">
        <v>177</v>
      </c>
      <c r="AT225" s="16" t="s">
        <v>174</v>
      </c>
      <c r="AU225" s="16" t="s">
        <v>84</v>
      </c>
      <c r="AY225" s="16" t="s">
        <v>172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6" t="s">
        <v>82</v>
      </c>
      <c r="BK225" s="191">
        <f>ROUND(I225*H225,2)</f>
        <v>0</v>
      </c>
      <c r="BL225" s="16" t="s">
        <v>177</v>
      </c>
      <c r="BM225" s="16" t="s">
        <v>517</v>
      </c>
    </row>
    <row r="226" spans="2:65" s="12" customFormat="1">
      <c r="B226" s="192"/>
      <c r="C226" s="193"/>
      <c r="D226" s="194" t="s">
        <v>178</v>
      </c>
      <c r="E226" s="195" t="s">
        <v>1</v>
      </c>
      <c r="F226" s="196" t="s">
        <v>481</v>
      </c>
      <c r="G226" s="193"/>
      <c r="H226" s="195" t="s">
        <v>1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178</v>
      </c>
      <c r="AU226" s="202" t="s">
        <v>84</v>
      </c>
      <c r="AV226" s="12" t="s">
        <v>82</v>
      </c>
      <c r="AW226" s="12" t="s">
        <v>36</v>
      </c>
      <c r="AX226" s="12" t="s">
        <v>75</v>
      </c>
      <c r="AY226" s="202" t="s">
        <v>172</v>
      </c>
    </row>
    <row r="227" spans="2:65" s="13" customFormat="1">
      <c r="B227" s="203"/>
      <c r="C227" s="204"/>
      <c r="D227" s="194" t="s">
        <v>178</v>
      </c>
      <c r="E227" s="205" t="s">
        <v>1</v>
      </c>
      <c r="F227" s="206" t="s">
        <v>82</v>
      </c>
      <c r="G227" s="204"/>
      <c r="H227" s="207">
        <v>1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178</v>
      </c>
      <c r="AU227" s="213" t="s">
        <v>84</v>
      </c>
      <c r="AV227" s="13" t="s">
        <v>84</v>
      </c>
      <c r="AW227" s="13" t="s">
        <v>36</v>
      </c>
      <c r="AX227" s="13" t="s">
        <v>82</v>
      </c>
      <c r="AY227" s="213" t="s">
        <v>172</v>
      </c>
    </row>
    <row r="228" spans="2:65" s="1" customFormat="1" ht="16.5" customHeight="1">
      <c r="B228" s="33"/>
      <c r="C228" s="227" t="s">
        <v>300</v>
      </c>
      <c r="D228" s="227" t="s">
        <v>288</v>
      </c>
      <c r="E228" s="228" t="s">
        <v>518</v>
      </c>
      <c r="F228" s="229" t="s">
        <v>519</v>
      </c>
      <c r="G228" s="230" t="s">
        <v>386</v>
      </c>
      <c r="H228" s="231">
        <v>1</v>
      </c>
      <c r="I228" s="232"/>
      <c r="J228" s="231">
        <f>ROUND(I228*H228,2)</f>
        <v>0</v>
      </c>
      <c r="K228" s="229" t="s">
        <v>1</v>
      </c>
      <c r="L228" s="233"/>
      <c r="M228" s="234" t="s">
        <v>1</v>
      </c>
      <c r="N228" s="235" t="s">
        <v>46</v>
      </c>
      <c r="O228" s="59"/>
      <c r="P228" s="189">
        <f>O228*H228</f>
        <v>0</v>
      </c>
      <c r="Q228" s="189">
        <v>3.64E-3</v>
      </c>
      <c r="R228" s="189">
        <f>Q228*H228</f>
        <v>3.64E-3</v>
      </c>
      <c r="S228" s="189">
        <v>0</v>
      </c>
      <c r="T228" s="190">
        <f>S228*H228</f>
        <v>0</v>
      </c>
      <c r="AR228" s="16" t="s">
        <v>200</v>
      </c>
      <c r="AT228" s="16" t="s">
        <v>288</v>
      </c>
      <c r="AU228" s="16" t="s">
        <v>84</v>
      </c>
      <c r="AY228" s="16" t="s">
        <v>172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6" t="s">
        <v>82</v>
      </c>
      <c r="BK228" s="191">
        <f>ROUND(I228*H228,2)</f>
        <v>0</v>
      </c>
      <c r="BL228" s="16" t="s">
        <v>177</v>
      </c>
      <c r="BM228" s="16" t="s">
        <v>520</v>
      </c>
    </row>
    <row r="229" spans="2:65" s="1" customFormat="1" ht="16.5" customHeight="1">
      <c r="B229" s="33"/>
      <c r="C229" s="227" t="s">
        <v>303</v>
      </c>
      <c r="D229" s="227" t="s">
        <v>288</v>
      </c>
      <c r="E229" s="228" t="s">
        <v>521</v>
      </c>
      <c r="F229" s="229" t="s">
        <v>522</v>
      </c>
      <c r="G229" s="230" t="s">
        <v>513</v>
      </c>
      <c r="H229" s="231">
        <v>1</v>
      </c>
      <c r="I229" s="232"/>
      <c r="J229" s="231">
        <f>ROUND(I229*H229,2)</f>
        <v>0</v>
      </c>
      <c r="K229" s="229" t="s">
        <v>1</v>
      </c>
      <c r="L229" s="233"/>
      <c r="M229" s="234" t="s">
        <v>1</v>
      </c>
      <c r="N229" s="235" t="s">
        <v>46</v>
      </c>
      <c r="O229" s="59"/>
      <c r="P229" s="189">
        <f>O229*H229</f>
        <v>0</v>
      </c>
      <c r="Q229" s="189">
        <v>3.3E-3</v>
      </c>
      <c r="R229" s="189">
        <f>Q229*H229</f>
        <v>3.3E-3</v>
      </c>
      <c r="S229" s="189">
        <v>0</v>
      </c>
      <c r="T229" s="190">
        <f>S229*H229</f>
        <v>0</v>
      </c>
      <c r="AR229" s="16" t="s">
        <v>200</v>
      </c>
      <c r="AT229" s="16" t="s">
        <v>288</v>
      </c>
      <c r="AU229" s="16" t="s">
        <v>84</v>
      </c>
      <c r="AY229" s="16" t="s">
        <v>172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6" t="s">
        <v>82</v>
      </c>
      <c r="BK229" s="191">
        <f>ROUND(I229*H229,2)</f>
        <v>0</v>
      </c>
      <c r="BL229" s="16" t="s">
        <v>177</v>
      </c>
      <c r="BM229" s="16" t="s">
        <v>523</v>
      </c>
    </row>
    <row r="230" spans="2:65" s="1" customFormat="1" ht="16.5" customHeight="1">
      <c r="B230" s="33"/>
      <c r="C230" s="227" t="s">
        <v>306</v>
      </c>
      <c r="D230" s="227" t="s">
        <v>288</v>
      </c>
      <c r="E230" s="228" t="s">
        <v>524</v>
      </c>
      <c r="F230" s="229" t="s">
        <v>525</v>
      </c>
      <c r="G230" s="230" t="s">
        <v>386</v>
      </c>
      <c r="H230" s="231">
        <v>1</v>
      </c>
      <c r="I230" s="232"/>
      <c r="J230" s="231">
        <f>ROUND(I230*H230,2)</f>
        <v>0</v>
      </c>
      <c r="K230" s="229" t="s">
        <v>1</v>
      </c>
      <c r="L230" s="233"/>
      <c r="M230" s="234" t="s">
        <v>1</v>
      </c>
      <c r="N230" s="235" t="s">
        <v>46</v>
      </c>
      <c r="O230" s="59"/>
      <c r="P230" s="189">
        <f>O230*H230</f>
        <v>0</v>
      </c>
      <c r="Q230" s="189">
        <v>1.4999999999999999E-4</v>
      </c>
      <c r="R230" s="189">
        <f>Q230*H230</f>
        <v>1.4999999999999999E-4</v>
      </c>
      <c r="S230" s="189">
        <v>0</v>
      </c>
      <c r="T230" s="190">
        <f>S230*H230</f>
        <v>0</v>
      </c>
      <c r="AR230" s="16" t="s">
        <v>200</v>
      </c>
      <c r="AT230" s="16" t="s">
        <v>288</v>
      </c>
      <c r="AU230" s="16" t="s">
        <v>84</v>
      </c>
      <c r="AY230" s="16" t="s">
        <v>172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6" t="s">
        <v>82</v>
      </c>
      <c r="BK230" s="191">
        <f>ROUND(I230*H230,2)</f>
        <v>0</v>
      </c>
      <c r="BL230" s="16" t="s">
        <v>177</v>
      </c>
      <c r="BM230" s="16" t="s">
        <v>526</v>
      </c>
    </row>
    <row r="231" spans="2:65" s="1" customFormat="1" ht="16.5" customHeight="1">
      <c r="B231" s="33"/>
      <c r="C231" s="181" t="s">
        <v>310</v>
      </c>
      <c r="D231" s="181" t="s">
        <v>174</v>
      </c>
      <c r="E231" s="182" t="s">
        <v>527</v>
      </c>
      <c r="F231" s="183" t="s">
        <v>528</v>
      </c>
      <c r="G231" s="184" t="s">
        <v>386</v>
      </c>
      <c r="H231" s="185">
        <v>1</v>
      </c>
      <c r="I231" s="186"/>
      <c r="J231" s="185">
        <f>ROUND(I231*H231,2)</f>
        <v>0</v>
      </c>
      <c r="K231" s="183" t="s">
        <v>176</v>
      </c>
      <c r="L231" s="37"/>
      <c r="M231" s="187" t="s">
        <v>1</v>
      </c>
      <c r="N231" s="188" t="s">
        <v>46</v>
      </c>
      <c r="O231" s="59"/>
      <c r="P231" s="189">
        <f>O231*H231</f>
        <v>0</v>
      </c>
      <c r="Q231" s="189">
        <v>0</v>
      </c>
      <c r="R231" s="189">
        <f>Q231*H231</f>
        <v>0</v>
      </c>
      <c r="S231" s="189">
        <v>7.6800000000000002E-3</v>
      </c>
      <c r="T231" s="190">
        <f>S231*H231</f>
        <v>7.6800000000000002E-3</v>
      </c>
      <c r="AR231" s="16" t="s">
        <v>177</v>
      </c>
      <c r="AT231" s="16" t="s">
        <v>174</v>
      </c>
      <c r="AU231" s="16" t="s">
        <v>84</v>
      </c>
      <c r="AY231" s="16" t="s">
        <v>172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6" t="s">
        <v>82</v>
      </c>
      <c r="BK231" s="191">
        <f>ROUND(I231*H231,2)</f>
        <v>0</v>
      </c>
      <c r="BL231" s="16" t="s">
        <v>177</v>
      </c>
      <c r="BM231" s="16" t="s">
        <v>529</v>
      </c>
    </row>
    <row r="232" spans="2:65" s="12" customFormat="1">
      <c r="B232" s="192"/>
      <c r="C232" s="193"/>
      <c r="D232" s="194" t="s">
        <v>178</v>
      </c>
      <c r="E232" s="195" t="s">
        <v>1</v>
      </c>
      <c r="F232" s="196" t="s">
        <v>530</v>
      </c>
      <c r="G232" s="193"/>
      <c r="H232" s="195" t="s">
        <v>1</v>
      </c>
      <c r="I232" s="197"/>
      <c r="J232" s="193"/>
      <c r="K232" s="193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178</v>
      </c>
      <c r="AU232" s="202" t="s">
        <v>84</v>
      </c>
      <c r="AV232" s="12" t="s">
        <v>82</v>
      </c>
      <c r="AW232" s="12" t="s">
        <v>36</v>
      </c>
      <c r="AX232" s="12" t="s">
        <v>75</v>
      </c>
      <c r="AY232" s="202" t="s">
        <v>172</v>
      </c>
    </row>
    <row r="233" spans="2:65" s="13" customFormat="1">
      <c r="B233" s="203"/>
      <c r="C233" s="204"/>
      <c r="D233" s="194" t="s">
        <v>178</v>
      </c>
      <c r="E233" s="205" t="s">
        <v>1</v>
      </c>
      <c r="F233" s="206" t="s">
        <v>82</v>
      </c>
      <c r="G233" s="204"/>
      <c r="H233" s="207">
        <v>1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178</v>
      </c>
      <c r="AU233" s="213" t="s">
        <v>84</v>
      </c>
      <c r="AV233" s="13" t="s">
        <v>84</v>
      </c>
      <c r="AW233" s="13" t="s">
        <v>36</v>
      </c>
      <c r="AX233" s="13" t="s">
        <v>82</v>
      </c>
      <c r="AY233" s="213" t="s">
        <v>172</v>
      </c>
    </row>
    <row r="234" spans="2:65" s="1" customFormat="1" ht="22.5" customHeight="1">
      <c r="B234" s="33"/>
      <c r="C234" s="181" t="s">
        <v>313</v>
      </c>
      <c r="D234" s="181" t="s">
        <v>174</v>
      </c>
      <c r="E234" s="182" t="s">
        <v>531</v>
      </c>
      <c r="F234" s="183" t="s">
        <v>532</v>
      </c>
      <c r="G234" s="184" t="s">
        <v>386</v>
      </c>
      <c r="H234" s="185">
        <v>1</v>
      </c>
      <c r="I234" s="186"/>
      <c r="J234" s="185">
        <f>ROUND(I234*H234,2)</f>
        <v>0</v>
      </c>
      <c r="K234" s="183" t="s">
        <v>176</v>
      </c>
      <c r="L234" s="37"/>
      <c r="M234" s="187" t="s">
        <v>1</v>
      </c>
      <c r="N234" s="188" t="s">
        <v>46</v>
      </c>
      <c r="O234" s="59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AR234" s="16" t="s">
        <v>177</v>
      </c>
      <c r="AT234" s="16" t="s">
        <v>174</v>
      </c>
      <c r="AU234" s="16" t="s">
        <v>84</v>
      </c>
      <c r="AY234" s="16" t="s">
        <v>172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6" t="s">
        <v>82</v>
      </c>
      <c r="BK234" s="191">
        <f>ROUND(I234*H234,2)</f>
        <v>0</v>
      </c>
      <c r="BL234" s="16" t="s">
        <v>177</v>
      </c>
      <c r="BM234" s="16" t="s">
        <v>533</v>
      </c>
    </row>
    <row r="235" spans="2:65" s="12" customFormat="1">
      <c r="B235" s="192"/>
      <c r="C235" s="193"/>
      <c r="D235" s="194" t="s">
        <v>178</v>
      </c>
      <c r="E235" s="195" t="s">
        <v>1</v>
      </c>
      <c r="F235" s="196" t="s">
        <v>481</v>
      </c>
      <c r="G235" s="193"/>
      <c r="H235" s="195" t="s">
        <v>1</v>
      </c>
      <c r="I235" s="197"/>
      <c r="J235" s="193"/>
      <c r="K235" s="193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178</v>
      </c>
      <c r="AU235" s="202" t="s">
        <v>84</v>
      </c>
      <c r="AV235" s="12" t="s">
        <v>82</v>
      </c>
      <c r="AW235" s="12" t="s">
        <v>36</v>
      </c>
      <c r="AX235" s="12" t="s">
        <v>75</v>
      </c>
      <c r="AY235" s="202" t="s">
        <v>172</v>
      </c>
    </row>
    <row r="236" spans="2:65" s="13" customFormat="1">
      <c r="B236" s="203"/>
      <c r="C236" s="204"/>
      <c r="D236" s="194" t="s">
        <v>178</v>
      </c>
      <c r="E236" s="205" t="s">
        <v>1</v>
      </c>
      <c r="F236" s="206" t="s">
        <v>82</v>
      </c>
      <c r="G236" s="204"/>
      <c r="H236" s="207">
        <v>1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178</v>
      </c>
      <c r="AU236" s="213" t="s">
        <v>84</v>
      </c>
      <c r="AV236" s="13" t="s">
        <v>84</v>
      </c>
      <c r="AW236" s="13" t="s">
        <v>36</v>
      </c>
      <c r="AX236" s="13" t="s">
        <v>82</v>
      </c>
      <c r="AY236" s="213" t="s">
        <v>172</v>
      </c>
    </row>
    <row r="237" spans="2:65" s="1" customFormat="1" ht="16.5" customHeight="1">
      <c r="B237" s="33"/>
      <c r="C237" s="227" t="s">
        <v>318</v>
      </c>
      <c r="D237" s="227" t="s">
        <v>288</v>
      </c>
      <c r="E237" s="228" t="s">
        <v>534</v>
      </c>
      <c r="F237" s="229" t="s">
        <v>535</v>
      </c>
      <c r="G237" s="230" t="s">
        <v>386</v>
      </c>
      <c r="H237" s="231">
        <v>1</v>
      </c>
      <c r="I237" s="232"/>
      <c r="J237" s="231">
        <f>ROUND(I237*H237,2)</f>
        <v>0</v>
      </c>
      <c r="K237" s="229" t="s">
        <v>176</v>
      </c>
      <c r="L237" s="233"/>
      <c r="M237" s="234" t="s">
        <v>1</v>
      </c>
      <c r="N237" s="235" t="s">
        <v>46</v>
      </c>
      <c r="O237" s="59"/>
      <c r="P237" s="189">
        <f>O237*H237</f>
        <v>0</v>
      </c>
      <c r="Q237" s="189">
        <v>1.9E-3</v>
      </c>
      <c r="R237" s="189">
        <f>Q237*H237</f>
        <v>1.9E-3</v>
      </c>
      <c r="S237" s="189">
        <v>0</v>
      </c>
      <c r="T237" s="190">
        <f>S237*H237</f>
        <v>0</v>
      </c>
      <c r="AR237" s="16" t="s">
        <v>200</v>
      </c>
      <c r="AT237" s="16" t="s">
        <v>288</v>
      </c>
      <c r="AU237" s="16" t="s">
        <v>84</v>
      </c>
      <c r="AY237" s="16" t="s">
        <v>172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6" t="s">
        <v>82</v>
      </c>
      <c r="BK237" s="191">
        <f>ROUND(I237*H237,2)</f>
        <v>0</v>
      </c>
      <c r="BL237" s="16" t="s">
        <v>177</v>
      </c>
      <c r="BM237" s="16" t="s">
        <v>536</v>
      </c>
    </row>
    <row r="238" spans="2:65" s="1" customFormat="1" ht="16.5" customHeight="1">
      <c r="B238" s="33"/>
      <c r="C238" s="181" t="s">
        <v>321</v>
      </c>
      <c r="D238" s="181" t="s">
        <v>174</v>
      </c>
      <c r="E238" s="182" t="s">
        <v>537</v>
      </c>
      <c r="F238" s="183" t="s">
        <v>538</v>
      </c>
      <c r="G238" s="184" t="s">
        <v>211</v>
      </c>
      <c r="H238" s="185">
        <v>25.22</v>
      </c>
      <c r="I238" s="186"/>
      <c r="J238" s="185">
        <f>ROUND(I238*H238,2)</f>
        <v>0</v>
      </c>
      <c r="K238" s="183" t="s">
        <v>176</v>
      </c>
      <c r="L238" s="37"/>
      <c r="M238" s="187" t="s">
        <v>1</v>
      </c>
      <c r="N238" s="188" t="s">
        <v>46</v>
      </c>
      <c r="O238" s="59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AR238" s="16" t="s">
        <v>177</v>
      </c>
      <c r="AT238" s="16" t="s">
        <v>174</v>
      </c>
      <c r="AU238" s="16" t="s">
        <v>84</v>
      </c>
      <c r="AY238" s="16" t="s">
        <v>172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6" t="s">
        <v>82</v>
      </c>
      <c r="BK238" s="191">
        <f>ROUND(I238*H238,2)</f>
        <v>0</v>
      </c>
      <c r="BL238" s="16" t="s">
        <v>177</v>
      </c>
      <c r="BM238" s="16" t="s">
        <v>539</v>
      </c>
    </row>
    <row r="239" spans="2:65" s="1" customFormat="1" ht="16.5" customHeight="1">
      <c r="B239" s="33"/>
      <c r="C239" s="181" t="s">
        <v>325</v>
      </c>
      <c r="D239" s="181" t="s">
        <v>174</v>
      </c>
      <c r="E239" s="182" t="s">
        <v>540</v>
      </c>
      <c r="F239" s="183" t="s">
        <v>541</v>
      </c>
      <c r="G239" s="184" t="s">
        <v>211</v>
      </c>
      <c r="H239" s="185">
        <v>25.22</v>
      </c>
      <c r="I239" s="186"/>
      <c r="J239" s="185">
        <f>ROUND(I239*H239,2)</f>
        <v>0</v>
      </c>
      <c r="K239" s="183" t="s">
        <v>176</v>
      </c>
      <c r="L239" s="37"/>
      <c r="M239" s="187" t="s">
        <v>1</v>
      </c>
      <c r="N239" s="188" t="s">
        <v>46</v>
      </c>
      <c r="O239" s="59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AR239" s="16" t="s">
        <v>177</v>
      </c>
      <c r="AT239" s="16" t="s">
        <v>174</v>
      </c>
      <c r="AU239" s="16" t="s">
        <v>84</v>
      </c>
      <c r="AY239" s="16" t="s">
        <v>172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6" t="s">
        <v>82</v>
      </c>
      <c r="BK239" s="191">
        <f>ROUND(I239*H239,2)</f>
        <v>0</v>
      </c>
      <c r="BL239" s="16" t="s">
        <v>177</v>
      </c>
      <c r="BM239" s="16" t="s">
        <v>542</v>
      </c>
    </row>
    <row r="240" spans="2:65" s="1" customFormat="1" ht="16.5" customHeight="1">
      <c r="B240" s="33"/>
      <c r="C240" s="181" t="s">
        <v>328</v>
      </c>
      <c r="D240" s="181" t="s">
        <v>174</v>
      </c>
      <c r="E240" s="182" t="s">
        <v>543</v>
      </c>
      <c r="F240" s="183" t="s">
        <v>544</v>
      </c>
      <c r="G240" s="184" t="s">
        <v>386</v>
      </c>
      <c r="H240" s="185">
        <v>2</v>
      </c>
      <c r="I240" s="186"/>
      <c r="J240" s="185">
        <f>ROUND(I240*H240,2)</f>
        <v>0</v>
      </c>
      <c r="K240" s="183" t="s">
        <v>176</v>
      </c>
      <c r="L240" s="37"/>
      <c r="M240" s="187" t="s">
        <v>1</v>
      </c>
      <c r="N240" s="188" t="s">
        <v>46</v>
      </c>
      <c r="O240" s="59"/>
      <c r="P240" s="189">
        <f>O240*H240</f>
        <v>0</v>
      </c>
      <c r="Q240" s="189">
        <v>0.46009</v>
      </c>
      <c r="R240" s="189">
        <f>Q240*H240</f>
        <v>0.92018</v>
      </c>
      <c r="S240" s="189">
        <v>0</v>
      </c>
      <c r="T240" s="190">
        <f>S240*H240</f>
        <v>0</v>
      </c>
      <c r="AR240" s="16" t="s">
        <v>177</v>
      </c>
      <c r="AT240" s="16" t="s">
        <v>174</v>
      </c>
      <c r="AU240" s="16" t="s">
        <v>84</v>
      </c>
      <c r="AY240" s="16" t="s">
        <v>172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6" t="s">
        <v>82</v>
      </c>
      <c r="BK240" s="191">
        <f>ROUND(I240*H240,2)</f>
        <v>0</v>
      </c>
      <c r="BL240" s="16" t="s">
        <v>177</v>
      </c>
      <c r="BM240" s="16" t="s">
        <v>545</v>
      </c>
    </row>
    <row r="241" spans="2:65" s="1" customFormat="1" ht="16.5" customHeight="1">
      <c r="B241" s="33"/>
      <c r="C241" s="181" t="s">
        <v>332</v>
      </c>
      <c r="D241" s="181" t="s">
        <v>174</v>
      </c>
      <c r="E241" s="182" t="s">
        <v>546</v>
      </c>
      <c r="F241" s="183" t="s">
        <v>547</v>
      </c>
      <c r="G241" s="184" t="s">
        <v>386</v>
      </c>
      <c r="H241" s="185">
        <v>1</v>
      </c>
      <c r="I241" s="186"/>
      <c r="J241" s="185">
        <f>ROUND(I241*H241,2)</f>
        <v>0</v>
      </c>
      <c r="K241" s="183" t="s">
        <v>176</v>
      </c>
      <c r="L241" s="37"/>
      <c r="M241" s="187" t="s">
        <v>1</v>
      </c>
      <c r="N241" s="188" t="s">
        <v>46</v>
      </c>
      <c r="O241" s="59"/>
      <c r="P241" s="189">
        <f>O241*H241</f>
        <v>0</v>
      </c>
      <c r="Q241" s="189">
        <v>0.12303</v>
      </c>
      <c r="R241" s="189">
        <f>Q241*H241</f>
        <v>0.12303</v>
      </c>
      <c r="S241" s="189">
        <v>0</v>
      </c>
      <c r="T241" s="190">
        <f>S241*H241</f>
        <v>0</v>
      </c>
      <c r="AR241" s="16" t="s">
        <v>177</v>
      </c>
      <c r="AT241" s="16" t="s">
        <v>174</v>
      </c>
      <c r="AU241" s="16" t="s">
        <v>84</v>
      </c>
      <c r="AY241" s="16" t="s">
        <v>172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6" t="s">
        <v>82</v>
      </c>
      <c r="BK241" s="191">
        <f>ROUND(I241*H241,2)</f>
        <v>0</v>
      </c>
      <c r="BL241" s="16" t="s">
        <v>177</v>
      </c>
      <c r="BM241" s="16" t="s">
        <v>548</v>
      </c>
    </row>
    <row r="242" spans="2:65" s="12" customFormat="1">
      <c r="B242" s="192"/>
      <c r="C242" s="193"/>
      <c r="D242" s="194" t="s">
        <v>178</v>
      </c>
      <c r="E242" s="195" t="s">
        <v>1</v>
      </c>
      <c r="F242" s="196" t="s">
        <v>481</v>
      </c>
      <c r="G242" s="193"/>
      <c r="H242" s="195" t="s">
        <v>1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178</v>
      </c>
      <c r="AU242" s="202" t="s">
        <v>84</v>
      </c>
      <c r="AV242" s="12" t="s">
        <v>82</v>
      </c>
      <c r="AW242" s="12" t="s">
        <v>36</v>
      </c>
      <c r="AX242" s="12" t="s">
        <v>75</v>
      </c>
      <c r="AY242" s="202" t="s">
        <v>172</v>
      </c>
    </row>
    <row r="243" spans="2:65" s="13" customFormat="1">
      <c r="B243" s="203"/>
      <c r="C243" s="204"/>
      <c r="D243" s="194" t="s">
        <v>178</v>
      </c>
      <c r="E243" s="205" t="s">
        <v>1</v>
      </c>
      <c r="F243" s="206" t="s">
        <v>82</v>
      </c>
      <c r="G243" s="204"/>
      <c r="H243" s="207">
        <v>1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178</v>
      </c>
      <c r="AU243" s="213" t="s">
        <v>84</v>
      </c>
      <c r="AV243" s="13" t="s">
        <v>84</v>
      </c>
      <c r="AW243" s="13" t="s">
        <v>36</v>
      </c>
      <c r="AX243" s="13" t="s">
        <v>82</v>
      </c>
      <c r="AY243" s="213" t="s">
        <v>172</v>
      </c>
    </row>
    <row r="244" spans="2:65" s="1" customFormat="1" ht="16.5" customHeight="1">
      <c r="B244" s="33"/>
      <c r="C244" s="227" t="s">
        <v>333</v>
      </c>
      <c r="D244" s="227" t="s">
        <v>288</v>
      </c>
      <c r="E244" s="228" t="s">
        <v>549</v>
      </c>
      <c r="F244" s="229" t="s">
        <v>550</v>
      </c>
      <c r="G244" s="230" t="s">
        <v>513</v>
      </c>
      <c r="H244" s="231">
        <v>1</v>
      </c>
      <c r="I244" s="232"/>
      <c r="J244" s="231">
        <f>ROUND(I244*H244,2)</f>
        <v>0</v>
      </c>
      <c r="K244" s="229" t="s">
        <v>1</v>
      </c>
      <c r="L244" s="233"/>
      <c r="M244" s="234" t="s">
        <v>1</v>
      </c>
      <c r="N244" s="235" t="s">
        <v>46</v>
      </c>
      <c r="O244" s="59"/>
      <c r="P244" s="189">
        <f>O244*H244</f>
        <v>0</v>
      </c>
      <c r="Q244" s="189">
        <v>9.2999999999999992E-3</v>
      </c>
      <c r="R244" s="189">
        <f>Q244*H244</f>
        <v>9.2999999999999992E-3</v>
      </c>
      <c r="S244" s="189">
        <v>0</v>
      </c>
      <c r="T244" s="190">
        <f>S244*H244</f>
        <v>0</v>
      </c>
      <c r="AR244" s="16" t="s">
        <v>200</v>
      </c>
      <c r="AT244" s="16" t="s">
        <v>288</v>
      </c>
      <c r="AU244" s="16" t="s">
        <v>84</v>
      </c>
      <c r="AY244" s="16" t="s">
        <v>172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6" t="s">
        <v>82</v>
      </c>
      <c r="BK244" s="191">
        <f>ROUND(I244*H244,2)</f>
        <v>0</v>
      </c>
      <c r="BL244" s="16" t="s">
        <v>177</v>
      </c>
      <c r="BM244" s="16" t="s">
        <v>551</v>
      </c>
    </row>
    <row r="245" spans="2:65" s="1" customFormat="1" ht="16.5" customHeight="1">
      <c r="B245" s="33"/>
      <c r="C245" s="227" t="s">
        <v>334</v>
      </c>
      <c r="D245" s="227" t="s">
        <v>288</v>
      </c>
      <c r="E245" s="228" t="s">
        <v>552</v>
      </c>
      <c r="F245" s="229" t="s">
        <v>553</v>
      </c>
      <c r="G245" s="230" t="s">
        <v>513</v>
      </c>
      <c r="H245" s="231">
        <v>1</v>
      </c>
      <c r="I245" s="232"/>
      <c r="J245" s="231">
        <f>ROUND(I245*H245,2)</f>
        <v>0</v>
      </c>
      <c r="K245" s="229" t="s">
        <v>1</v>
      </c>
      <c r="L245" s="233"/>
      <c r="M245" s="234" t="s">
        <v>1</v>
      </c>
      <c r="N245" s="235" t="s">
        <v>46</v>
      </c>
      <c r="O245" s="59"/>
      <c r="P245" s="189">
        <f>O245*H245</f>
        <v>0</v>
      </c>
      <c r="Q245" s="189">
        <v>6.4999999999999997E-4</v>
      </c>
      <c r="R245" s="189">
        <f>Q245*H245</f>
        <v>6.4999999999999997E-4</v>
      </c>
      <c r="S245" s="189">
        <v>0</v>
      </c>
      <c r="T245" s="190">
        <f>S245*H245</f>
        <v>0</v>
      </c>
      <c r="AR245" s="16" t="s">
        <v>200</v>
      </c>
      <c r="AT245" s="16" t="s">
        <v>288</v>
      </c>
      <c r="AU245" s="16" t="s">
        <v>84</v>
      </c>
      <c r="AY245" s="16" t="s">
        <v>172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6" t="s">
        <v>82</v>
      </c>
      <c r="BK245" s="191">
        <f>ROUND(I245*H245,2)</f>
        <v>0</v>
      </c>
      <c r="BL245" s="16" t="s">
        <v>177</v>
      </c>
      <c r="BM245" s="16" t="s">
        <v>554</v>
      </c>
    </row>
    <row r="246" spans="2:65" s="1" customFormat="1" ht="16.5" customHeight="1">
      <c r="B246" s="33"/>
      <c r="C246" s="181" t="s">
        <v>335</v>
      </c>
      <c r="D246" s="181" t="s">
        <v>174</v>
      </c>
      <c r="E246" s="182" t="s">
        <v>555</v>
      </c>
      <c r="F246" s="183" t="s">
        <v>556</v>
      </c>
      <c r="G246" s="184" t="s">
        <v>211</v>
      </c>
      <c r="H246" s="185">
        <v>25.22</v>
      </c>
      <c r="I246" s="186"/>
      <c r="J246" s="185">
        <f>ROUND(I246*H246,2)</f>
        <v>0</v>
      </c>
      <c r="K246" s="183" t="s">
        <v>176</v>
      </c>
      <c r="L246" s="37"/>
      <c r="M246" s="187" t="s">
        <v>1</v>
      </c>
      <c r="N246" s="188" t="s">
        <v>46</v>
      </c>
      <c r="O246" s="59"/>
      <c r="P246" s="189">
        <f>O246*H246</f>
        <v>0</v>
      </c>
      <c r="Q246" s="189">
        <v>1.9000000000000001E-4</v>
      </c>
      <c r="R246" s="189">
        <f>Q246*H246</f>
        <v>4.7917999999999997E-3</v>
      </c>
      <c r="S246" s="189">
        <v>0</v>
      </c>
      <c r="T246" s="190">
        <f>S246*H246</f>
        <v>0</v>
      </c>
      <c r="AR246" s="16" t="s">
        <v>177</v>
      </c>
      <c r="AT246" s="16" t="s">
        <v>174</v>
      </c>
      <c r="AU246" s="16" t="s">
        <v>84</v>
      </c>
      <c r="AY246" s="16" t="s">
        <v>172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6" t="s">
        <v>82</v>
      </c>
      <c r="BK246" s="191">
        <f>ROUND(I246*H246,2)</f>
        <v>0</v>
      </c>
      <c r="BL246" s="16" t="s">
        <v>177</v>
      </c>
      <c r="BM246" s="16" t="s">
        <v>557</v>
      </c>
    </row>
    <row r="247" spans="2:65" s="1" customFormat="1" ht="16.5" customHeight="1">
      <c r="B247" s="33"/>
      <c r="C247" s="181" t="s">
        <v>338</v>
      </c>
      <c r="D247" s="181" t="s">
        <v>174</v>
      </c>
      <c r="E247" s="182" t="s">
        <v>558</v>
      </c>
      <c r="F247" s="183" t="s">
        <v>559</v>
      </c>
      <c r="G247" s="184" t="s">
        <v>211</v>
      </c>
      <c r="H247" s="185">
        <v>25.22</v>
      </c>
      <c r="I247" s="186"/>
      <c r="J247" s="185">
        <f>ROUND(I247*H247,2)</f>
        <v>0</v>
      </c>
      <c r="K247" s="183" t="s">
        <v>176</v>
      </c>
      <c r="L247" s="37"/>
      <c r="M247" s="187" t="s">
        <v>1</v>
      </c>
      <c r="N247" s="188" t="s">
        <v>46</v>
      </c>
      <c r="O247" s="59"/>
      <c r="P247" s="189">
        <f>O247*H247</f>
        <v>0</v>
      </c>
      <c r="Q247" s="189">
        <v>9.0000000000000006E-5</v>
      </c>
      <c r="R247" s="189">
        <f>Q247*H247</f>
        <v>2.2698000000000002E-3</v>
      </c>
      <c r="S247" s="189">
        <v>0</v>
      </c>
      <c r="T247" s="190">
        <f>S247*H247</f>
        <v>0</v>
      </c>
      <c r="AR247" s="16" t="s">
        <v>177</v>
      </c>
      <c r="AT247" s="16" t="s">
        <v>174</v>
      </c>
      <c r="AU247" s="16" t="s">
        <v>84</v>
      </c>
      <c r="AY247" s="16" t="s">
        <v>172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6" t="s">
        <v>82</v>
      </c>
      <c r="BK247" s="191">
        <f>ROUND(I247*H247,2)</f>
        <v>0</v>
      </c>
      <c r="BL247" s="16" t="s">
        <v>177</v>
      </c>
      <c r="BM247" s="16" t="s">
        <v>560</v>
      </c>
    </row>
    <row r="248" spans="2:65" s="11" customFormat="1" ht="22.9" customHeight="1">
      <c r="B248" s="165"/>
      <c r="C248" s="166"/>
      <c r="D248" s="167" t="s">
        <v>74</v>
      </c>
      <c r="E248" s="179" t="s">
        <v>204</v>
      </c>
      <c r="F248" s="179" t="s">
        <v>394</v>
      </c>
      <c r="G248" s="166"/>
      <c r="H248" s="166"/>
      <c r="I248" s="169"/>
      <c r="J248" s="180">
        <f>BK248</f>
        <v>0</v>
      </c>
      <c r="K248" s="166"/>
      <c r="L248" s="171"/>
      <c r="M248" s="172"/>
      <c r="N248" s="173"/>
      <c r="O248" s="173"/>
      <c r="P248" s="174">
        <f>SUM(P249:P264)</f>
        <v>0</v>
      </c>
      <c r="Q248" s="173"/>
      <c r="R248" s="174">
        <f>SUM(R249:R264)</f>
        <v>8.8269999999999998E-3</v>
      </c>
      <c r="S248" s="173"/>
      <c r="T248" s="175">
        <f>SUM(T249:T264)</f>
        <v>0</v>
      </c>
      <c r="AR248" s="176" t="s">
        <v>82</v>
      </c>
      <c r="AT248" s="177" t="s">
        <v>74</v>
      </c>
      <c r="AU248" s="177" t="s">
        <v>82</v>
      </c>
      <c r="AY248" s="176" t="s">
        <v>172</v>
      </c>
      <c r="BK248" s="178">
        <f>SUM(BK249:BK264)</f>
        <v>0</v>
      </c>
    </row>
    <row r="249" spans="2:65" s="1" customFormat="1" ht="16.5" customHeight="1">
      <c r="B249" s="33"/>
      <c r="C249" s="181" t="s">
        <v>342</v>
      </c>
      <c r="D249" s="181" t="s">
        <v>174</v>
      </c>
      <c r="E249" s="182" t="s">
        <v>403</v>
      </c>
      <c r="F249" s="183" t="s">
        <v>404</v>
      </c>
      <c r="G249" s="184" t="s">
        <v>211</v>
      </c>
      <c r="H249" s="185">
        <v>25.22</v>
      </c>
      <c r="I249" s="186"/>
      <c r="J249" s="185">
        <f>ROUND(I249*H249,2)</f>
        <v>0</v>
      </c>
      <c r="K249" s="183" t="s">
        <v>176</v>
      </c>
      <c r="L249" s="37"/>
      <c r="M249" s="187" t="s">
        <v>1</v>
      </c>
      <c r="N249" s="188" t="s">
        <v>46</v>
      </c>
      <c r="O249" s="59"/>
      <c r="P249" s="189">
        <f>O249*H249</f>
        <v>0</v>
      </c>
      <c r="Q249" s="189">
        <v>1.0000000000000001E-5</v>
      </c>
      <c r="R249" s="189">
        <f>Q249*H249</f>
        <v>2.522E-4</v>
      </c>
      <c r="S249" s="189">
        <v>0</v>
      </c>
      <c r="T249" s="190">
        <f>S249*H249</f>
        <v>0</v>
      </c>
      <c r="AR249" s="16" t="s">
        <v>177</v>
      </c>
      <c r="AT249" s="16" t="s">
        <v>174</v>
      </c>
      <c r="AU249" s="16" t="s">
        <v>84</v>
      </c>
      <c r="AY249" s="16" t="s">
        <v>172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6" t="s">
        <v>82</v>
      </c>
      <c r="BK249" s="191">
        <f>ROUND(I249*H249,2)</f>
        <v>0</v>
      </c>
      <c r="BL249" s="16" t="s">
        <v>177</v>
      </c>
      <c r="BM249" s="16" t="s">
        <v>561</v>
      </c>
    </row>
    <row r="250" spans="2:65" s="12" customFormat="1">
      <c r="B250" s="192"/>
      <c r="C250" s="193"/>
      <c r="D250" s="194" t="s">
        <v>178</v>
      </c>
      <c r="E250" s="195" t="s">
        <v>1</v>
      </c>
      <c r="F250" s="196" t="s">
        <v>188</v>
      </c>
      <c r="G250" s="193"/>
      <c r="H250" s="195" t="s">
        <v>1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178</v>
      </c>
      <c r="AU250" s="202" t="s">
        <v>84</v>
      </c>
      <c r="AV250" s="12" t="s">
        <v>82</v>
      </c>
      <c r="AW250" s="12" t="s">
        <v>36</v>
      </c>
      <c r="AX250" s="12" t="s">
        <v>75</v>
      </c>
      <c r="AY250" s="202" t="s">
        <v>172</v>
      </c>
    </row>
    <row r="251" spans="2:65" s="12" customFormat="1">
      <c r="B251" s="192"/>
      <c r="C251" s="193"/>
      <c r="D251" s="194" t="s">
        <v>178</v>
      </c>
      <c r="E251" s="195" t="s">
        <v>1</v>
      </c>
      <c r="F251" s="196" t="s">
        <v>180</v>
      </c>
      <c r="G251" s="193"/>
      <c r="H251" s="195" t="s">
        <v>1</v>
      </c>
      <c r="I251" s="197"/>
      <c r="J251" s="193"/>
      <c r="K251" s="193"/>
      <c r="L251" s="198"/>
      <c r="M251" s="199"/>
      <c r="N251" s="200"/>
      <c r="O251" s="200"/>
      <c r="P251" s="200"/>
      <c r="Q251" s="200"/>
      <c r="R251" s="200"/>
      <c r="S251" s="200"/>
      <c r="T251" s="201"/>
      <c r="AT251" s="202" t="s">
        <v>178</v>
      </c>
      <c r="AU251" s="202" t="s">
        <v>84</v>
      </c>
      <c r="AV251" s="12" t="s">
        <v>82</v>
      </c>
      <c r="AW251" s="12" t="s">
        <v>36</v>
      </c>
      <c r="AX251" s="12" t="s">
        <v>75</v>
      </c>
      <c r="AY251" s="202" t="s">
        <v>172</v>
      </c>
    </row>
    <row r="252" spans="2:65" s="13" customFormat="1">
      <c r="B252" s="203"/>
      <c r="C252" s="204"/>
      <c r="D252" s="194" t="s">
        <v>178</v>
      </c>
      <c r="E252" s="205" t="s">
        <v>1</v>
      </c>
      <c r="F252" s="206" t="s">
        <v>562</v>
      </c>
      <c r="G252" s="204"/>
      <c r="H252" s="207">
        <v>25.22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178</v>
      </c>
      <c r="AU252" s="213" t="s">
        <v>84</v>
      </c>
      <c r="AV252" s="13" t="s">
        <v>84</v>
      </c>
      <c r="AW252" s="13" t="s">
        <v>36</v>
      </c>
      <c r="AX252" s="13" t="s">
        <v>82</v>
      </c>
      <c r="AY252" s="213" t="s">
        <v>172</v>
      </c>
    </row>
    <row r="253" spans="2:65" s="1" customFormat="1" ht="22.5" customHeight="1">
      <c r="B253" s="33"/>
      <c r="C253" s="181" t="s">
        <v>345</v>
      </c>
      <c r="D253" s="181" t="s">
        <v>174</v>
      </c>
      <c r="E253" s="182" t="s">
        <v>406</v>
      </c>
      <c r="F253" s="183" t="s">
        <v>407</v>
      </c>
      <c r="G253" s="184" t="s">
        <v>211</v>
      </c>
      <c r="H253" s="185">
        <v>25.22</v>
      </c>
      <c r="I253" s="186"/>
      <c r="J253" s="185">
        <f>ROUND(I253*H253,2)</f>
        <v>0</v>
      </c>
      <c r="K253" s="183" t="s">
        <v>176</v>
      </c>
      <c r="L253" s="37"/>
      <c r="M253" s="187" t="s">
        <v>1</v>
      </c>
      <c r="N253" s="188" t="s">
        <v>46</v>
      </c>
      <c r="O253" s="59"/>
      <c r="P253" s="189">
        <f>O253*H253</f>
        <v>0</v>
      </c>
      <c r="Q253" s="189">
        <v>3.4000000000000002E-4</v>
      </c>
      <c r="R253" s="189">
        <f>Q253*H253</f>
        <v>8.5748000000000005E-3</v>
      </c>
      <c r="S253" s="189">
        <v>0</v>
      </c>
      <c r="T253" s="190">
        <f>S253*H253</f>
        <v>0</v>
      </c>
      <c r="AR253" s="16" t="s">
        <v>177</v>
      </c>
      <c r="AT253" s="16" t="s">
        <v>174</v>
      </c>
      <c r="AU253" s="16" t="s">
        <v>84</v>
      </c>
      <c r="AY253" s="16" t="s">
        <v>172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6" t="s">
        <v>82</v>
      </c>
      <c r="BK253" s="191">
        <f>ROUND(I253*H253,2)</f>
        <v>0</v>
      </c>
      <c r="BL253" s="16" t="s">
        <v>177</v>
      </c>
      <c r="BM253" s="16" t="s">
        <v>563</v>
      </c>
    </row>
    <row r="254" spans="2:65" s="12" customFormat="1">
      <c r="B254" s="192"/>
      <c r="C254" s="193"/>
      <c r="D254" s="194" t="s">
        <v>178</v>
      </c>
      <c r="E254" s="195" t="s">
        <v>1</v>
      </c>
      <c r="F254" s="196" t="s">
        <v>188</v>
      </c>
      <c r="G254" s="193"/>
      <c r="H254" s="195" t="s">
        <v>1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178</v>
      </c>
      <c r="AU254" s="202" t="s">
        <v>84</v>
      </c>
      <c r="AV254" s="12" t="s">
        <v>82</v>
      </c>
      <c r="AW254" s="12" t="s">
        <v>36</v>
      </c>
      <c r="AX254" s="12" t="s">
        <v>75</v>
      </c>
      <c r="AY254" s="202" t="s">
        <v>172</v>
      </c>
    </row>
    <row r="255" spans="2:65" s="12" customFormat="1">
      <c r="B255" s="192"/>
      <c r="C255" s="193"/>
      <c r="D255" s="194" t="s">
        <v>178</v>
      </c>
      <c r="E255" s="195" t="s">
        <v>1</v>
      </c>
      <c r="F255" s="196" t="s">
        <v>180</v>
      </c>
      <c r="G255" s="193"/>
      <c r="H255" s="195" t="s">
        <v>1</v>
      </c>
      <c r="I255" s="197"/>
      <c r="J255" s="193"/>
      <c r="K255" s="193"/>
      <c r="L255" s="198"/>
      <c r="M255" s="199"/>
      <c r="N255" s="200"/>
      <c r="O255" s="200"/>
      <c r="P255" s="200"/>
      <c r="Q255" s="200"/>
      <c r="R255" s="200"/>
      <c r="S255" s="200"/>
      <c r="T255" s="201"/>
      <c r="AT255" s="202" t="s">
        <v>178</v>
      </c>
      <c r="AU255" s="202" t="s">
        <v>84</v>
      </c>
      <c r="AV255" s="12" t="s">
        <v>82</v>
      </c>
      <c r="AW255" s="12" t="s">
        <v>36</v>
      </c>
      <c r="AX255" s="12" t="s">
        <v>75</v>
      </c>
      <c r="AY255" s="202" t="s">
        <v>172</v>
      </c>
    </row>
    <row r="256" spans="2:65" s="13" customFormat="1">
      <c r="B256" s="203"/>
      <c r="C256" s="204"/>
      <c r="D256" s="194" t="s">
        <v>178</v>
      </c>
      <c r="E256" s="205" t="s">
        <v>1</v>
      </c>
      <c r="F256" s="206" t="s">
        <v>562</v>
      </c>
      <c r="G256" s="204"/>
      <c r="H256" s="207">
        <v>25.22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178</v>
      </c>
      <c r="AU256" s="213" t="s">
        <v>84</v>
      </c>
      <c r="AV256" s="13" t="s">
        <v>84</v>
      </c>
      <c r="AW256" s="13" t="s">
        <v>36</v>
      </c>
      <c r="AX256" s="13" t="s">
        <v>82</v>
      </c>
      <c r="AY256" s="213" t="s">
        <v>172</v>
      </c>
    </row>
    <row r="257" spans="2:65" s="1" customFormat="1" ht="16.5" customHeight="1">
      <c r="B257" s="33"/>
      <c r="C257" s="181" t="s">
        <v>348</v>
      </c>
      <c r="D257" s="181" t="s">
        <v>174</v>
      </c>
      <c r="E257" s="182" t="s">
        <v>409</v>
      </c>
      <c r="F257" s="183" t="s">
        <v>410</v>
      </c>
      <c r="G257" s="184" t="s">
        <v>211</v>
      </c>
      <c r="H257" s="185">
        <v>25.22</v>
      </c>
      <c r="I257" s="186"/>
      <c r="J257" s="185">
        <f>ROUND(I257*H257,2)</f>
        <v>0</v>
      </c>
      <c r="K257" s="183" t="s">
        <v>176</v>
      </c>
      <c r="L257" s="37"/>
      <c r="M257" s="187" t="s">
        <v>1</v>
      </c>
      <c r="N257" s="188" t="s">
        <v>46</v>
      </c>
      <c r="O257" s="59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AR257" s="16" t="s">
        <v>177</v>
      </c>
      <c r="AT257" s="16" t="s">
        <v>174</v>
      </c>
      <c r="AU257" s="16" t="s">
        <v>84</v>
      </c>
      <c r="AY257" s="16" t="s">
        <v>172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6" t="s">
        <v>82</v>
      </c>
      <c r="BK257" s="191">
        <f>ROUND(I257*H257,2)</f>
        <v>0</v>
      </c>
      <c r="BL257" s="16" t="s">
        <v>177</v>
      </c>
      <c r="BM257" s="16" t="s">
        <v>564</v>
      </c>
    </row>
    <row r="258" spans="2:65" s="12" customFormat="1">
      <c r="B258" s="192"/>
      <c r="C258" s="193"/>
      <c r="D258" s="194" t="s">
        <v>178</v>
      </c>
      <c r="E258" s="195" t="s">
        <v>1</v>
      </c>
      <c r="F258" s="196" t="s">
        <v>188</v>
      </c>
      <c r="G258" s="193"/>
      <c r="H258" s="195" t="s">
        <v>1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178</v>
      </c>
      <c r="AU258" s="202" t="s">
        <v>84</v>
      </c>
      <c r="AV258" s="12" t="s">
        <v>82</v>
      </c>
      <c r="AW258" s="12" t="s">
        <v>36</v>
      </c>
      <c r="AX258" s="12" t="s">
        <v>75</v>
      </c>
      <c r="AY258" s="202" t="s">
        <v>172</v>
      </c>
    </row>
    <row r="259" spans="2:65" s="12" customFormat="1">
      <c r="B259" s="192"/>
      <c r="C259" s="193"/>
      <c r="D259" s="194" t="s">
        <v>178</v>
      </c>
      <c r="E259" s="195" t="s">
        <v>1</v>
      </c>
      <c r="F259" s="196" t="s">
        <v>180</v>
      </c>
      <c r="G259" s="193"/>
      <c r="H259" s="195" t="s">
        <v>1</v>
      </c>
      <c r="I259" s="197"/>
      <c r="J259" s="193"/>
      <c r="K259" s="193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178</v>
      </c>
      <c r="AU259" s="202" t="s">
        <v>84</v>
      </c>
      <c r="AV259" s="12" t="s">
        <v>82</v>
      </c>
      <c r="AW259" s="12" t="s">
        <v>36</v>
      </c>
      <c r="AX259" s="12" t="s">
        <v>75</v>
      </c>
      <c r="AY259" s="202" t="s">
        <v>172</v>
      </c>
    </row>
    <row r="260" spans="2:65" s="13" customFormat="1">
      <c r="B260" s="203"/>
      <c r="C260" s="204"/>
      <c r="D260" s="194" t="s">
        <v>178</v>
      </c>
      <c r="E260" s="205" t="s">
        <v>1</v>
      </c>
      <c r="F260" s="206" t="s">
        <v>562</v>
      </c>
      <c r="G260" s="204"/>
      <c r="H260" s="207">
        <v>25.22</v>
      </c>
      <c r="I260" s="208"/>
      <c r="J260" s="204"/>
      <c r="K260" s="204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178</v>
      </c>
      <c r="AU260" s="213" t="s">
        <v>84</v>
      </c>
      <c r="AV260" s="13" t="s">
        <v>84</v>
      </c>
      <c r="AW260" s="13" t="s">
        <v>36</v>
      </c>
      <c r="AX260" s="13" t="s">
        <v>82</v>
      </c>
      <c r="AY260" s="213" t="s">
        <v>172</v>
      </c>
    </row>
    <row r="261" spans="2:65" s="1" customFormat="1" ht="16.5" customHeight="1">
      <c r="B261" s="33"/>
      <c r="C261" s="181" t="s">
        <v>351</v>
      </c>
      <c r="D261" s="181" t="s">
        <v>174</v>
      </c>
      <c r="E261" s="182" t="s">
        <v>412</v>
      </c>
      <c r="F261" s="183" t="s">
        <v>413</v>
      </c>
      <c r="G261" s="184" t="s">
        <v>211</v>
      </c>
      <c r="H261" s="185">
        <v>25.22</v>
      </c>
      <c r="I261" s="186"/>
      <c r="J261" s="185">
        <f>ROUND(I261*H261,2)</f>
        <v>0</v>
      </c>
      <c r="K261" s="183" t="s">
        <v>176</v>
      </c>
      <c r="L261" s="37"/>
      <c r="M261" s="187" t="s">
        <v>1</v>
      </c>
      <c r="N261" s="188" t="s">
        <v>46</v>
      </c>
      <c r="O261" s="59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AR261" s="16" t="s">
        <v>177</v>
      </c>
      <c r="AT261" s="16" t="s">
        <v>174</v>
      </c>
      <c r="AU261" s="16" t="s">
        <v>84</v>
      </c>
      <c r="AY261" s="16" t="s">
        <v>172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6" t="s">
        <v>82</v>
      </c>
      <c r="BK261" s="191">
        <f>ROUND(I261*H261,2)</f>
        <v>0</v>
      </c>
      <c r="BL261" s="16" t="s">
        <v>177</v>
      </c>
      <c r="BM261" s="16" t="s">
        <v>565</v>
      </c>
    </row>
    <row r="262" spans="2:65" s="12" customFormat="1">
      <c r="B262" s="192"/>
      <c r="C262" s="193"/>
      <c r="D262" s="194" t="s">
        <v>178</v>
      </c>
      <c r="E262" s="195" t="s">
        <v>1</v>
      </c>
      <c r="F262" s="196" t="s">
        <v>188</v>
      </c>
      <c r="G262" s="193"/>
      <c r="H262" s="195" t="s">
        <v>1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178</v>
      </c>
      <c r="AU262" s="202" t="s">
        <v>84</v>
      </c>
      <c r="AV262" s="12" t="s">
        <v>82</v>
      </c>
      <c r="AW262" s="12" t="s">
        <v>36</v>
      </c>
      <c r="AX262" s="12" t="s">
        <v>75</v>
      </c>
      <c r="AY262" s="202" t="s">
        <v>172</v>
      </c>
    </row>
    <row r="263" spans="2:65" s="12" customFormat="1">
      <c r="B263" s="192"/>
      <c r="C263" s="193"/>
      <c r="D263" s="194" t="s">
        <v>178</v>
      </c>
      <c r="E263" s="195" t="s">
        <v>1</v>
      </c>
      <c r="F263" s="196" t="s">
        <v>180</v>
      </c>
      <c r="G263" s="193"/>
      <c r="H263" s="195" t="s">
        <v>1</v>
      </c>
      <c r="I263" s="197"/>
      <c r="J263" s="193"/>
      <c r="K263" s="193"/>
      <c r="L263" s="198"/>
      <c r="M263" s="199"/>
      <c r="N263" s="200"/>
      <c r="O263" s="200"/>
      <c r="P263" s="200"/>
      <c r="Q263" s="200"/>
      <c r="R263" s="200"/>
      <c r="S263" s="200"/>
      <c r="T263" s="201"/>
      <c r="AT263" s="202" t="s">
        <v>178</v>
      </c>
      <c r="AU263" s="202" t="s">
        <v>84</v>
      </c>
      <c r="AV263" s="12" t="s">
        <v>82</v>
      </c>
      <c r="AW263" s="12" t="s">
        <v>36</v>
      </c>
      <c r="AX263" s="12" t="s">
        <v>75</v>
      </c>
      <c r="AY263" s="202" t="s">
        <v>172</v>
      </c>
    </row>
    <row r="264" spans="2:65" s="13" customFormat="1">
      <c r="B264" s="203"/>
      <c r="C264" s="204"/>
      <c r="D264" s="194" t="s">
        <v>178</v>
      </c>
      <c r="E264" s="205" t="s">
        <v>1</v>
      </c>
      <c r="F264" s="206" t="s">
        <v>562</v>
      </c>
      <c r="G264" s="204"/>
      <c r="H264" s="207">
        <v>25.22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178</v>
      </c>
      <c r="AU264" s="213" t="s">
        <v>84</v>
      </c>
      <c r="AV264" s="13" t="s">
        <v>84</v>
      </c>
      <c r="AW264" s="13" t="s">
        <v>36</v>
      </c>
      <c r="AX264" s="13" t="s">
        <v>82</v>
      </c>
      <c r="AY264" s="213" t="s">
        <v>172</v>
      </c>
    </row>
    <row r="265" spans="2:65" s="11" customFormat="1" ht="22.9" customHeight="1">
      <c r="B265" s="165"/>
      <c r="C265" s="166"/>
      <c r="D265" s="167" t="s">
        <v>74</v>
      </c>
      <c r="E265" s="179" t="s">
        <v>427</v>
      </c>
      <c r="F265" s="179" t="s">
        <v>428</v>
      </c>
      <c r="G265" s="166"/>
      <c r="H265" s="166"/>
      <c r="I265" s="169"/>
      <c r="J265" s="180">
        <f>BK265</f>
        <v>0</v>
      </c>
      <c r="K265" s="166"/>
      <c r="L265" s="171"/>
      <c r="M265" s="172"/>
      <c r="N265" s="173"/>
      <c r="O265" s="173"/>
      <c r="P265" s="174">
        <f>SUM(P266:P273)</f>
        <v>0</v>
      </c>
      <c r="Q265" s="173"/>
      <c r="R265" s="174">
        <f>SUM(R266:R273)</f>
        <v>0</v>
      </c>
      <c r="S265" s="173"/>
      <c r="T265" s="175">
        <f>SUM(T266:T273)</f>
        <v>0</v>
      </c>
      <c r="AR265" s="176" t="s">
        <v>82</v>
      </c>
      <c r="AT265" s="177" t="s">
        <v>74</v>
      </c>
      <c r="AU265" s="177" t="s">
        <v>82</v>
      </c>
      <c r="AY265" s="176" t="s">
        <v>172</v>
      </c>
      <c r="BK265" s="178">
        <f>SUM(BK266:BK273)</f>
        <v>0</v>
      </c>
    </row>
    <row r="266" spans="2:65" s="1" customFormat="1" ht="16.5" customHeight="1">
      <c r="B266" s="33"/>
      <c r="C266" s="181" t="s">
        <v>354</v>
      </c>
      <c r="D266" s="181" t="s">
        <v>174</v>
      </c>
      <c r="E266" s="182" t="s">
        <v>430</v>
      </c>
      <c r="F266" s="183" t="s">
        <v>431</v>
      </c>
      <c r="G266" s="184" t="s">
        <v>291</v>
      </c>
      <c r="H266" s="185">
        <v>30.65</v>
      </c>
      <c r="I266" s="186"/>
      <c r="J266" s="185">
        <f>ROUND(I266*H266,2)</f>
        <v>0</v>
      </c>
      <c r="K266" s="183" t="s">
        <v>1</v>
      </c>
      <c r="L266" s="37"/>
      <c r="M266" s="187" t="s">
        <v>1</v>
      </c>
      <c r="N266" s="188" t="s">
        <v>46</v>
      </c>
      <c r="O266" s="59"/>
      <c r="P266" s="189">
        <f>O266*H266</f>
        <v>0</v>
      </c>
      <c r="Q266" s="189">
        <v>0</v>
      </c>
      <c r="R266" s="189">
        <f>Q266*H266</f>
        <v>0</v>
      </c>
      <c r="S266" s="189">
        <v>0</v>
      </c>
      <c r="T266" s="190">
        <f>S266*H266</f>
        <v>0</v>
      </c>
      <c r="AR266" s="16" t="s">
        <v>177</v>
      </c>
      <c r="AT266" s="16" t="s">
        <v>174</v>
      </c>
      <c r="AU266" s="16" t="s">
        <v>84</v>
      </c>
      <c r="AY266" s="16" t="s">
        <v>172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6" t="s">
        <v>82</v>
      </c>
      <c r="BK266" s="191">
        <f>ROUND(I266*H266,2)</f>
        <v>0</v>
      </c>
      <c r="BL266" s="16" t="s">
        <v>177</v>
      </c>
      <c r="BM266" s="16" t="s">
        <v>566</v>
      </c>
    </row>
    <row r="267" spans="2:65" s="12" customFormat="1">
      <c r="B267" s="192"/>
      <c r="C267" s="193"/>
      <c r="D267" s="194" t="s">
        <v>178</v>
      </c>
      <c r="E267" s="195" t="s">
        <v>1</v>
      </c>
      <c r="F267" s="196" t="s">
        <v>432</v>
      </c>
      <c r="G267" s="193"/>
      <c r="H267" s="195" t="s">
        <v>1</v>
      </c>
      <c r="I267" s="197"/>
      <c r="J267" s="193"/>
      <c r="K267" s="193"/>
      <c r="L267" s="198"/>
      <c r="M267" s="199"/>
      <c r="N267" s="200"/>
      <c r="O267" s="200"/>
      <c r="P267" s="200"/>
      <c r="Q267" s="200"/>
      <c r="R267" s="200"/>
      <c r="S267" s="200"/>
      <c r="T267" s="201"/>
      <c r="AT267" s="202" t="s">
        <v>178</v>
      </c>
      <c r="AU267" s="202" t="s">
        <v>84</v>
      </c>
      <c r="AV267" s="12" t="s">
        <v>82</v>
      </c>
      <c r="AW267" s="12" t="s">
        <v>36</v>
      </c>
      <c r="AX267" s="12" t="s">
        <v>75</v>
      </c>
      <c r="AY267" s="202" t="s">
        <v>172</v>
      </c>
    </row>
    <row r="268" spans="2:65" s="12" customFormat="1">
      <c r="B268" s="192"/>
      <c r="C268" s="193"/>
      <c r="D268" s="194" t="s">
        <v>178</v>
      </c>
      <c r="E268" s="195" t="s">
        <v>1</v>
      </c>
      <c r="F268" s="196" t="s">
        <v>283</v>
      </c>
      <c r="G268" s="193"/>
      <c r="H268" s="195" t="s">
        <v>1</v>
      </c>
      <c r="I268" s="197"/>
      <c r="J268" s="193"/>
      <c r="K268" s="193"/>
      <c r="L268" s="198"/>
      <c r="M268" s="199"/>
      <c r="N268" s="200"/>
      <c r="O268" s="200"/>
      <c r="P268" s="200"/>
      <c r="Q268" s="200"/>
      <c r="R268" s="200"/>
      <c r="S268" s="200"/>
      <c r="T268" s="201"/>
      <c r="AT268" s="202" t="s">
        <v>178</v>
      </c>
      <c r="AU268" s="202" t="s">
        <v>84</v>
      </c>
      <c r="AV268" s="12" t="s">
        <v>82</v>
      </c>
      <c r="AW268" s="12" t="s">
        <v>36</v>
      </c>
      <c r="AX268" s="12" t="s">
        <v>75</v>
      </c>
      <c r="AY268" s="202" t="s">
        <v>172</v>
      </c>
    </row>
    <row r="269" spans="2:65" s="13" customFormat="1">
      <c r="B269" s="203"/>
      <c r="C269" s="204"/>
      <c r="D269" s="194" t="s">
        <v>178</v>
      </c>
      <c r="E269" s="205" t="s">
        <v>1</v>
      </c>
      <c r="F269" s="206" t="s">
        <v>567</v>
      </c>
      <c r="G269" s="204"/>
      <c r="H269" s="207">
        <v>6.45</v>
      </c>
      <c r="I269" s="208"/>
      <c r="J269" s="204"/>
      <c r="K269" s="204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178</v>
      </c>
      <c r="AU269" s="213" t="s">
        <v>84</v>
      </c>
      <c r="AV269" s="13" t="s">
        <v>84</v>
      </c>
      <c r="AW269" s="13" t="s">
        <v>36</v>
      </c>
      <c r="AX269" s="13" t="s">
        <v>75</v>
      </c>
      <c r="AY269" s="213" t="s">
        <v>172</v>
      </c>
    </row>
    <row r="270" spans="2:65" s="13" customFormat="1">
      <c r="B270" s="203"/>
      <c r="C270" s="204"/>
      <c r="D270" s="194" t="s">
        <v>178</v>
      </c>
      <c r="E270" s="205" t="s">
        <v>1</v>
      </c>
      <c r="F270" s="206" t="s">
        <v>568</v>
      </c>
      <c r="G270" s="204"/>
      <c r="H270" s="207">
        <v>12.91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178</v>
      </c>
      <c r="AU270" s="213" t="s">
        <v>84</v>
      </c>
      <c r="AV270" s="13" t="s">
        <v>84</v>
      </c>
      <c r="AW270" s="13" t="s">
        <v>36</v>
      </c>
      <c r="AX270" s="13" t="s">
        <v>75</v>
      </c>
      <c r="AY270" s="213" t="s">
        <v>172</v>
      </c>
    </row>
    <row r="271" spans="2:65" s="13" customFormat="1">
      <c r="B271" s="203"/>
      <c r="C271" s="204"/>
      <c r="D271" s="194" t="s">
        <v>178</v>
      </c>
      <c r="E271" s="205" t="s">
        <v>1</v>
      </c>
      <c r="F271" s="206" t="s">
        <v>569</v>
      </c>
      <c r="G271" s="204"/>
      <c r="H271" s="207">
        <v>1.61</v>
      </c>
      <c r="I271" s="208"/>
      <c r="J271" s="204"/>
      <c r="K271" s="204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178</v>
      </c>
      <c r="AU271" s="213" t="s">
        <v>84</v>
      </c>
      <c r="AV271" s="13" t="s">
        <v>84</v>
      </c>
      <c r="AW271" s="13" t="s">
        <v>36</v>
      </c>
      <c r="AX271" s="13" t="s">
        <v>75</v>
      </c>
      <c r="AY271" s="213" t="s">
        <v>172</v>
      </c>
    </row>
    <row r="272" spans="2:65" s="13" customFormat="1">
      <c r="B272" s="203"/>
      <c r="C272" s="204"/>
      <c r="D272" s="194" t="s">
        <v>178</v>
      </c>
      <c r="E272" s="205" t="s">
        <v>1</v>
      </c>
      <c r="F272" s="206" t="s">
        <v>570</v>
      </c>
      <c r="G272" s="204"/>
      <c r="H272" s="207">
        <v>9.68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178</v>
      </c>
      <c r="AU272" s="213" t="s">
        <v>84</v>
      </c>
      <c r="AV272" s="13" t="s">
        <v>84</v>
      </c>
      <c r="AW272" s="13" t="s">
        <v>36</v>
      </c>
      <c r="AX272" s="13" t="s">
        <v>75</v>
      </c>
      <c r="AY272" s="213" t="s">
        <v>172</v>
      </c>
    </row>
    <row r="273" spans="2:65" s="14" customFormat="1">
      <c r="B273" s="216"/>
      <c r="C273" s="217"/>
      <c r="D273" s="194" t="s">
        <v>178</v>
      </c>
      <c r="E273" s="218" t="s">
        <v>1</v>
      </c>
      <c r="F273" s="219" t="s">
        <v>195</v>
      </c>
      <c r="G273" s="217"/>
      <c r="H273" s="220">
        <v>30.65</v>
      </c>
      <c r="I273" s="221"/>
      <c r="J273" s="217"/>
      <c r="K273" s="217"/>
      <c r="L273" s="222"/>
      <c r="M273" s="223"/>
      <c r="N273" s="224"/>
      <c r="O273" s="224"/>
      <c r="P273" s="224"/>
      <c r="Q273" s="224"/>
      <c r="R273" s="224"/>
      <c r="S273" s="224"/>
      <c r="T273" s="225"/>
      <c r="AT273" s="226" t="s">
        <v>178</v>
      </c>
      <c r="AU273" s="226" t="s">
        <v>84</v>
      </c>
      <c r="AV273" s="14" t="s">
        <v>177</v>
      </c>
      <c r="AW273" s="14" t="s">
        <v>36</v>
      </c>
      <c r="AX273" s="14" t="s">
        <v>82</v>
      </c>
      <c r="AY273" s="226" t="s">
        <v>172</v>
      </c>
    </row>
    <row r="274" spans="2:65" s="11" customFormat="1" ht="22.9" customHeight="1">
      <c r="B274" s="165"/>
      <c r="C274" s="166"/>
      <c r="D274" s="167" t="s">
        <v>74</v>
      </c>
      <c r="E274" s="179" t="s">
        <v>433</v>
      </c>
      <c r="F274" s="179" t="s">
        <v>434</v>
      </c>
      <c r="G274" s="166"/>
      <c r="H274" s="166"/>
      <c r="I274" s="169"/>
      <c r="J274" s="180">
        <f>BK274</f>
        <v>0</v>
      </c>
      <c r="K274" s="166"/>
      <c r="L274" s="171"/>
      <c r="M274" s="172"/>
      <c r="N274" s="173"/>
      <c r="O274" s="173"/>
      <c r="P274" s="174">
        <f>P275</f>
        <v>0</v>
      </c>
      <c r="Q274" s="173"/>
      <c r="R274" s="174">
        <f>R275</f>
        <v>0</v>
      </c>
      <c r="S274" s="173"/>
      <c r="T274" s="175">
        <f>T275</f>
        <v>0</v>
      </c>
      <c r="AR274" s="176" t="s">
        <v>82</v>
      </c>
      <c r="AT274" s="177" t="s">
        <v>74</v>
      </c>
      <c r="AU274" s="177" t="s">
        <v>82</v>
      </c>
      <c r="AY274" s="176" t="s">
        <v>172</v>
      </c>
      <c r="BK274" s="178">
        <f>BK275</f>
        <v>0</v>
      </c>
    </row>
    <row r="275" spans="2:65" s="1" customFormat="1" ht="22.5" customHeight="1">
      <c r="B275" s="33"/>
      <c r="C275" s="181" t="s">
        <v>357</v>
      </c>
      <c r="D275" s="181" t="s">
        <v>174</v>
      </c>
      <c r="E275" s="182" t="s">
        <v>571</v>
      </c>
      <c r="F275" s="183" t="s">
        <v>572</v>
      </c>
      <c r="G275" s="184" t="s">
        <v>291</v>
      </c>
      <c r="H275" s="185">
        <v>14.63</v>
      </c>
      <c r="I275" s="186"/>
      <c r="J275" s="185">
        <f>ROUND(I275*H275,2)</f>
        <v>0</v>
      </c>
      <c r="K275" s="183" t="s">
        <v>176</v>
      </c>
      <c r="L275" s="37"/>
      <c r="M275" s="187" t="s">
        <v>1</v>
      </c>
      <c r="N275" s="188" t="s">
        <v>46</v>
      </c>
      <c r="O275" s="59"/>
      <c r="P275" s="189">
        <f>O275*H275</f>
        <v>0</v>
      </c>
      <c r="Q275" s="189">
        <v>0</v>
      </c>
      <c r="R275" s="189">
        <f>Q275*H275</f>
        <v>0</v>
      </c>
      <c r="S275" s="189">
        <v>0</v>
      </c>
      <c r="T275" s="190">
        <f>S275*H275</f>
        <v>0</v>
      </c>
      <c r="AR275" s="16" t="s">
        <v>177</v>
      </c>
      <c r="AT275" s="16" t="s">
        <v>174</v>
      </c>
      <c r="AU275" s="16" t="s">
        <v>84</v>
      </c>
      <c r="AY275" s="16" t="s">
        <v>172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6" t="s">
        <v>82</v>
      </c>
      <c r="BK275" s="191">
        <f>ROUND(I275*H275,2)</f>
        <v>0</v>
      </c>
      <c r="BL275" s="16" t="s">
        <v>177</v>
      </c>
      <c r="BM275" s="16" t="s">
        <v>573</v>
      </c>
    </row>
    <row r="276" spans="2:65" s="11" customFormat="1" ht="25.9" customHeight="1">
      <c r="B276" s="165"/>
      <c r="C276" s="166"/>
      <c r="D276" s="167" t="s">
        <v>74</v>
      </c>
      <c r="E276" s="168" t="s">
        <v>574</v>
      </c>
      <c r="F276" s="168" t="s">
        <v>575</v>
      </c>
      <c r="G276" s="166"/>
      <c r="H276" s="166"/>
      <c r="I276" s="169"/>
      <c r="J276" s="170">
        <f>BK276</f>
        <v>0</v>
      </c>
      <c r="K276" s="166"/>
      <c r="L276" s="171"/>
      <c r="M276" s="172"/>
      <c r="N276" s="173"/>
      <c r="O276" s="173"/>
      <c r="P276" s="174">
        <f>SUM(P277:P278)</f>
        <v>0</v>
      </c>
      <c r="Q276" s="173"/>
      <c r="R276" s="174">
        <f>SUM(R277:R278)</f>
        <v>0</v>
      </c>
      <c r="S276" s="173"/>
      <c r="T276" s="175">
        <f>SUM(T277:T278)</f>
        <v>0</v>
      </c>
      <c r="AR276" s="176" t="s">
        <v>177</v>
      </c>
      <c r="AT276" s="177" t="s">
        <v>74</v>
      </c>
      <c r="AU276" s="177" t="s">
        <v>75</v>
      </c>
      <c r="AY276" s="176" t="s">
        <v>172</v>
      </c>
      <c r="BK276" s="178">
        <f>SUM(BK277:BK278)</f>
        <v>0</v>
      </c>
    </row>
    <row r="277" spans="2:65" s="1" customFormat="1" ht="16.5" customHeight="1">
      <c r="B277" s="33"/>
      <c r="C277" s="181" t="s">
        <v>358</v>
      </c>
      <c r="D277" s="181" t="s">
        <v>174</v>
      </c>
      <c r="E277" s="182" t="s">
        <v>576</v>
      </c>
      <c r="F277" s="183" t="s">
        <v>577</v>
      </c>
      <c r="G277" s="184" t="s">
        <v>211</v>
      </c>
      <c r="H277" s="185">
        <v>28.22</v>
      </c>
      <c r="I277" s="186"/>
      <c r="J277" s="185">
        <f>ROUND(I277*H277,2)</f>
        <v>0</v>
      </c>
      <c r="K277" s="183" t="s">
        <v>1</v>
      </c>
      <c r="L277" s="37"/>
      <c r="M277" s="187" t="s">
        <v>1</v>
      </c>
      <c r="N277" s="188" t="s">
        <v>46</v>
      </c>
      <c r="O277" s="59"/>
      <c r="P277" s="189">
        <f>O277*H277</f>
        <v>0</v>
      </c>
      <c r="Q277" s="189">
        <v>0</v>
      </c>
      <c r="R277" s="189">
        <f>Q277*H277</f>
        <v>0</v>
      </c>
      <c r="S277" s="189">
        <v>0</v>
      </c>
      <c r="T277" s="190">
        <f>S277*H277</f>
        <v>0</v>
      </c>
      <c r="AR277" s="16" t="s">
        <v>578</v>
      </c>
      <c r="AT277" s="16" t="s">
        <v>174</v>
      </c>
      <c r="AU277" s="16" t="s">
        <v>82</v>
      </c>
      <c r="AY277" s="16" t="s">
        <v>172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6" t="s">
        <v>82</v>
      </c>
      <c r="BK277" s="191">
        <f>ROUND(I277*H277,2)</f>
        <v>0</v>
      </c>
      <c r="BL277" s="16" t="s">
        <v>578</v>
      </c>
      <c r="BM277" s="16" t="s">
        <v>579</v>
      </c>
    </row>
    <row r="278" spans="2:65" s="1" customFormat="1" ht="16.5" customHeight="1">
      <c r="B278" s="33"/>
      <c r="C278" s="181" t="s">
        <v>361</v>
      </c>
      <c r="D278" s="181" t="s">
        <v>174</v>
      </c>
      <c r="E278" s="182" t="s">
        <v>580</v>
      </c>
      <c r="F278" s="183" t="s">
        <v>581</v>
      </c>
      <c r="G278" s="184" t="s">
        <v>582</v>
      </c>
      <c r="H278" s="185">
        <v>1</v>
      </c>
      <c r="I278" s="186"/>
      <c r="J278" s="185">
        <f>ROUND(I278*H278,2)</f>
        <v>0</v>
      </c>
      <c r="K278" s="183" t="s">
        <v>1</v>
      </c>
      <c r="L278" s="37"/>
      <c r="M278" s="236" t="s">
        <v>1</v>
      </c>
      <c r="N278" s="237" t="s">
        <v>46</v>
      </c>
      <c r="O278" s="238"/>
      <c r="P278" s="239">
        <f>O278*H278</f>
        <v>0</v>
      </c>
      <c r="Q278" s="239">
        <v>0</v>
      </c>
      <c r="R278" s="239">
        <f>Q278*H278</f>
        <v>0</v>
      </c>
      <c r="S278" s="239">
        <v>0</v>
      </c>
      <c r="T278" s="240">
        <f>S278*H278</f>
        <v>0</v>
      </c>
      <c r="AR278" s="16" t="s">
        <v>578</v>
      </c>
      <c r="AT278" s="16" t="s">
        <v>174</v>
      </c>
      <c r="AU278" s="16" t="s">
        <v>82</v>
      </c>
      <c r="AY278" s="16" t="s">
        <v>172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6" t="s">
        <v>82</v>
      </c>
      <c r="BK278" s="191">
        <f>ROUND(I278*H278,2)</f>
        <v>0</v>
      </c>
      <c r="BL278" s="16" t="s">
        <v>578</v>
      </c>
      <c r="BM278" s="16" t="s">
        <v>583</v>
      </c>
    </row>
    <row r="279" spans="2:65" s="1" customFormat="1" ht="6.95" customHeight="1">
      <c r="B279" s="45"/>
      <c r="C279" s="46"/>
      <c r="D279" s="46"/>
      <c r="E279" s="46"/>
      <c r="F279" s="46"/>
      <c r="G279" s="46"/>
      <c r="H279" s="46"/>
      <c r="I279" s="133"/>
      <c r="J279" s="46"/>
      <c r="K279" s="46"/>
      <c r="L279" s="37"/>
    </row>
  </sheetData>
  <sheetProtection algorithmName="SHA-512" hashValue="x9/jV8pv0ERlEa7Sl8PS9194X5XVtzvCcoG2J3Svy90C+QA6XoXS8c3OhI7Jpd4AZ5vCu6UrFgVUvYxbYHfXpQ==" saltValue="rLafj/ud2wGomXsF+u6qX978FqlGW0h4LiIULiQrnKNLYTQGTRuN6aZh71+UMnjTkl2pasVE4nujkSR2Y2dxDg==" spinCount="100000" sheet="1" objects="1" scenarios="1" formatColumns="0" formatRows="0" autoFilter="0"/>
  <autoFilter ref="C99:K278" xr:uid="{00000000-0009-0000-0000-000002000000}"/>
  <mergeCells count="15">
    <mergeCell ref="E86:H86"/>
    <mergeCell ref="E90:H90"/>
    <mergeCell ref="E88:H88"/>
    <mergeCell ref="E92:H92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59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6" t="s">
        <v>96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139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367" t="str">
        <f>'Rekapitulace stavby'!K6</f>
        <v>Výstavba kanalizace Hrdlořezy - DPS - neuznatelné náklady</v>
      </c>
      <c r="F7" s="368"/>
      <c r="G7" s="368"/>
      <c r="H7" s="368"/>
      <c r="L7" s="19"/>
    </row>
    <row r="8" spans="2:46">
      <c r="B8" s="19"/>
      <c r="D8" s="110" t="s">
        <v>140</v>
      </c>
      <c r="L8" s="19"/>
    </row>
    <row r="9" spans="2:46" ht="16.5" customHeight="1">
      <c r="B9" s="19"/>
      <c r="E9" s="367" t="s">
        <v>141</v>
      </c>
      <c r="F9" s="339"/>
      <c r="G9" s="339"/>
      <c r="H9" s="339"/>
      <c r="L9" s="19"/>
    </row>
    <row r="10" spans="2:46" ht="12" customHeight="1">
      <c r="B10" s="19"/>
      <c r="D10" s="110" t="s">
        <v>142</v>
      </c>
      <c r="L10" s="19"/>
    </row>
    <row r="11" spans="2:46" s="1" customFormat="1" ht="16.5" customHeight="1">
      <c r="B11" s="37"/>
      <c r="E11" s="368" t="s">
        <v>438</v>
      </c>
      <c r="F11" s="369"/>
      <c r="G11" s="369"/>
      <c r="H11" s="369"/>
      <c r="I11" s="111"/>
      <c r="L11" s="37"/>
    </row>
    <row r="12" spans="2:46" s="1" customFormat="1" ht="12" customHeight="1">
      <c r="B12" s="37"/>
      <c r="D12" s="110" t="s">
        <v>439</v>
      </c>
      <c r="I12" s="111"/>
      <c r="L12" s="37"/>
    </row>
    <row r="13" spans="2:46" s="1" customFormat="1" ht="36.950000000000003" customHeight="1">
      <c r="B13" s="37"/>
      <c r="E13" s="370" t="s">
        <v>584</v>
      </c>
      <c r="F13" s="369"/>
      <c r="G13" s="369"/>
      <c r="H13" s="369"/>
      <c r="I13" s="111"/>
      <c r="L13" s="37"/>
    </row>
    <row r="14" spans="2:46" s="1" customFormat="1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1</v>
      </c>
      <c r="I15" s="112" t="s">
        <v>19</v>
      </c>
      <c r="J15" s="16" t="s">
        <v>1</v>
      </c>
      <c r="L15" s="37"/>
    </row>
    <row r="16" spans="2:46" s="1" customFormat="1" ht="12" customHeight="1">
      <c r="B16" s="37"/>
      <c r="D16" s="110" t="s">
        <v>20</v>
      </c>
      <c r="F16" s="16" t="s">
        <v>21</v>
      </c>
      <c r="I16" s="112" t="s">
        <v>22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24</v>
      </c>
      <c r="I18" s="112" t="s">
        <v>25</v>
      </c>
      <c r="J18" s="16" t="s">
        <v>26</v>
      </c>
      <c r="L18" s="37"/>
    </row>
    <row r="19" spans="2:12" s="1" customFormat="1" ht="18" customHeight="1">
      <c r="B19" s="37"/>
      <c r="E19" s="16" t="s">
        <v>27</v>
      </c>
      <c r="I19" s="112" t="s">
        <v>28</v>
      </c>
      <c r="J19" s="16" t="s">
        <v>29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30</v>
      </c>
      <c r="I21" s="112" t="s">
        <v>25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371" t="str">
        <f>'Rekapitulace stavby'!E14</f>
        <v>Vyplň údaj</v>
      </c>
      <c r="F22" s="372"/>
      <c r="G22" s="372"/>
      <c r="H22" s="372"/>
      <c r="I22" s="112" t="s">
        <v>28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32</v>
      </c>
      <c r="I24" s="112" t="s">
        <v>25</v>
      </c>
      <c r="J24" s="16" t="s">
        <v>33</v>
      </c>
      <c r="L24" s="37"/>
    </row>
    <row r="25" spans="2:12" s="1" customFormat="1" ht="18" customHeight="1">
      <c r="B25" s="37"/>
      <c r="E25" s="16" t="s">
        <v>34</v>
      </c>
      <c r="I25" s="112" t="s">
        <v>28</v>
      </c>
      <c r="J25" s="16" t="s">
        <v>35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37</v>
      </c>
      <c r="I27" s="112" t="s">
        <v>25</v>
      </c>
      <c r="J27" s="16" t="s">
        <v>1</v>
      </c>
      <c r="L27" s="37"/>
    </row>
    <row r="28" spans="2:12" s="1" customFormat="1" ht="18" customHeight="1">
      <c r="B28" s="37"/>
      <c r="E28" s="16" t="s">
        <v>38</v>
      </c>
      <c r="I28" s="112" t="s">
        <v>28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39</v>
      </c>
      <c r="I30" s="111"/>
      <c r="L30" s="37"/>
    </row>
    <row r="31" spans="2:12" s="7" customFormat="1" ht="45" customHeight="1">
      <c r="B31" s="114"/>
      <c r="E31" s="373" t="s">
        <v>40</v>
      </c>
      <c r="F31" s="373"/>
      <c r="G31" s="373"/>
      <c r="H31" s="373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41</v>
      </c>
      <c r="I34" s="111"/>
      <c r="J34" s="118">
        <f>ROUND(J100,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43</v>
      </c>
      <c r="I36" s="120" t="s">
        <v>42</v>
      </c>
      <c r="J36" s="119" t="s">
        <v>44</v>
      </c>
      <c r="L36" s="37"/>
    </row>
    <row r="37" spans="2:12" s="1" customFormat="1" ht="14.45" customHeight="1">
      <c r="B37" s="37"/>
      <c r="D37" s="110" t="s">
        <v>45</v>
      </c>
      <c r="E37" s="110" t="s">
        <v>46</v>
      </c>
      <c r="F37" s="121">
        <f>ROUND((SUM(BE100:BE358)),  2)</f>
        <v>0</v>
      </c>
      <c r="I37" s="122">
        <v>0.21</v>
      </c>
      <c r="J37" s="121">
        <f>ROUND(((SUM(BE100:BE358))*I37),  2)</f>
        <v>0</v>
      </c>
      <c r="L37" s="37"/>
    </row>
    <row r="38" spans="2:12" s="1" customFormat="1" ht="14.45" customHeight="1">
      <c r="B38" s="37"/>
      <c r="E38" s="110" t="s">
        <v>47</v>
      </c>
      <c r="F38" s="121">
        <f>ROUND((SUM(BF100:BF358)),  2)</f>
        <v>0</v>
      </c>
      <c r="I38" s="122">
        <v>0.15</v>
      </c>
      <c r="J38" s="121">
        <f>ROUND(((SUM(BF100:BF358))*I38),  2)</f>
        <v>0</v>
      </c>
      <c r="L38" s="37"/>
    </row>
    <row r="39" spans="2:12" s="1" customFormat="1" ht="14.45" hidden="1" customHeight="1">
      <c r="B39" s="37"/>
      <c r="E39" s="110" t="s">
        <v>48</v>
      </c>
      <c r="F39" s="121">
        <f>ROUND((SUM(BG100:BG358)),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49</v>
      </c>
      <c r="F40" s="121">
        <f>ROUND((SUM(BH100:BH358)),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50</v>
      </c>
      <c r="F41" s="121">
        <f>ROUND((SUM(BI100:BI358)),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51</v>
      </c>
      <c r="E43" s="125"/>
      <c r="F43" s="125"/>
      <c r="G43" s="126" t="s">
        <v>52</v>
      </c>
      <c r="H43" s="127" t="s">
        <v>53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143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365" t="str">
        <f>E7</f>
        <v>Výstavba kanalizace Hrdlořezy - DPS - neuznatelné náklady</v>
      </c>
      <c r="F52" s="366"/>
      <c r="G52" s="366"/>
      <c r="H52" s="366"/>
      <c r="I52" s="111"/>
      <c r="J52" s="34"/>
      <c r="K52" s="34"/>
      <c r="L52" s="37"/>
    </row>
    <row r="53" spans="2:12" ht="12" customHeight="1">
      <c r="B53" s="20"/>
      <c r="C53" s="28" t="s">
        <v>140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365" t="s">
        <v>141</v>
      </c>
      <c r="F54" s="352"/>
      <c r="G54" s="352"/>
      <c r="H54" s="352"/>
      <c r="J54" s="21"/>
      <c r="K54" s="21"/>
      <c r="L54" s="19"/>
    </row>
    <row r="55" spans="2:12" ht="12" customHeight="1">
      <c r="B55" s="20"/>
      <c r="C55" s="28" t="s">
        <v>142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366" t="s">
        <v>438</v>
      </c>
      <c r="F56" s="347"/>
      <c r="G56" s="347"/>
      <c r="H56" s="347"/>
      <c r="I56" s="111"/>
      <c r="J56" s="34"/>
      <c r="K56" s="34"/>
      <c r="L56" s="37"/>
    </row>
    <row r="57" spans="2:12" s="1" customFormat="1" ht="12" customHeight="1">
      <c r="B57" s="33"/>
      <c r="C57" s="28" t="s">
        <v>439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348" t="str">
        <f>E13</f>
        <v>SO 08.2. - Přeložka vodovodu A-b</v>
      </c>
      <c r="F58" s="347"/>
      <c r="G58" s="347"/>
      <c r="H58" s="347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20</v>
      </c>
      <c r="D60" s="34"/>
      <c r="E60" s="34"/>
      <c r="F60" s="26" t="str">
        <f>F16</f>
        <v>Hrdlořezy</v>
      </c>
      <c r="G60" s="34"/>
      <c r="H60" s="34"/>
      <c r="I60" s="112" t="s">
        <v>22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24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32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30</v>
      </c>
      <c r="D63" s="34"/>
      <c r="E63" s="34"/>
      <c r="F63" s="26" t="str">
        <f>IF(E22="","",E22)</f>
        <v>Vyplň údaj</v>
      </c>
      <c r="G63" s="34"/>
      <c r="H63" s="34"/>
      <c r="I63" s="112" t="s">
        <v>37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144</v>
      </c>
      <c r="D65" s="138"/>
      <c r="E65" s="138"/>
      <c r="F65" s="138"/>
      <c r="G65" s="138"/>
      <c r="H65" s="138"/>
      <c r="I65" s="139"/>
      <c r="J65" s="140" t="s">
        <v>145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146</v>
      </c>
      <c r="D67" s="34"/>
      <c r="E67" s="34"/>
      <c r="F67" s="34"/>
      <c r="G67" s="34"/>
      <c r="H67" s="34"/>
      <c r="I67" s="111"/>
      <c r="J67" s="72">
        <f>J100</f>
        <v>0</v>
      </c>
      <c r="K67" s="34"/>
      <c r="L67" s="37"/>
      <c r="AU67" s="16" t="s">
        <v>147</v>
      </c>
    </row>
    <row r="68" spans="2:47" s="8" customFormat="1" ht="24.95" customHeight="1">
      <c r="B68" s="142"/>
      <c r="C68" s="143"/>
      <c r="D68" s="144" t="s">
        <v>148</v>
      </c>
      <c r="E68" s="145"/>
      <c r="F68" s="145"/>
      <c r="G68" s="145"/>
      <c r="H68" s="145"/>
      <c r="I68" s="146"/>
      <c r="J68" s="147">
        <f>J101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149</v>
      </c>
      <c r="E69" s="151"/>
      <c r="F69" s="151"/>
      <c r="G69" s="151"/>
      <c r="H69" s="151"/>
      <c r="I69" s="152"/>
      <c r="J69" s="153">
        <f>J102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151</v>
      </c>
      <c r="E70" s="151"/>
      <c r="F70" s="151"/>
      <c r="G70" s="151"/>
      <c r="H70" s="151"/>
      <c r="I70" s="152"/>
      <c r="J70" s="153">
        <f>J185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152</v>
      </c>
      <c r="E71" s="151"/>
      <c r="F71" s="151"/>
      <c r="G71" s="151"/>
      <c r="H71" s="151"/>
      <c r="I71" s="152"/>
      <c r="J71" s="153">
        <f>J199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153</v>
      </c>
      <c r="E72" s="151"/>
      <c r="F72" s="151"/>
      <c r="G72" s="151"/>
      <c r="H72" s="151"/>
      <c r="I72" s="152"/>
      <c r="J72" s="153">
        <f>J242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154</v>
      </c>
      <c r="E73" s="151"/>
      <c r="F73" s="151"/>
      <c r="G73" s="151"/>
      <c r="H73" s="151"/>
      <c r="I73" s="152"/>
      <c r="J73" s="153">
        <f>J321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155</v>
      </c>
      <c r="E74" s="151"/>
      <c r="F74" s="151"/>
      <c r="G74" s="151"/>
      <c r="H74" s="151"/>
      <c r="I74" s="152"/>
      <c r="J74" s="153">
        <f>J338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156</v>
      </c>
      <c r="E75" s="151"/>
      <c r="F75" s="151"/>
      <c r="G75" s="151"/>
      <c r="H75" s="151"/>
      <c r="I75" s="152"/>
      <c r="J75" s="153">
        <f>J348</f>
        <v>0</v>
      </c>
      <c r="K75" s="93"/>
      <c r="L75" s="154"/>
    </row>
    <row r="76" spans="2:47" s="8" customFormat="1" ht="24.95" customHeight="1">
      <c r="B76" s="142"/>
      <c r="C76" s="143"/>
      <c r="D76" s="144" t="s">
        <v>441</v>
      </c>
      <c r="E76" s="145"/>
      <c r="F76" s="145"/>
      <c r="G76" s="145"/>
      <c r="H76" s="145"/>
      <c r="I76" s="146"/>
      <c r="J76" s="147">
        <f>J350</f>
        <v>0</v>
      </c>
      <c r="K76" s="143"/>
      <c r="L76" s="148"/>
    </row>
    <row r="77" spans="2:47" s="1" customFormat="1" ht="21.75" customHeight="1">
      <c r="B77" s="33"/>
      <c r="C77" s="34"/>
      <c r="D77" s="34"/>
      <c r="E77" s="34"/>
      <c r="F77" s="34"/>
      <c r="G77" s="34"/>
      <c r="H77" s="34"/>
      <c r="I77" s="111"/>
      <c r="J77" s="34"/>
      <c r="K77" s="34"/>
      <c r="L77" s="37"/>
    </row>
    <row r="78" spans="2:47" s="1" customFormat="1" ht="6.95" customHeight="1">
      <c r="B78" s="45"/>
      <c r="C78" s="46"/>
      <c r="D78" s="46"/>
      <c r="E78" s="46"/>
      <c r="F78" s="46"/>
      <c r="G78" s="46"/>
      <c r="H78" s="46"/>
      <c r="I78" s="133"/>
      <c r="J78" s="46"/>
      <c r="K78" s="46"/>
      <c r="L78" s="37"/>
    </row>
    <row r="82" spans="2:12" s="1" customFormat="1" ht="6.95" customHeight="1">
      <c r="B82" s="47"/>
      <c r="C82" s="48"/>
      <c r="D82" s="48"/>
      <c r="E82" s="48"/>
      <c r="F82" s="48"/>
      <c r="G82" s="48"/>
      <c r="H82" s="48"/>
      <c r="I82" s="136"/>
      <c r="J82" s="48"/>
      <c r="K82" s="48"/>
      <c r="L82" s="37"/>
    </row>
    <row r="83" spans="2:12" s="1" customFormat="1" ht="24.95" customHeight="1">
      <c r="B83" s="33"/>
      <c r="C83" s="22" t="s">
        <v>157</v>
      </c>
      <c r="D83" s="34"/>
      <c r="E83" s="34"/>
      <c r="F83" s="34"/>
      <c r="G83" s="34"/>
      <c r="H83" s="34"/>
      <c r="I83" s="111"/>
      <c r="J83" s="34"/>
      <c r="K83" s="34"/>
      <c r="L83" s="37"/>
    </row>
    <row r="84" spans="2:12" s="1" customFormat="1" ht="6.95" customHeight="1">
      <c r="B84" s="33"/>
      <c r="C84" s="34"/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12" customHeight="1">
      <c r="B85" s="33"/>
      <c r="C85" s="28" t="s">
        <v>15</v>
      </c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6.5" customHeight="1">
      <c r="B86" s="33"/>
      <c r="C86" s="34"/>
      <c r="D86" s="34"/>
      <c r="E86" s="365" t="str">
        <f>E7</f>
        <v>Výstavba kanalizace Hrdlořezy - DPS - neuznatelné náklady</v>
      </c>
      <c r="F86" s="366"/>
      <c r="G86" s="366"/>
      <c r="H86" s="366"/>
      <c r="I86" s="111"/>
      <c r="J86" s="34"/>
      <c r="K86" s="34"/>
      <c r="L86" s="37"/>
    </row>
    <row r="87" spans="2:12" ht="12" customHeight="1">
      <c r="B87" s="20"/>
      <c r="C87" s="28" t="s">
        <v>140</v>
      </c>
      <c r="D87" s="21"/>
      <c r="E87" s="21"/>
      <c r="F87" s="21"/>
      <c r="G87" s="21"/>
      <c r="H87" s="21"/>
      <c r="J87" s="21"/>
      <c r="K87" s="21"/>
      <c r="L87" s="19"/>
    </row>
    <row r="88" spans="2:12" ht="16.5" customHeight="1">
      <c r="B88" s="20"/>
      <c r="C88" s="21"/>
      <c r="D88" s="21"/>
      <c r="E88" s="365" t="s">
        <v>141</v>
      </c>
      <c r="F88" s="352"/>
      <c r="G88" s="352"/>
      <c r="H88" s="352"/>
      <c r="J88" s="21"/>
      <c r="K88" s="21"/>
      <c r="L88" s="19"/>
    </row>
    <row r="89" spans="2:12" ht="12" customHeight="1">
      <c r="B89" s="20"/>
      <c r="C89" s="28" t="s">
        <v>142</v>
      </c>
      <c r="D89" s="21"/>
      <c r="E89" s="21"/>
      <c r="F89" s="21"/>
      <c r="G89" s="21"/>
      <c r="H89" s="21"/>
      <c r="J89" s="21"/>
      <c r="K89" s="21"/>
      <c r="L89" s="19"/>
    </row>
    <row r="90" spans="2:12" s="1" customFormat="1" ht="16.5" customHeight="1">
      <c r="B90" s="33"/>
      <c r="C90" s="34"/>
      <c r="D90" s="34"/>
      <c r="E90" s="366" t="s">
        <v>438</v>
      </c>
      <c r="F90" s="347"/>
      <c r="G90" s="347"/>
      <c r="H90" s="347"/>
      <c r="I90" s="111"/>
      <c r="J90" s="34"/>
      <c r="K90" s="34"/>
      <c r="L90" s="37"/>
    </row>
    <row r="91" spans="2:12" s="1" customFormat="1" ht="12" customHeight="1">
      <c r="B91" s="33"/>
      <c r="C91" s="28" t="s">
        <v>439</v>
      </c>
      <c r="D91" s="34"/>
      <c r="E91" s="34"/>
      <c r="F91" s="34"/>
      <c r="G91" s="34"/>
      <c r="H91" s="34"/>
      <c r="I91" s="111"/>
      <c r="J91" s="34"/>
      <c r="K91" s="34"/>
      <c r="L91" s="37"/>
    </row>
    <row r="92" spans="2:12" s="1" customFormat="1" ht="16.5" customHeight="1">
      <c r="B92" s="33"/>
      <c r="C92" s="34"/>
      <c r="D92" s="34"/>
      <c r="E92" s="348" t="str">
        <f>E13</f>
        <v>SO 08.2. - Přeložka vodovodu A-b</v>
      </c>
      <c r="F92" s="347"/>
      <c r="G92" s="347"/>
      <c r="H92" s="347"/>
      <c r="I92" s="111"/>
      <c r="J92" s="34"/>
      <c r="K92" s="34"/>
      <c r="L92" s="37"/>
    </row>
    <row r="93" spans="2:12" s="1" customFormat="1" ht="6.95" customHeight="1">
      <c r="B93" s="33"/>
      <c r="C93" s="34"/>
      <c r="D93" s="34"/>
      <c r="E93" s="34"/>
      <c r="F93" s="34"/>
      <c r="G93" s="34"/>
      <c r="H93" s="34"/>
      <c r="I93" s="111"/>
      <c r="J93" s="34"/>
      <c r="K93" s="34"/>
      <c r="L93" s="37"/>
    </row>
    <row r="94" spans="2:12" s="1" customFormat="1" ht="12" customHeight="1">
      <c r="B94" s="33"/>
      <c r="C94" s="28" t="s">
        <v>20</v>
      </c>
      <c r="D94" s="34"/>
      <c r="E94" s="34"/>
      <c r="F94" s="26" t="str">
        <f>F16</f>
        <v>Hrdlořezy</v>
      </c>
      <c r="G94" s="34"/>
      <c r="H94" s="34"/>
      <c r="I94" s="112" t="s">
        <v>22</v>
      </c>
      <c r="J94" s="54" t="str">
        <f>IF(J16="","",J16)</f>
        <v>21. 3. 2018</v>
      </c>
      <c r="K94" s="34"/>
      <c r="L94" s="37"/>
    </row>
    <row r="95" spans="2:12" s="1" customFormat="1" ht="6.95" customHeight="1">
      <c r="B95" s="33"/>
      <c r="C95" s="34"/>
      <c r="D95" s="34"/>
      <c r="E95" s="34"/>
      <c r="F95" s="34"/>
      <c r="G95" s="34"/>
      <c r="H95" s="34"/>
      <c r="I95" s="111"/>
      <c r="J95" s="34"/>
      <c r="K95" s="34"/>
      <c r="L95" s="37"/>
    </row>
    <row r="96" spans="2:12" s="1" customFormat="1" ht="13.7" customHeight="1">
      <c r="B96" s="33"/>
      <c r="C96" s="28" t="s">
        <v>24</v>
      </c>
      <c r="D96" s="34"/>
      <c r="E96" s="34"/>
      <c r="F96" s="26" t="str">
        <f>E19</f>
        <v>Vodovody a kanalizace Mladá Boleslav, a.s.</v>
      </c>
      <c r="G96" s="34"/>
      <c r="H96" s="34"/>
      <c r="I96" s="112" t="s">
        <v>32</v>
      </c>
      <c r="J96" s="31" t="str">
        <f>E25</f>
        <v>ŠINDLAR s.r.o.</v>
      </c>
      <c r="K96" s="34"/>
      <c r="L96" s="37"/>
    </row>
    <row r="97" spans="2:65" s="1" customFormat="1" ht="13.7" customHeight="1">
      <c r="B97" s="33"/>
      <c r="C97" s="28" t="s">
        <v>30</v>
      </c>
      <c r="D97" s="34"/>
      <c r="E97" s="34"/>
      <c r="F97" s="26" t="str">
        <f>IF(E22="","",E22)</f>
        <v>Vyplň údaj</v>
      </c>
      <c r="G97" s="34"/>
      <c r="H97" s="34"/>
      <c r="I97" s="112" t="s">
        <v>37</v>
      </c>
      <c r="J97" s="31" t="str">
        <f>E28</f>
        <v>Roman Bárta</v>
      </c>
      <c r="K97" s="34"/>
      <c r="L97" s="37"/>
    </row>
    <row r="98" spans="2:65" s="1" customFormat="1" ht="10.35" customHeight="1">
      <c r="B98" s="33"/>
      <c r="C98" s="34"/>
      <c r="D98" s="34"/>
      <c r="E98" s="34"/>
      <c r="F98" s="34"/>
      <c r="G98" s="34"/>
      <c r="H98" s="34"/>
      <c r="I98" s="111"/>
      <c r="J98" s="34"/>
      <c r="K98" s="34"/>
      <c r="L98" s="37"/>
    </row>
    <row r="99" spans="2:65" s="10" customFormat="1" ht="29.25" customHeight="1">
      <c r="B99" s="155"/>
      <c r="C99" s="156" t="s">
        <v>158</v>
      </c>
      <c r="D99" s="157" t="s">
        <v>60</v>
      </c>
      <c r="E99" s="157" t="s">
        <v>56</v>
      </c>
      <c r="F99" s="157" t="s">
        <v>57</v>
      </c>
      <c r="G99" s="157" t="s">
        <v>159</v>
      </c>
      <c r="H99" s="157" t="s">
        <v>160</v>
      </c>
      <c r="I99" s="158" t="s">
        <v>161</v>
      </c>
      <c r="J99" s="157" t="s">
        <v>145</v>
      </c>
      <c r="K99" s="159" t="s">
        <v>162</v>
      </c>
      <c r="L99" s="160"/>
      <c r="M99" s="63" t="s">
        <v>1</v>
      </c>
      <c r="N99" s="64" t="s">
        <v>45</v>
      </c>
      <c r="O99" s="64" t="s">
        <v>163</v>
      </c>
      <c r="P99" s="64" t="s">
        <v>164</v>
      </c>
      <c r="Q99" s="64" t="s">
        <v>165</v>
      </c>
      <c r="R99" s="64" t="s">
        <v>166</v>
      </c>
      <c r="S99" s="64" t="s">
        <v>167</v>
      </c>
      <c r="T99" s="65" t="s">
        <v>168</v>
      </c>
    </row>
    <row r="100" spans="2:65" s="1" customFormat="1" ht="22.9" customHeight="1">
      <c r="B100" s="33"/>
      <c r="C100" s="70" t="s">
        <v>169</v>
      </c>
      <c r="D100" s="34"/>
      <c r="E100" s="34"/>
      <c r="F100" s="34"/>
      <c r="G100" s="34"/>
      <c r="H100" s="34"/>
      <c r="I100" s="111"/>
      <c r="J100" s="161">
        <f>BK100</f>
        <v>0</v>
      </c>
      <c r="K100" s="34"/>
      <c r="L100" s="37"/>
      <c r="M100" s="66"/>
      <c r="N100" s="67"/>
      <c r="O100" s="67"/>
      <c r="P100" s="162">
        <f>P101+P350</f>
        <v>0</v>
      </c>
      <c r="Q100" s="67"/>
      <c r="R100" s="162">
        <f>R101+R350</f>
        <v>71.74821759999999</v>
      </c>
      <c r="S100" s="67"/>
      <c r="T100" s="163">
        <f>T101+T350</f>
        <v>131.28411999999997</v>
      </c>
      <c r="AT100" s="16" t="s">
        <v>74</v>
      </c>
      <c r="AU100" s="16" t="s">
        <v>147</v>
      </c>
      <c r="BK100" s="164">
        <f>BK101+BK350</f>
        <v>0</v>
      </c>
    </row>
    <row r="101" spans="2:65" s="11" customFormat="1" ht="25.9" customHeight="1">
      <c r="B101" s="165"/>
      <c r="C101" s="166"/>
      <c r="D101" s="167" t="s">
        <v>74</v>
      </c>
      <c r="E101" s="168" t="s">
        <v>170</v>
      </c>
      <c r="F101" s="168" t="s">
        <v>171</v>
      </c>
      <c r="G101" s="166"/>
      <c r="H101" s="166"/>
      <c r="I101" s="169"/>
      <c r="J101" s="170">
        <f>BK101</f>
        <v>0</v>
      </c>
      <c r="K101" s="166"/>
      <c r="L101" s="171"/>
      <c r="M101" s="172"/>
      <c r="N101" s="173"/>
      <c r="O101" s="173"/>
      <c r="P101" s="174">
        <f>P102+P185+P199+P242+P321+P338+P348</f>
        <v>0</v>
      </c>
      <c r="Q101" s="173"/>
      <c r="R101" s="174">
        <f>R102+R185+R199+R242+R321+R338+R348</f>
        <v>71.24821759999999</v>
      </c>
      <c r="S101" s="173"/>
      <c r="T101" s="175">
        <f>T102+T185+T199+T242+T321+T338+T348</f>
        <v>131.28411999999997</v>
      </c>
      <c r="AR101" s="176" t="s">
        <v>82</v>
      </c>
      <c r="AT101" s="177" t="s">
        <v>74</v>
      </c>
      <c r="AU101" s="177" t="s">
        <v>75</v>
      </c>
      <c r="AY101" s="176" t="s">
        <v>172</v>
      </c>
      <c r="BK101" s="178">
        <f>BK102+BK185+BK199+BK242+BK321+BK338+BK348</f>
        <v>0</v>
      </c>
    </row>
    <row r="102" spans="2:65" s="11" customFormat="1" ht="22.9" customHeight="1">
      <c r="B102" s="165"/>
      <c r="C102" s="166"/>
      <c r="D102" s="167" t="s">
        <v>74</v>
      </c>
      <c r="E102" s="179" t="s">
        <v>82</v>
      </c>
      <c r="F102" s="179" t="s">
        <v>173</v>
      </c>
      <c r="G102" s="166"/>
      <c r="H102" s="166"/>
      <c r="I102" s="169"/>
      <c r="J102" s="180">
        <f>BK102</f>
        <v>0</v>
      </c>
      <c r="K102" s="166"/>
      <c r="L102" s="171"/>
      <c r="M102" s="172"/>
      <c r="N102" s="173"/>
      <c r="O102" s="173"/>
      <c r="P102" s="174">
        <f>SUM(P103:P184)</f>
        <v>0</v>
      </c>
      <c r="Q102" s="173"/>
      <c r="R102" s="174">
        <f>SUM(R103:R184)</f>
        <v>65.911414999999991</v>
      </c>
      <c r="S102" s="173"/>
      <c r="T102" s="175">
        <f>SUM(T103:T184)</f>
        <v>131.15779999999998</v>
      </c>
      <c r="AR102" s="176" t="s">
        <v>82</v>
      </c>
      <c r="AT102" s="177" t="s">
        <v>74</v>
      </c>
      <c r="AU102" s="177" t="s">
        <v>82</v>
      </c>
      <c r="AY102" s="176" t="s">
        <v>172</v>
      </c>
      <c r="BK102" s="178">
        <f>SUM(BK103:BK184)</f>
        <v>0</v>
      </c>
    </row>
    <row r="103" spans="2:65" s="1" customFormat="1" ht="22.5" customHeight="1">
      <c r="B103" s="33"/>
      <c r="C103" s="181" t="s">
        <v>82</v>
      </c>
      <c r="D103" s="181" t="s">
        <v>174</v>
      </c>
      <c r="E103" s="182" t="s">
        <v>184</v>
      </c>
      <c r="F103" s="183" t="s">
        <v>185</v>
      </c>
      <c r="G103" s="184" t="s">
        <v>175</v>
      </c>
      <c r="H103" s="185">
        <v>83.32</v>
      </c>
      <c r="I103" s="186"/>
      <c r="J103" s="185">
        <f>ROUND(I103*H103,2)</f>
        <v>0</v>
      </c>
      <c r="K103" s="183" t="s">
        <v>176</v>
      </c>
      <c r="L103" s="37"/>
      <c r="M103" s="187" t="s">
        <v>1</v>
      </c>
      <c r="N103" s="188" t="s">
        <v>46</v>
      </c>
      <c r="O103" s="59"/>
      <c r="P103" s="189">
        <f>O103*H103</f>
        <v>0</v>
      </c>
      <c r="Q103" s="189">
        <v>0</v>
      </c>
      <c r="R103" s="189">
        <f>Q103*H103</f>
        <v>0</v>
      </c>
      <c r="S103" s="189">
        <v>0.17</v>
      </c>
      <c r="T103" s="190">
        <f>S103*H103</f>
        <v>14.164400000000001</v>
      </c>
      <c r="AR103" s="16" t="s">
        <v>177</v>
      </c>
      <c r="AT103" s="16" t="s">
        <v>174</v>
      </c>
      <c r="AU103" s="16" t="s">
        <v>84</v>
      </c>
      <c r="AY103" s="16" t="s">
        <v>172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6" t="s">
        <v>82</v>
      </c>
      <c r="BK103" s="191">
        <f>ROUND(I103*H103,2)</f>
        <v>0</v>
      </c>
      <c r="BL103" s="16" t="s">
        <v>177</v>
      </c>
      <c r="BM103" s="16" t="s">
        <v>585</v>
      </c>
    </row>
    <row r="104" spans="2:65" s="1" customFormat="1" ht="19.5">
      <c r="B104" s="33"/>
      <c r="C104" s="34"/>
      <c r="D104" s="194" t="s">
        <v>186</v>
      </c>
      <c r="E104" s="34"/>
      <c r="F104" s="214" t="s">
        <v>187</v>
      </c>
      <c r="G104" s="34"/>
      <c r="H104" s="34"/>
      <c r="I104" s="111"/>
      <c r="J104" s="34"/>
      <c r="K104" s="34"/>
      <c r="L104" s="37"/>
      <c r="M104" s="215"/>
      <c r="N104" s="59"/>
      <c r="O104" s="59"/>
      <c r="P104" s="59"/>
      <c r="Q104" s="59"/>
      <c r="R104" s="59"/>
      <c r="S104" s="59"/>
      <c r="T104" s="60"/>
      <c r="AT104" s="16" t="s">
        <v>186</v>
      </c>
      <c r="AU104" s="16" t="s">
        <v>84</v>
      </c>
    </row>
    <row r="105" spans="2:65" s="12" customFormat="1">
      <c r="B105" s="192"/>
      <c r="C105" s="193"/>
      <c r="D105" s="194" t="s">
        <v>178</v>
      </c>
      <c r="E105" s="195" t="s">
        <v>1</v>
      </c>
      <c r="F105" s="196" t="s">
        <v>449</v>
      </c>
      <c r="G105" s="193"/>
      <c r="H105" s="195" t="s">
        <v>1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178</v>
      </c>
      <c r="AU105" s="202" t="s">
        <v>84</v>
      </c>
      <c r="AV105" s="12" t="s">
        <v>82</v>
      </c>
      <c r="AW105" s="12" t="s">
        <v>36</v>
      </c>
      <c r="AX105" s="12" t="s">
        <v>75</v>
      </c>
      <c r="AY105" s="202" t="s">
        <v>172</v>
      </c>
    </row>
    <row r="106" spans="2:65" s="12" customFormat="1">
      <c r="B106" s="192"/>
      <c r="C106" s="193"/>
      <c r="D106" s="194" t="s">
        <v>178</v>
      </c>
      <c r="E106" s="195" t="s">
        <v>1</v>
      </c>
      <c r="F106" s="196" t="s">
        <v>180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178</v>
      </c>
      <c r="AU106" s="202" t="s">
        <v>84</v>
      </c>
      <c r="AV106" s="12" t="s">
        <v>82</v>
      </c>
      <c r="AW106" s="12" t="s">
        <v>36</v>
      </c>
      <c r="AX106" s="12" t="s">
        <v>75</v>
      </c>
      <c r="AY106" s="202" t="s">
        <v>172</v>
      </c>
    </row>
    <row r="107" spans="2:65" s="12" customFormat="1">
      <c r="B107" s="192"/>
      <c r="C107" s="193"/>
      <c r="D107" s="194" t="s">
        <v>178</v>
      </c>
      <c r="E107" s="195" t="s">
        <v>1</v>
      </c>
      <c r="F107" s="196" t="s">
        <v>189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178</v>
      </c>
      <c r="AU107" s="202" t="s">
        <v>84</v>
      </c>
      <c r="AV107" s="12" t="s">
        <v>82</v>
      </c>
      <c r="AW107" s="12" t="s">
        <v>36</v>
      </c>
      <c r="AX107" s="12" t="s">
        <v>75</v>
      </c>
      <c r="AY107" s="202" t="s">
        <v>172</v>
      </c>
    </row>
    <row r="108" spans="2:65" s="13" customFormat="1">
      <c r="B108" s="203"/>
      <c r="C108" s="204"/>
      <c r="D108" s="194" t="s">
        <v>178</v>
      </c>
      <c r="E108" s="205" t="s">
        <v>1</v>
      </c>
      <c r="F108" s="206" t="s">
        <v>586</v>
      </c>
      <c r="G108" s="204"/>
      <c r="H108" s="207">
        <v>83.32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178</v>
      </c>
      <c r="AU108" s="213" t="s">
        <v>84</v>
      </c>
      <c r="AV108" s="13" t="s">
        <v>84</v>
      </c>
      <c r="AW108" s="13" t="s">
        <v>36</v>
      </c>
      <c r="AX108" s="13" t="s">
        <v>82</v>
      </c>
      <c r="AY108" s="213" t="s">
        <v>172</v>
      </c>
    </row>
    <row r="109" spans="2:65" s="1" customFormat="1" ht="22.5" customHeight="1">
      <c r="B109" s="33"/>
      <c r="C109" s="181" t="s">
        <v>84</v>
      </c>
      <c r="D109" s="181" t="s">
        <v>174</v>
      </c>
      <c r="E109" s="182" t="s">
        <v>191</v>
      </c>
      <c r="F109" s="183" t="s">
        <v>192</v>
      </c>
      <c r="G109" s="184" t="s">
        <v>175</v>
      </c>
      <c r="H109" s="185">
        <v>52.1</v>
      </c>
      <c r="I109" s="186"/>
      <c r="J109" s="185">
        <f>ROUND(I109*H109,2)</f>
        <v>0</v>
      </c>
      <c r="K109" s="183" t="s">
        <v>176</v>
      </c>
      <c r="L109" s="37"/>
      <c r="M109" s="187" t="s">
        <v>1</v>
      </c>
      <c r="N109" s="188" t="s">
        <v>46</v>
      </c>
      <c r="O109" s="59"/>
      <c r="P109" s="189">
        <f>O109*H109</f>
        <v>0</v>
      </c>
      <c r="Q109" s="189">
        <v>0</v>
      </c>
      <c r="R109" s="189">
        <f>Q109*H109</f>
        <v>0</v>
      </c>
      <c r="S109" s="189">
        <v>0.28999999999999998</v>
      </c>
      <c r="T109" s="190">
        <f>S109*H109</f>
        <v>15.109</v>
      </c>
      <c r="AR109" s="16" t="s">
        <v>177</v>
      </c>
      <c r="AT109" s="16" t="s">
        <v>174</v>
      </c>
      <c r="AU109" s="16" t="s">
        <v>84</v>
      </c>
      <c r="AY109" s="16" t="s">
        <v>172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6" t="s">
        <v>82</v>
      </c>
      <c r="BK109" s="191">
        <f>ROUND(I109*H109,2)</f>
        <v>0</v>
      </c>
      <c r="BL109" s="16" t="s">
        <v>177</v>
      </c>
      <c r="BM109" s="16" t="s">
        <v>587</v>
      </c>
    </row>
    <row r="110" spans="2:65" s="1" customFormat="1" ht="19.5">
      <c r="B110" s="33"/>
      <c r="C110" s="34"/>
      <c r="D110" s="194" t="s">
        <v>186</v>
      </c>
      <c r="E110" s="34"/>
      <c r="F110" s="214" t="s">
        <v>193</v>
      </c>
      <c r="G110" s="34"/>
      <c r="H110" s="34"/>
      <c r="I110" s="111"/>
      <c r="J110" s="34"/>
      <c r="K110" s="34"/>
      <c r="L110" s="37"/>
      <c r="M110" s="215"/>
      <c r="N110" s="59"/>
      <c r="O110" s="59"/>
      <c r="P110" s="59"/>
      <c r="Q110" s="59"/>
      <c r="R110" s="59"/>
      <c r="S110" s="59"/>
      <c r="T110" s="60"/>
      <c r="AT110" s="16" t="s">
        <v>186</v>
      </c>
      <c r="AU110" s="16" t="s">
        <v>84</v>
      </c>
    </row>
    <row r="111" spans="2:65" s="12" customFormat="1">
      <c r="B111" s="192"/>
      <c r="C111" s="193"/>
      <c r="D111" s="194" t="s">
        <v>178</v>
      </c>
      <c r="E111" s="195" t="s">
        <v>1</v>
      </c>
      <c r="F111" s="196" t="s">
        <v>188</v>
      </c>
      <c r="G111" s="193"/>
      <c r="H111" s="195" t="s">
        <v>1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178</v>
      </c>
      <c r="AU111" s="202" t="s">
        <v>84</v>
      </c>
      <c r="AV111" s="12" t="s">
        <v>82</v>
      </c>
      <c r="AW111" s="12" t="s">
        <v>36</v>
      </c>
      <c r="AX111" s="12" t="s">
        <v>75</v>
      </c>
      <c r="AY111" s="202" t="s">
        <v>172</v>
      </c>
    </row>
    <row r="112" spans="2:65" s="12" customFormat="1">
      <c r="B112" s="192"/>
      <c r="C112" s="193"/>
      <c r="D112" s="194" t="s">
        <v>178</v>
      </c>
      <c r="E112" s="195" t="s">
        <v>1</v>
      </c>
      <c r="F112" s="196" t="s">
        <v>180</v>
      </c>
      <c r="G112" s="193"/>
      <c r="H112" s="195" t="s">
        <v>1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178</v>
      </c>
      <c r="AU112" s="202" t="s">
        <v>84</v>
      </c>
      <c r="AV112" s="12" t="s">
        <v>82</v>
      </c>
      <c r="AW112" s="12" t="s">
        <v>36</v>
      </c>
      <c r="AX112" s="12" t="s">
        <v>75</v>
      </c>
      <c r="AY112" s="202" t="s">
        <v>172</v>
      </c>
    </row>
    <row r="113" spans="2:65" s="12" customFormat="1">
      <c r="B113" s="192"/>
      <c r="C113" s="193"/>
      <c r="D113" s="194" t="s">
        <v>178</v>
      </c>
      <c r="E113" s="195" t="s">
        <v>1</v>
      </c>
      <c r="F113" s="196" t="s">
        <v>194</v>
      </c>
      <c r="G113" s="193"/>
      <c r="H113" s="195" t="s">
        <v>1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178</v>
      </c>
      <c r="AU113" s="202" t="s">
        <v>84</v>
      </c>
      <c r="AV113" s="12" t="s">
        <v>82</v>
      </c>
      <c r="AW113" s="12" t="s">
        <v>36</v>
      </c>
      <c r="AX113" s="12" t="s">
        <v>75</v>
      </c>
      <c r="AY113" s="202" t="s">
        <v>172</v>
      </c>
    </row>
    <row r="114" spans="2:65" s="13" customFormat="1">
      <c r="B114" s="203"/>
      <c r="C114" s="204"/>
      <c r="D114" s="194" t="s">
        <v>178</v>
      </c>
      <c r="E114" s="205" t="s">
        <v>1</v>
      </c>
      <c r="F114" s="206" t="s">
        <v>588</v>
      </c>
      <c r="G114" s="204"/>
      <c r="H114" s="207">
        <v>52.1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178</v>
      </c>
      <c r="AU114" s="213" t="s">
        <v>84</v>
      </c>
      <c r="AV114" s="13" t="s">
        <v>84</v>
      </c>
      <c r="AW114" s="13" t="s">
        <v>36</v>
      </c>
      <c r="AX114" s="13" t="s">
        <v>82</v>
      </c>
      <c r="AY114" s="213" t="s">
        <v>172</v>
      </c>
    </row>
    <row r="115" spans="2:65" s="1" customFormat="1" ht="22.5" customHeight="1">
      <c r="B115" s="33"/>
      <c r="C115" s="181" t="s">
        <v>92</v>
      </c>
      <c r="D115" s="181" t="s">
        <v>174</v>
      </c>
      <c r="E115" s="182" t="s">
        <v>197</v>
      </c>
      <c r="F115" s="183" t="s">
        <v>198</v>
      </c>
      <c r="G115" s="184" t="s">
        <v>175</v>
      </c>
      <c r="H115" s="185">
        <v>135.41999999999999</v>
      </c>
      <c r="I115" s="186"/>
      <c r="J115" s="185">
        <f>ROUND(I115*H115,2)</f>
        <v>0</v>
      </c>
      <c r="K115" s="183" t="s">
        <v>176</v>
      </c>
      <c r="L115" s="37"/>
      <c r="M115" s="187" t="s">
        <v>1</v>
      </c>
      <c r="N115" s="188" t="s">
        <v>46</v>
      </c>
      <c r="O115" s="59"/>
      <c r="P115" s="189">
        <f>O115*H115</f>
        <v>0</v>
      </c>
      <c r="Q115" s="189">
        <v>0</v>
      </c>
      <c r="R115" s="189">
        <f>Q115*H115</f>
        <v>0</v>
      </c>
      <c r="S115" s="189">
        <v>0.57999999999999996</v>
      </c>
      <c r="T115" s="190">
        <f>S115*H115</f>
        <v>78.543599999999984</v>
      </c>
      <c r="AR115" s="16" t="s">
        <v>177</v>
      </c>
      <c r="AT115" s="16" t="s">
        <v>174</v>
      </c>
      <c r="AU115" s="16" t="s">
        <v>84</v>
      </c>
      <c r="AY115" s="16" t="s">
        <v>172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6" t="s">
        <v>82</v>
      </c>
      <c r="BK115" s="191">
        <f>ROUND(I115*H115,2)</f>
        <v>0</v>
      </c>
      <c r="BL115" s="16" t="s">
        <v>177</v>
      </c>
      <c r="BM115" s="16" t="s">
        <v>589</v>
      </c>
    </row>
    <row r="116" spans="2:65" s="1" customFormat="1" ht="19.5">
      <c r="B116" s="33"/>
      <c r="C116" s="34"/>
      <c r="D116" s="194" t="s">
        <v>186</v>
      </c>
      <c r="E116" s="34"/>
      <c r="F116" s="214" t="s">
        <v>199</v>
      </c>
      <c r="G116" s="34"/>
      <c r="H116" s="34"/>
      <c r="I116" s="111"/>
      <c r="J116" s="34"/>
      <c r="K116" s="34"/>
      <c r="L116" s="37"/>
      <c r="M116" s="215"/>
      <c r="N116" s="59"/>
      <c r="O116" s="59"/>
      <c r="P116" s="59"/>
      <c r="Q116" s="59"/>
      <c r="R116" s="59"/>
      <c r="S116" s="59"/>
      <c r="T116" s="60"/>
      <c r="AT116" s="16" t="s">
        <v>186</v>
      </c>
      <c r="AU116" s="16" t="s">
        <v>84</v>
      </c>
    </row>
    <row r="117" spans="2:65" s="12" customFormat="1">
      <c r="B117" s="192"/>
      <c r="C117" s="193"/>
      <c r="D117" s="194" t="s">
        <v>178</v>
      </c>
      <c r="E117" s="195" t="s">
        <v>1</v>
      </c>
      <c r="F117" s="196" t="s">
        <v>188</v>
      </c>
      <c r="G117" s="193"/>
      <c r="H117" s="195" t="s">
        <v>1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178</v>
      </c>
      <c r="AU117" s="202" t="s">
        <v>84</v>
      </c>
      <c r="AV117" s="12" t="s">
        <v>82</v>
      </c>
      <c r="AW117" s="12" t="s">
        <v>36</v>
      </c>
      <c r="AX117" s="12" t="s">
        <v>75</v>
      </c>
      <c r="AY117" s="202" t="s">
        <v>172</v>
      </c>
    </row>
    <row r="118" spans="2:65" s="12" customFormat="1">
      <c r="B118" s="192"/>
      <c r="C118" s="193"/>
      <c r="D118" s="194" t="s">
        <v>178</v>
      </c>
      <c r="E118" s="195" t="s">
        <v>1</v>
      </c>
      <c r="F118" s="196" t="s">
        <v>180</v>
      </c>
      <c r="G118" s="193"/>
      <c r="H118" s="195" t="s">
        <v>1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178</v>
      </c>
      <c r="AU118" s="202" t="s">
        <v>84</v>
      </c>
      <c r="AV118" s="12" t="s">
        <v>82</v>
      </c>
      <c r="AW118" s="12" t="s">
        <v>36</v>
      </c>
      <c r="AX118" s="12" t="s">
        <v>75</v>
      </c>
      <c r="AY118" s="202" t="s">
        <v>172</v>
      </c>
    </row>
    <row r="119" spans="2:65" s="13" customFormat="1">
      <c r="B119" s="203"/>
      <c r="C119" s="204"/>
      <c r="D119" s="194" t="s">
        <v>178</v>
      </c>
      <c r="E119" s="205" t="s">
        <v>1</v>
      </c>
      <c r="F119" s="206" t="s">
        <v>588</v>
      </c>
      <c r="G119" s="204"/>
      <c r="H119" s="207">
        <v>52.1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178</v>
      </c>
      <c r="AU119" s="213" t="s">
        <v>84</v>
      </c>
      <c r="AV119" s="13" t="s">
        <v>84</v>
      </c>
      <c r="AW119" s="13" t="s">
        <v>36</v>
      </c>
      <c r="AX119" s="13" t="s">
        <v>75</v>
      </c>
      <c r="AY119" s="213" t="s">
        <v>172</v>
      </c>
    </row>
    <row r="120" spans="2:65" s="13" customFormat="1">
      <c r="B120" s="203"/>
      <c r="C120" s="204"/>
      <c r="D120" s="194" t="s">
        <v>178</v>
      </c>
      <c r="E120" s="205" t="s">
        <v>1</v>
      </c>
      <c r="F120" s="206" t="s">
        <v>586</v>
      </c>
      <c r="G120" s="204"/>
      <c r="H120" s="207">
        <v>83.32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178</v>
      </c>
      <c r="AU120" s="213" t="s">
        <v>84</v>
      </c>
      <c r="AV120" s="13" t="s">
        <v>84</v>
      </c>
      <c r="AW120" s="13" t="s">
        <v>36</v>
      </c>
      <c r="AX120" s="13" t="s">
        <v>75</v>
      </c>
      <c r="AY120" s="213" t="s">
        <v>172</v>
      </c>
    </row>
    <row r="121" spans="2:65" s="14" customFormat="1">
      <c r="B121" s="216"/>
      <c r="C121" s="217"/>
      <c r="D121" s="194" t="s">
        <v>178</v>
      </c>
      <c r="E121" s="218" t="s">
        <v>1</v>
      </c>
      <c r="F121" s="219" t="s">
        <v>195</v>
      </c>
      <c r="G121" s="217"/>
      <c r="H121" s="220">
        <v>135.41999999999999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178</v>
      </c>
      <c r="AU121" s="226" t="s">
        <v>84</v>
      </c>
      <c r="AV121" s="14" t="s">
        <v>177</v>
      </c>
      <c r="AW121" s="14" t="s">
        <v>36</v>
      </c>
      <c r="AX121" s="14" t="s">
        <v>82</v>
      </c>
      <c r="AY121" s="226" t="s">
        <v>172</v>
      </c>
    </row>
    <row r="122" spans="2:65" s="1" customFormat="1" ht="22.5" customHeight="1">
      <c r="B122" s="33"/>
      <c r="C122" s="181" t="s">
        <v>177</v>
      </c>
      <c r="D122" s="181" t="s">
        <v>174</v>
      </c>
      <c r="E122" s="182" t="s">
        <v>201</v>
      </c>
      <c r="F122" s="183" t="s">
        <v>202</v>
      </c>
      <c r="G122" s="184" t="s">
        <v>175</v>
      </c>
      <c r="H122" s="185">
        <v>26.05</v>
      </c>
      <c r="I122" s="186"/>
      <c r="J122" s="185">
        <f>ROUND(I122*H122,2)</f>
        <v>0</v>
      </c>
      <c r="K122" s="183" t="s">
        <v>176</v>
      </c>
      <c r="L122" s="37"/>
      <c r="M122" s="187" t="s">
        <v>1</v>
      </c>
      <c r="N122" s="188" t="s">
        <v>46</v>
      </c>
      <c r="O122" s="59"/>
      <c r="P122" s="189">
        <f>O122*H122</f>
        <v>0</v>
      </c>
      <c r="Q122" s="189">
        <v>6.0000000000000002E-5</v>
      </c>
      <c r="R122" s="189">
        <f>Q122*H122</f>
        <v>1.5630000000000002E-3</v>
      </c>
      <c r="S122" s="189">
        <v>0.128</v>
      </c>
      <c r="T122" s="190">
        <f>S122*H122</f>
        <v>3.3344</v>
      </c>
      <c r="AR122" s="16" t="s">
        <v>177</v>
      </c>
      <c r="AT122" s="16" t="s">
        <v>174</v>
      </c>
      <c r="AU122" s="16" t="s">
        <v>84</v>
      </c>
      <c r="AY122" s="16" t="s">
        <v>172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6" t="s">
        <v>82</v>
      </c>
      <c r="BK122" s="191">
        <f>ROUND(I122*H122,2)</f>
        <v>0</v>
      </c>
      <c r="BL122" s="16" t="s">
        <v>177</v>
      </c>
      <c r="BM122" s="16" t="s">
        <v>590</v>
      </c>
    </row>
    <row r="123" spans="2:65" s="1" customFormat="1" ht="19.5">
      <c r="B123" s="33"/>
      <c r="C123" s="34"/>
      <c r="D123" s="194" t="s">
        <v>186</v>
      </c>
      <c r="E123" s="34"/>
      <c r="F123" s="214" t="s">
        <v>203</v>
      </c>
      <c r="G123" s="34"/>
      <c r="H123" s="34"/>
      <c r="I123" s="111"/>
      <c r="J123" s="34"/>
      <c r="K123" s="34"/>
      <c r="L123" s="37"/>
      <c r="M123" s="215"/>
      <c r="N123" s="59"/>
      <c r="O123" s="59"/>
      <c r="P123" s="59"/>
      <c r="Q123" s="59"/>
      <c r="R123" s="59"/>
      <c r="S123" s="59"/>
      <c r="T123" s="60"/>
      <c r="AT123" s="16" t="s">
        <v>186</v>
      </c>
      <c r="AU123" s="16" t="s">
        <v>84</v>
      </c>
    </row>
    <row r="124" spans="2:65" s="12" customFormat="1">
      <c r="B124" s="192"/>
      <c r="C124" s="193"/>
      <c r="D124" s="194" t="s">
        <v>178</v>
      </c>
      <c r="E124" s="195" t="s">
        <v>1</v>
      </c>
      <c r="F124" s="196" t="s">
        <v>188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178</v>
      </c>
      <c r="AU124" s="202" t="s">
        <v>84</v>
      </c>
      <c r="AV124" s="12" t="s">
        <v>82</v>
      </c>
      <c r="AW124" s="12" t="s">
        <v>36</v>
      </c>
      <c r="AX124" s="12" t="s">
        <v>75</v>
      </c>
      <c r="AY124" s="202" t="s">
        <v>172</v>
      </c>
    </row>
    <row r="125" spans="2:65" s="12" customFormat="1">
      <c r="B125" s="192"/>
      <c r="C125" s="193"/>
      <c r="D125" s="194" t="s">
        <v>178</v>
      </c>
      <c r="E125" s="195" t="s">
        <v>1</v>
      </c>
      <c r="F125" s="196" t="s">
        <v>180</v>
      </c>
      <c r="G125" s="193"/>
      <c r="H125" s="195" t="s">
        <v>1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178</v>
      </c>
      <c r="AU125" s="202" t="s">
        <v>84</v>
      </c>
      <c r="AV125" s="12" t="s">
        <v>82</v>
      </c>
      <c r="AW125" s="12" t="s">
        <v>36</v>
      </c>
      <c r="AX125" s="12" t="s">
        <v>75</v>
      </c>
      <c r="AY125" s="202" t="s">
        <v>172</v>
      </c>
    </row>
    <row r="126" spans="2:65" s="13" customFormat="1">
      <c r="B126" s="203"/>
      <c r="C126" s="204"/>
      <c r="D126" s="194" t="s">
        <v>178</v>
      </c>
      <c r="E126" s="205" t="s">
        <v>1</v>
      </c>
      <c r="F126" s="206" t="s">
        <v>591</v>
      </c>
      <c r="G126" s="204"/>
      <c r="H126" s="207">
        <v>26.05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178</v>
      </c>
      <c r="AU126" s="213" t="s">
        <v>84</v>
      </c>
      <c r="AV126" s="13" t="s">
        <v>84</v>
      </c>
      <c r="AW126" s="13" t="s">
        <v>36</v>
      </c>
      <c r="AX126" s="13" t="s">
        <v>82</v>
      </c>
      <c r="AY126" s="213" t="s">
        <v>172</v>
      </c>
    </row>
    <row r="127" spans="2:65" s="1" customFormat="1" ht="22.5" customHeight="1">
      <c r="B127" s="33"/>
      <c r="C127" s="181" t="s">
        <v>183</v>
      </c>
      <c r="D127" s="181" t="s">
        <v>174</v>
      </c>
      <c r="E127" s="182" t="s">
        <v>205</v>
      </c>
      <c r="F127" s="183" t="s">
        <v>206</v>
      </c>
      <c r="G127" s="184" t="s">
        <v>175</v>
      </c>
      <c r="H127" s="185">
        <v>52.1</v>
      </c>
      <c r="I127" s="186"/>
      <c r="J127" s="185">
        <f>ROUND(I127*H127,2)</f>
        <v>0</v>
      </c>
      <c r="K127" s="183" t="s">
        <v>1</v>
      </c>
      <c r="L127" s="37"/>
      <c r="M127" s="187" t="s">
        <v>1</v>
      </c>
      <c r="N127" s="188" t="s">
        <v>46</v>
      </c>
      <c r="O127" s="59"/>
      <c r="P127" s="189">
        <f>O127*H127</f>
        <v>0</v>
      </c>
      <c r="Q127" s="189">
        <v>2.9999999999999997E-4</v>
      </c>
      <c r="R127" s="189">
        <f>Q127*H127</f>
        <v>1.5629999999999998E-2</v>
      </c>
      <c r="S127" s="189">
        <v>0.38400000000000001</v>
      </c>
      <c r="T127" s="190">
        <f>S127*H127</f>
        <v>20.006399999999999</v>
      </c>
      <c r="AR127" s="16" t="s">
        <v>177</v>
      </c>
      <c r="AT127" s="16" t="s">
        <v>174</v>
      </c>
      <c r="AU127" s="16" t="s">
        <v>84</v>
      </c>
      <c r="AY127" s="16" t="s">
        <v>172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6" t="s">
        <v>82</v>
      </c>
      <c r="BK127" s="191">
        <f>ROUND(I127*H127,2)</f>
        <v>0</v>
      </c>
      <c r="BL127" s="16" t="s">
        <v>177</v>
      </c>
      <c r="BM127" s="16" t="s">
        <v>592</v>
      </c>
    </row>
    <row r="128" spans="2:65" s="1" customFormat="1" ht="19.5">
      <c r="B128" s="33"/>
      <c r="C128" s="34"/>
      <c r="D128" s="194" t="s">
        <v>186</v>
      </c>
      <c r="E128" s="34"/>
      <c r="F128" s="214" t="s">
        <v>207</v>
      </c>
      <c r="G128" s="34"/>
      <c r="H128" s="34"/>
      <c r="I128" s="111"/>
      <c r="J128" s="34"/>
      <c r="K128" s="34"/>
      <c r="L128" s="37"/>
      <c r="M128" s="215"/>
      <c r="N128" s="59"/>
      <c r="O128" s="59"/>
      <c r="P128" s="59"/>
      <c r="Q128" s="59"/>
      <c r="R128" s="59"/>
      <c r="S128" s="59"/>
      <c r="T128" s="60"/>
      <c r="AT128" s="16" t="s">
        <v>186</v>
      </c>
      <c r="AU128" s="16" t="s">
        <v>84</v>
      </c>
    </row>
    <row r="129" spans="2:65" s="12" customFormat="1">
      <c r="B129" s="192"/>
      <c r="C129" s="193"/>
      <c r="D129" s="194" t="s">
        <v>178</v>
      </c>
      <c r="E129" s="195" t="s">
        <v>1</v>
      </c>
      <c r="F129" s="196" t="s">
        <v>188</v>
      </c>
      <c r="G129" s="193"/>
      <c r="H129" s="195" t="s">
        <v>1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178</v>
      </c>
      <c r="AU129" s="202" t="s">
        <v>84</v>
      </c>
      <c r="AV129" s="12" t="s">
        <v>82</v>
      </c>
      <c r="AW129" s="12" t="s">
        <v>36</v>
      </c>
      <c r="AX129" s="12" t="s">
        <v>75</v>
      </c>
      <c r="AY129" s="202" t="s">
        <v>172</v>
      </c>
    </row>
    <row r="130" spans="2:65" s="12" customFormat="1">
      <c r="B130" s="192"/>
      <c r="C130" s="193"/>
      <c r="D130" s="194" t="s">
        <v>178</v>
      </c>
      <c r="E130" s="195" t="s">
        <v>1</v>
      </c>
      <c r="F130" s="196" t="s">
        <v>180</v>
      </c>
      <c r="G130" s="193"/>
      <c r="H130" s="195" t="s">
        <v>1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178</v>
      </c>
      <c r="AU130" s="202" t="s">
        <v>84</v>
      </c>
      <c r="AV130" s="12" t="s">
        <v>82</v>
      </c>
      <c r="AW130" s="12" t="s">
        <v>36</v>
      </c>
      <c r="AX130" s="12" t="s">
        <v>75</v>
      </c>
      <c r="AY130" s="202" t="s">
        <v>172</v>
      </c>
    </row>
    <row r="131" spans="2:65" s="13" customFormat="1">
      <c r="B131" s="203"/>
      <c r="C131" s="204"/>
      <c r="D131" s="194" t="s">
        <v>178</v>
      </c>
      <c r="E131" s="205" t="s">
        <v>1</v>
      </c>
      <c r="F131" s="206" t="s">
        <v>588</v>
      </c>
      <c r="G131" s="204"/>
      <c r="H131" s="207">
        <v>52.1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178</v>
      </c>
      <c r="AU131" s="213" t="s">
        <v>84</v>
      </c>
      <c r="AV131" s="13" t="s">
        <v>84</v>
      </c>
      <c r="AW131" s="13" t="s">
        <v>36</v>
      </c>
      <c r="AX131" s="13" t="s">
        <v>82</v>
      </c>
      <c r="AY131" s="213" t="s">
        <v>172</v>
      </c>
    </row>
    <row r="132" spans="2:65" s="1" customFormat="1" ht="33.75" customHeight="1">
      <c r="B132" s="33"/>
      <c r="C132" s="181" t="s">
        <v>190</v>
      </c>
      <c r="D132" s="181" t="s">
        <v>174</v>
      </c>
      <c r="E132" s="182" t="s">
        <v>224</v>
      </c>
      <c r="F132" s="183" t="s">
        <v>225</v>
      </c>
      <c r="G132" s="184" t="s">
        <v>211</v>
      </c>
      <c r="H132" s="185">
        <v>1</v>
      </c>
      <c r="I132" s="186"/>
      <c r="J132" s="185">
        <f>ROUND(I132*H132,2)</f>
        <v>0</v>
      </c>
      <c r="K132" s="183" t="s">
        <v>176</v>
      </c>
      <c r="L132" s="37"/>
      <c r="M132" s="187" t="s">
        <v>1</v>
      </c>
      <c r="N132" s="188" t="s">
        <v>46</v>
      </c>
      <c r="O132" s="59"/>
      <c r="P132" s="189">
        <f>O132*H132</f>
        <v>0</v>
      </c>
      <c r="Q132" s="189">
        <v>1.269E-2</v>
      </c>
      <c r="R132" s="189">
        <f>Q132*H132</f>
        <v>1.269E-2</v>
      </c>
      <c r="S132" s="189">
        <v>0</v>
      </c>
      <c r="T132" s="190">
        <f>S132*H132</f>
        <v>0</v>
      </c>
      <c r="AR132" s="16" t="s">
        <v>177</v>
      </c>
      <c r="AT132" s="16" t="s">
        <v>174</v>
      </c>
      <c r="AU132" s="16" t="s">
        <v>84</v>
      </c>
      <c r="AY132" s="16" t="s">
        <v>172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6" t="s">
        <v>82</v>
      </c>
      <c r="BK132" s="191">
        <f>ROUND(I132*H132,2)</f>
        <v>0</v>
      </c>
      <c r="BL132" s="16" t="s">
        <v>177</v>
      </c>
      <c r="BM132" s="16" t="s">
        <v>593</v>
      </c>
    </row>
    <row r="133" spans="2:65" s="13" customFormat="1">
      <c r="B133" s="203"/>
      <c r="C133" s="204"/>
      <c r="D133" s="194" t="s">
        <v>178</v>
      </c>
      <c r="E133" s="205" t="s">
        <v>1</v>
      </c>
      <c r="F133" s="206" t="s">
        <v>594</v>
      </c>
      <c r="G133" s="204"/>
      <c r="H133" s="207">
        <v>1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178</v>
      </c>
      <c r="AU133" s="213" t="s">
        <v>84</v>
      </c>
      <c r="AV133" s="13" t="s">
        <v>84</v>
      </c>
      <c r="AW133" s="13" t="s">
        <v>36</v>
      </c>
      <c r="AX133" s="13" t="s">
        <v>82</v>
      </c>
      <c r="AY133" s="213" t="s">
        <v>172</v>
      </c>
    </row>
    <row r="134" spans="2:65" s="1" customFormat="1" ht="22.5" customHeight="1">
      <c r="B134" s="33"/>
      <c r="C134" s="181" t="s">
        <v>196</v>
      </c>
      <c r="D134" s="181" t="s">
        <v>174</v>
      </c>
      <c r="E134" s="182" t="s">
        <v>234</v>
      </c>
      <c r="F134" s="183" t="s">
        <v>235</v>
      </c>
      <c r="G134" s="184" t="s">
        <v>231</v>
      </c>
      <c r="H134" s="185">
        <v>1.79</v>
      </c>
      <c r="I134" s="186"/>
      <c r="J134" s="185">
        <f>ROUND(I134*H134,2)</f>
        <v>0</v>
      </c>
      <c r="K134" s="183" t="s">
        <v>176</v>
      </c>
      <c r="L134" s="37"/>
      <c r="M134" s="187" t="s">
        <v>1</v>
      </c>
      <c r="N134" s="188" t="s">
        <v>46</v>
      </c>
      <c r="O134" s="59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AR134" s="16" t="s">
        <v>177</v>
      </c>
      <c r="AT134" s="16" t="s">
        <v>174</v>
      </c>
      <c r="AU134" s="16" t="s">
        <v>84</v>
      </c>
      <c r="AY134" s="16" t="s">
        <v>172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6" t="s">
        <v>82</v>
      </c>
      <c r="BK134" s="191">
        <f>ROUND(I134*H134,2)</f>
        <v>0</v>
      </c>
      <c r="BL134" s="16" t="s">
        <v>177</v>
      </c>
      <c r="BM134" s="16" t="s">
        <v>595</v>
      </c>
    </row>
    <row r="135" spans="2:65" s="13" customFormat="1">
      <c r="B135" s="203"/>
      <c r="C135" s="204"/>
      <c r="D135" s="194" t="s">
        <v>178</v>
      </c>
      <c r="E135" s="205" t="s">
        <v>1</v>
      </c>
      <c r="F135" s="206" t="s">
        <v>596</v>
      </c>
      <c r="G135" s="204"/>
      <c r="H135" s="207">
        <v>1.79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178</v>
      </c>
      <c r="AU135" s="213" t="s">
        <v>84</v>
      </c>
      <c r="AV135" s="13" t="s">
        <v>84</v>
      </c>
      <c r="AW135" s="13" t="s">
        <v>36</v>
      </c>
      <c r="AX135" s="13" t="s">
        <v>82</v>
      </c>
      <c r="AY135" s="213" t="s">
        <v>172</v>
      </c>
    </row>
    <row r="136" spans="2:65" s="1" customFormat="1" ht="22.5" customHeight="1">
      <c r="B136" s="33"/>
      <c r="C136" s="181" t="s">
        <v>200</v>
      </c>
      <c r="D136" s="181" t="s">
        <v>174</v>
      </c>
      <c r="E136" s="182" t="s">
        <v>237</v>
      </c>
      <c r="F136" s="183" t="s">
        <v>238</v>
      </c>
      <c r="G136" s="184" t="s">
        <v>231</v>
      </c>
      <c r="H136" s="185">
        <v>188.69</v>
      </c>
      <c r="I136" s="186"/>
      <c r="J136" s="185">
        <f>ROUND(I136*H136,2)</f>
        <v>0</v>
      </c>
      <c r="K136" s="183" t="s">
        <v>176</v>
      </c>
      <c r="L136" s="37"/>
      <c r="M136" s="187" t="s">
        <v>1</v>
      </c>
      <c r="N136" s="188" t="s">
        <v>46</v>
      </c>
      <c r="O136" s="59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AR136" s="16" t="s">
        <v>177</v>
      </c>
      <c r="AT136" s="16" t="s">
        <v>174</v>
      </c>
      <c r="AU136" s="16" t="s">
        <v>84</v>
      </c>
      <c r="AY136" s="16" t="s">
        <v>172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6" t="s">
        <v>82</v>
      </c>
      <c r="BK136" s="191">
        <f>ROUND(I136*H136,2)</f>
        <v>0</v>
      </c>
      <c r="BL136" s="16" t="s">
        <v>177</v>
      </c>
      <c r="BM136" s="16" t="s">
        <v>597</v>
      </c>
    </row>
    <row r="137" spans="2:65" s="12" customFormat="1">
      <c r="B137" s="192"/>
      <c r="C137" s="193"/>
      <c r="D137" s="194" t="s">
        <v>178</v>
      </c>
      <c r="E137" s="195" t="s">
        <v>1</v>
      </c>
      <c r="F137" s="196" t="s">
        <v>449</v>
      </c>
      <c r="G137" s="193"/>
      <c r="H137" s="195" t="s">
        <v>1</v>
      </c>
      <c r="I137" s="197"/>
      <c r="J137" s="193"/>
      <c r="K137" s="193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178</v>
      </c>
      <c r="AU137" s="202" t="s">
        <v>84</v>
      </c>
      <c r="AV137" s="12" t="s">
        <v>82</v>
      </c>
      <c r="AW137" s="12" t="s">
        <v>36</v>
      </c>
      <c r="AX137" s="12" t="s">
        <v>75</v>
      </c>
      <c r="AY137" s="202" t="s">
        <v>172</v>
      </c>
    </row>
    <row r="138" spans="2:65" s="12" customFormat="1">
      <c r="B138" s="192"/>
      <c r="C138" s="193"/>
      <c r="D138" s="194" t="s">
        <v>178</v>
      </c>
      <c r="E138" s="195" t="s">
        <v>1</v>
      </c>
      <c r="F138" s="196" t="s">
        <v>239</v>
      </c>
      <c r="G138" s="193"/>
      <c r="H138" s="195" t="s">
        <v>1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178</v>
      </c>
      <c r="AU138" s="202" t="s">
        <v>84</v>
      </c>
      <c r="AV138" s="12" t="s">
        <v>82</v>
      </c>
      <c r="AW138" s="12" t="s">
        <v>36</v>
      </c>
      <c r="AX138" s="12" t="s">
        <v>75</v>
      </c>
      <c r="AY138" s="202" t="s">
        <v>172</v>
      </c>
    </row>
    <row r="139" spans="2:65" s="12" customFormat="1">
      <c r="B139" s="192"/>
      <c r="C139" s="193"/>
      <c r="D139" s="194" t="s">
        <v>178</v>
      </c>
      <c r="E139" s="195" t="s">
        <v>1</v>
      </c>
      <c r="F139" s="196" t="s">
        <v>598</v>
      </c>
      <c r="G139" s="193"/>
      <c r="H139" s="195" t="s">
        <v>1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178</v>
      </c>
      <c r="AU139" s="202" t="s">
        <v>84</v>
      </c>
      <c r="AV139" s="12" t="s">
        <v>82</v>
      </c>
      <c r="AW139" s="12" t="s">
        <v>36</v>
      </c>
      <c r="AX139" s="12" t="s">
        <v>75</v>
      </c>
      <c r="AY139" s="202" t="s">
        <v>172</v>
      </c>
    </row>
    <row r="140" spans="2:65" s="13" customFormat="1">
      <c r="B140" s="203"/>
      <c r="C140" s="204"/>
      <c r="D140" s="194" t="s">
        <v>178</v>
      </c>
      <c r="E140" s="205" t="s">
        <v>1</v>
      </c>
      <c r="F140" s="206" t="s">
        <v>599</v>
      </c>
      <c r="G140" s="204"/>
      <c r="H140" s="207">
        <v>188.69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178</v>
      </c>
      <c r="AU140" s="213" t="s">
        <v>84</v>
      </c>
      <c r="AV140" s="13" t="s">
        <v>84</v>
      </c>
      <c r="AW140" s="13" t="s">
        <v>36</v>
      </c>
      <c r="AX140" s="13" t="s">
        <v>82</v>
      </c>
      <c r="AY140" s="213" t="s">
        <v>172</v>
      </c>
    </row>
    <row r="141" spans="2:65" s="1" customFormat="1" ht="22.5" customHeight="1">
      <c r="B141" s="33"/>
      <c r="C141" s="181" t="s">
        <v>204</v>
      </c>
      <c r="D141" s="181" t="s">
        <v>174</v>
      </c>
      <c r="E141" s="182" t="s">
        <v>242</v>
      </c>
      <c r="F141" s="183" t="s">
        <v>243</v>
      </c>
      <c r="G141" s="184" t="s">
        <v>231</v>
      </c>
      <c r="H141" s="185">
        <v>56.61</v>
      </c>
      <c r="I141" s="186"/>
      <c r="J141" s="185">
        <f>ROUND(I141*H141,2)</f>
        <v>0</v>
      </c>
      <c r="K141" s="183" t="s">
        <v>176</v>
      </c>
      <c r="L141" s="37"/>
      <c r="M141" s="187" t="s">
        <v>1</v>
      </c>
      <c r="N141" s="188" t="s">
        <v>46</v>
      </c>
      <c r="O141" s="59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AR141" s="16" t="s">
        <v>177</v>
      </c>
      <c r="AT141" s="16" t="s">
        <v>174</v>
      </c>
      <c r="AU141" s="16" t="s">
        <v>84</v>
      </c>
      <c r="AY141" s="16" t="s">
        <v>172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6" t="s">
        <v>82</v>
      </c>
      <c r="BK141" s="191">
        <f>ROUND(I141*H141,2)</f>
        <v>0</v>
      </c>
      <c r="BL141" s="16" t="s">
        <v>177</v>
      </c>
      <c r="BM141" s="16" t="s">
        <v>600</v>
      </c>
    </row>
    <row r="142" spans="2:65" s="1" customFormat="1" ht="19.5">
      <c r="B142" s="33"/>
      <c r="C142" s="34"/>
      <c r="D142" s="194" t="s">
        <v>186</v>
      </c>
      <c r="E142" s="34"/>
      <c r="F142" s="214" t="s">
        <v>244</v>
      </c>
      <c r="G142" s="34"/>
      <c r="H142" s="34"/>
      <c r="I142" s="111"/>
      <c r="J142" s="34"/>
      <c r="K142" s="34"/>
      <c r="L142" s="37"/>
      <c r="M142" s="215"/>
      <c r="N142" s="59"/>
      <c r="O142" s="59"/>
      <c r="P142" s="59"/>
      <c r="Q142" s="59"/>
      <c r="R142" s="59"/>
      <c r="S142" s="59"/>
      <c r="T142" s="60"/>
      <c r="AT142" s="16" t="s">
        <v>186</v>
      </c>
      <c r="AU142" s="16" t="s">
        <v>84</v>
      </c>
    </row>
    <row r="143" spans="2:65" s="13" customFormat="1">
      <c r="B143" s="203"/>
      <c r="C143" s="204"/>
      <c r="D143" s="194" t="s">
        <v>178</v>
      </c>
      <c r="E143" s="204"/>
      <c r="F143" s="206" t="s">
        <v>601</v>
      </c>
      <c r="G143" s="204"/>
      <c r="H143" s="207">
        <v>56.61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178</v>
      </c>
      <c r="AU143" s="213" t="s">
        <v>84</v>
      </c>
      <c r="AV143" s="13" t="s">
        <v>84</v>
      </c>
      <c r="AW143" s="13" t="s">
        <v>4</v>
      </c>
      <c r="AX143" s="13" t="s">
        <v>82</v>
      </c>
      <c r="AY143" s="213" t="s">
        <v>172</v>
      </c>
    </row>
    <row r="144" spans="2:65" s="1" customFormat="1" ht="22.5" customHeight="1">
      <c r="B144" s="33"/>
      <c r="C144" s="181" t="s">
        <v>208</v>
      </c>
      <c r="D144" s="181" t="s">
        <v>174</v>
      </c>
      <c r="E144" s="182" t="s">
        <v>246</v>
      </c>
      <c r="F144" s="183" t="s">
        <v>247</v>
      </c>
      <c r="G144" s="184" t="s">
        <v>231</v>
      </c>
      <c r="H144" s="185">
        <v>1.91</v>
      </c>
      <c r="I144" s="186"/>
      <c r="J144" s="185">
        <f>ROUND(I144*H144,2)</f>
        <v>0</v>
      </c>
      <c r="K144" s="183" t="s">
        <v>176</v>
      </c>
      <c r="L144" s="37"/>
      <c r="M144" s="187" t="s">
        <v>1</v>
      </c>
      <c r="N144" s="188" t="s">
        <v>46</v>
      </c>
      <c r="O144" s="59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16" t="s">
        <v>177</v>
      </c>
      <c r="AT144" s="16" t="s">
        <v>174</v>
      </c>
      <c r="AU144" s="16" t="s">
        <v>84</v>
      </c>
      <c r="AY144" s="16" t="s">
        <v>172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6" t="s">
        <v>82</v>
      </c>
      <c r="BK144" s="191">
        <f>ROUND(I144*H144,2)</f>
        <v>0</v>
      </c>
      <c r="BL144" s="16" t="s">
        <v>177</v>
      </c>
      <c r="BM144" s="16" t="s">
        <v>602</v>
      </c>
    </row>
    <row r="145" spans="2:65" s="12" customFormat="1">
      <c r="B145" s="192"/>
      <c r="C145" s="193"/>
      <c r="D145" s="194" t="s">
        <v>178</v>
      </c>
      <c r="E145" s="195" t="s">
        <v>1</v>
      </c>
      <c r="F145" s="196" t="s">
        <v>449</v>
      </c>
      <c r="G145" s="193"/>
      <c r="H145" s="195" t="s">
        <v>1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178</v>
      </c>
      <c r="AU145" s="202" t="s">
        <v>84</v>
      </c>
      <c r="AV145" s="12" t="s">
        <v>82</v>
      </c>
      <c r="AW145" s="12" t="s">
        <v>36</v>
      </c>
      <c r="AX145" s="12" t="s">
        <v>75</v>
      </c>
      <c r="AY145" s="202" t="s">
        <v>172</v>
      </c>
    </row>
    <row r="146" spans="2:65" s="12" customFormat="1">
      <c r="B146" s="192"/>
      <c r="C146" s="193"/>
      <c r="D146" s="194" t="s">
        <v>178</v>
      </c>
      <c r="E146" s="195" t="s">
        <v>1</v>
      </c>
      <c r="F146" s="196" t="s">
        <v>239</v>
      </c>
      <c r="G146" s="193"/>
      <c r="H146" s="195" t="s">
        <v>1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178</v>
      </c>
      <c r="AU146" s="202" t="s">
        <v>84</v>
      </c>
      <c r="AV146" s="12" t="s">
        <v>82</v>
      </c>
      <c r="AW146" s="12" t="s">
        <v>36</v>
      </c>
      <c r="AX146" s="12" t="s">
        <v>75</v>
      </c>
      <c r="AY146" s="202" t="s">
        <v>172</v>
      </c>
    </row>
    <row r="147" spans="2:65" s="12" customFormat="1">
      <c r="B147" s="192"/>
      <c r="C147" s="193"/>
      <c r="D147" s="194" t="s">
        <v>178</v>
      </c>
      <c r="E147" s="195" t="s">
        <v>1</v>
      </c>
      <c r="F147" s="196" t="s">
        <v>603</v>
      </c>
      <c r="G147" s="193"/>
      <c r="H147" s="195" t="s">
        <v>1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178</v>
      </c>
      <c r="AU147" s="202" t="s">
        <v>84</v>
      </c>
      <c r="AV147" s="12" t="s">
        <v>82</v>
      </c>
      <c r="AW147" s="12" t="s">
        <v>36</v>
      </c>
      <c r="AX147" s="12" t="s">
        <v>75</v>
      </c>
      <c r="AY147" s="202" t="s">
        <v>172</v>
      </c>
    </row>
    <row r="148" spans="2:65" s="13" customFormat="1">
      <c r="B148" s="203"/>
      <c r="C148" s="204"/>
      <c r="D148" s="194" t="s">
        <v>178</v>
      </c>
      <c r="E148" s="205" t="s">
        <v>1</v>
      </c>
      <c r="F148" s="206" t="s">
        <v>604</v>
      </c>
      <c r="G148" s="204"/>
      <c r="H148" s="207">
        <v>1.91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178</v>
      </c>
      <c r="AU148" s="213" t="s">
        <v>84</v>
      </c>
      <c r="AV148" s="13" t="s">
        <v>84</v>
      </c>
      <c r="AW148" s="13" t="s">
        <v>36</v>
      </c>
      <c r="AX148" s="13" t="s">
        <v>82</v>
      </c>
      <c r="AY148" s="213" t="s">
        <v>172</v>
      </c>
    </row>
    <row r="149" spans="2:65" s="1" customFormat="1" ht="22.5" customHeight="1">
      <c r="B149" s="33"/>
      <c r="C149" s="181" t="s">
        <v>213</v>
      </c>
      <c r="D149" s="181" t="s">
        <v>174</v>
      </c>
      <c r="E149" s="182" t="s">
        <v>248</v>
      </c>
      <c r="F149" s="183" t="s">
        <v>249</v>
      </c>
      <c r="G149" s="184" t="s">
        <v>231</v>
      </c>
      <c r="H149" s="185">
        <v>0.56999999999999995</v>
      </c>
      <c r="I149" s="186"/>
      <c r="J149" s="185">
        <f>ROUND(I149*H149,2)</f>
        <v>0</v>
      </c>
      <c r="K149" s="183" t="s">
        <v>176</v>
      </c>
      <c r="L149" s="37"/>
      <c r="M149" s="187" t="s">
        <v>1</v>
      </c>
      <c r="N149" s="188" t="s">
        <v>46</v>
      </c>
      <c r="O149" s="59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AR149" s="16" t="s">
        <v>177</v>
      </c>
      <c r="AT149" s="16" t="s">
        <v>174</v>
      </c>
      <c r="AU149" s="16" t="s">
        <v>84</v>
      </c>
      <c r="AY149" s="16" t="s">
        <v>172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6" t="s">
        <v>82</v>
      </c>
      <c r="BK149" s="191">
        <f>ROUND(I149*H149,2)</f>
        <v>0</v>
      </c>
      <c r="BL149" s="16" t="s">
        <v>177</v>
      </c>
      <c r="BM149" s="16" t="s">
        <v>605</v>
      </c>
    </row>
    <row r="150" spans="2:65" s="1" customFormat="1" ht="19.5">
      <c r="B150" s="33"/>
      <c r="C150" s="34"/>
      <c r="D150" s="194" t="s">
        <v>186</v>
      </c>
      <c r="E150" s="34"/>
      <c r="F150" s="214" t="s">
        <v>244</v>
      </c>
      <c r="G150" s="34"/>
      <c r="H150" s="34"/>
      <c r="I150" s="111"/>
      <c r="J150" s="34"/>
      <c r="K150" s="34"/>
      <c r="L150" s="37"/>
      <c r="M150" s="215"/>
      <c r="N150" s="59"/>
      <c r="O150" s="59"/>
      <c r="P150" s="59"/>
      <c r="Q150" s="59"/>
      <c r="R150" s="59"/>
      <c r="S150" s="59"/>
      <c r="T150" s="60"/>
      <c r="AT150" s="16" t="s">
        <v>186</v>
      </c>
      <c r="AU150" s="16" t="s">
        <v>84</v>
      </c>
    </row>
    <row r="151" spans="2:65" s="13" customFormat="1">
      <c r="B151" s="203"/>
      <c r="C151" s="204"/>
      <c r="D151" s="194" t="s">
        <v>178</v>
      </c>
      <c r="E151" s="204"/>
      <c r="F151" s="206" t="s">
        <v>606</v>
      </c>
      <c r="G151" s="204"/>
      <c r="H151" s="207">
        <v>0.56999999999999995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178</v>
      </c>
      <c r="AU151" s="213" t="s">
        <v>84</v>
      </c>
      <c r="AV151" s="13" t="s">
        <v>84</v>
      </c>
      <c r="AW151" s="13" t="s">
        <v>4</v>
      </c>
      <c r="AX151" s="13" t="s">
        <v>82</v>
      </c>
      <c r="AY151" s="213" t="s">
        <v>172</v>
      </c>
    </row>
    <row r="152" spans="2:65" s="1" customFormat="1" ht="16.5" customHeight="1">
      <c r="B152" s="33"/>
      <c r="C152" s="181" t="s">
        <v>216</v>
      </c>
      <c r="D152" s="181" t="s">
        <v>174</v>
      </c>
      <c r="E152" s="182" t="s">
        <v>258</v>
      </c>
      <c r="F152" s="183" t="s">
        <v>259</v>
      </c>
      <c r="G152" s="184" t="s">
        <v>175</v>
      </c>
      <c r="H152" s="185">
        <v>485.4</v>
      </c>
      <c r="I152" s="186"/>
      <c r="J152" s="185">
        <f>ROUND(I152*H152,2)</f>
        <v>0</v>
      </c>
      <c r="K152" s="183" t="s">
        <v>176</v>
      </c>
      <c r="L152" s="37"/>
      <c r="M152" s="187" t="s">
        <v>1</v>
      </c>
      <c r="N152" s="188" t="s">
        <v>46</v>
      </c>
      <c r="O152" s="59"/>
      <c r="P152" s="189">
        <f>O152*H152</f>
        <v>0</v>
      </c>
      <c r="Q152" s="189">
        <v>5.8E-4</v>
      </c>
      <c r="R152" s="189">
        <f>Q152*H152</f>
        <v>0.281532</v>
      </c>
      <c r="S152" s="189">
        <v>0</v>
      </c>
      <c r="T152" s="190">
        <f>S152*H152</f>
        <v>0</v>
      </c>
      <c r="AR152" s="16" t="s">
        <v>177</v>
      </c>
      <c r="AT152" s="16" t="s">
        <v>174</v>
      </c>
      <c r="AU152" s="16" t="s">
        <v>84</v>
      </c>
      <c r="AY152" s="16" t="s">
        <v>172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6" t="s">
        <v>82</v>
      </c>
      <c r="BK152" s="191">
        <f>ROUND(I152*H152,2)</f>
        <v>0</v>
      </c>
      <c r="BL152" s="16" t="s">
        <v>177</v>
      </c>
      <c r="BM152" s="16" t="s">
        <v>607</v>
      </c>
    </row>
    <row r="153" spans="2:65" s="12" customFormat="1">
      <c r="B153" s="192"/>
      <c r="C153" s="193"/>
      <c r="D153" s="194" t="s">
        <v>178</v>
      </c>
      <c r="E153" s="195" t="s">
        <v>1</v>
      </c>
      <c r="F153" s="196" t="s">
        <v>449</v>
      </c>
      <c r="G153" s="193"/>
      <c r="H153" s="195" t="s">
        <v>1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178</v>
      </c>
      <c r="AU153" s="202" t="s">
        <v>84</v>
      </c>
      <c r="AV153" s="12" t="s">
        <v>82</v>
      </c>
      <c r="AW153" s="12" t="s">
        <v>36</v>
      </c>
      <c r="AX153" s="12" t="s">
        <v>75</v>
      </c>
      <c r="AY153" s="202" t="s">
        <v>172</v>
      </c>
    </row>
    <row r="154" spans="2:65" s="12" customFormat="1">
      <c r="B154" s="192"/>
      <c r="C154" s="193"/>
      <c r="D154" s="194" t="s">
        <v>178</v>
      </c>
      <c r="E154" s="195" t="s">
        <v>1</v>
      </c>
      <c r="F154" s="196" t="s">
        <v>239</v>
      </c>
      <c r="G154" s="193"/>
      <c r="H154" s="195" t="s">
        <v>1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178</v>
      </c>
      <c r="AU154" s="202" t="s">
        <v>84</v>
      </c>
      <c r="AV154" s="12" t="s">
        <v>82</v>
      </c>
      <c r="AW154" s="12" t="s">
        <v>36</v>
      </c>
      <c r="AX154" s="12" t="s">
        <v>75</v>
      </c>
      <c r="AY154" s="202" t="s">
        <v>172</v>
      </c>
    </row>
    <row r="155" spans="2:65" s="13" customFormat="1">
      <c r="B155" s="203"/>
      <c r="C155" s="204"/>
      <c r="D155" s="194" t="s">
        <v>178</v>
      </c>
      <c r="E155" s="205" t="s">
        <v>1</v>
      </c>
      <c r="F155" s="206" t="s">
        <v>608</v>
      </c>
      <c r="G155" s="204"/>
      <c r="H155" s="207">
        <v>485.4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178</v>
      </c>
      <c r="AU155" s="213" t="s">
        <v>84</v>
      </c>
      <c r="AV155" s="13" t="s">
        <v>84</v>
      </c>
      <c r="AW155" s="13" t="s">
        <v>36</v>
      </c>
      <c r="AX155" s="13" t="s">
        <v>82</v>
      </c>
      <c r="AY155" s="213" t="s">
        <v>172</v>
      </c>
    </row>
    <row r="156" spans="2:65" s="1" customFormat="1" ht="16.5" customHeight="1">
      <c r="B156" s="33"/>
      <c r="C156" s="181" t="s">
        <v>220</v>
      </c>
      <c r="D156" s="181" t="s">
        <v>174</v>
      </c>
      <c r="E156" s="182" t="s">
        <v>261</v>
      </c>
      <c r="F156" s="183" t="s">
        <v>262</v>
      </c>
      <c r="G156" s="184" t="s">
        <v>175</v>
      </c>
      <c r="H156" s="185">
        <v>485.4</v>
      </c>
      <c r="I156" s="186"/>
      <c r="J156" s="185">
        <f>ROUND(I156*H156,2)</f>
        <v>0</v>
      </c>
      <c r="K156" s="183" t="s">
        <v>176</v>
      </c>
      <c r="L156" s="37"/>
      <c r="M156" s="187" t="s">
        <v>1</v>
      </c>
      <c r="N156" s="188" t="s">
        <v>46</v>
      </c>
      <c r="O156" s="59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AR156" s="16" t="s">
        <v>177</v>
      </c>
      <c r="AT156" s="16" t="s">
        <v>174</v>
      </c>
      <c r="AU156" s="16" t="s">
        <v>84</v>
      </c>
      <c r="AY156" s="16" t="s">
        <v>172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6" t="s">
        <v>82</v>
      </c>
      <c r="BK156" s="191">
        <f>ROUND(I156*H156,2)</f>
        <v>0</v>
      </c>
      <c r="BL156" s="16" t="s">
        <v>177</v>
      </c>
      <c r="BM156" s="16" t="s">
        <v>609</v>
      </c>
    </row>
    <row r="157" spans="2:65" s="12" customFormat="1">
      <c r="B157" s="192"/>
      <c r="C157" s="193"/>
      <c r="D157" s="194" t="s">
        <v>178</v>
      </c>
      <c r="E157" s="195" t="s">
        <v>1</v>
      </c>
      <c r="F157" s="196" t="s">
        <v>263</v>
      </c>
      <c r="G157" s="193"/>
      <c r="H157" s="195" t="s">
        <v>1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178</v>
      </c>
      <c r="AU157" s="202" t="s">
        <v>84</v>
      </c>
      <c r="AV157" s="12" t="s">
        <v>82</v>
      </c>
      <c r="AW157" s="12" t="s">
        <v>36</v>
      </c>
      <c r="AX157" s="12" t="s">
        <v>75</v>
      </c>
      <c r="AY157" s="202" t="s">
        <v>172</v>
      </c>
    </row>
    <row r="158" spans="2:65" s="13" customFormat="1">
      <c r="B158" s="203"/>
      <c r="C158" s="204"/>
      <c r="D158" s="194" t="s">
        <v>178</v>
      </c>
      <c r="E158" s="205" t="s">
        <v>1</v>
      </c>
      <c r="F158" s="206" t="s">
        <v>608</v>
      </c>
      <c r="G158" s="204"/>
      <c r="H158" s="207">
        <v>485.4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178</v>
      </c>
      <c r="AU158" s="213" t="s">
        <v>84</v>
      </c>
      <c r="AV158" s="13" t="s">
        <v>84</v>
      </c>
      <c r="AW158" s="13" t="s">
        <v>36</v>
      </c>
      <c r="AX158" s="13" t="s">
        <v>82</v>
      </c>
      <c r="AY158" s="213" t="s">
        <v>172</v>
      </c>
    </row>
    <row r="159" spans="2:65" s="1" customFormat="1" ht="22.5" customHeight="1">
      <c r="B159" s="33"/>
      <c r="C159" s="181" t="s">
        <v>223</v>
      </c>
      <c r="D159" s="181" t="s">
        <v>174</v>
      </c>
      <c r="E159" s="182" t="s">
        <v>265</v>
      </c>
      <c r="F159" s="183" t="s">
        <v>266</v>
      </c>
      <c r="G159" s="184" t="s">
        <v>231</v>
      </c>
      <c r="H159" s="185">
        <v>95.3</v>
      </c>
      <c r="I159" s="186"/>
      <c r="J159" s="185">
        <f>ROUND(I159*H159,2)</f>
        <v>0</v>
      </c>
      <c r="K159" s="183" t="s">
        <v>176</v>
      </c>
      <c r="L159" s="37"/>
      <c r="M159" s="187" t="s">
        <v>1</v>
      </c>
      <c r="N159" s="188" t="s">
        <v>46</v>
      </c>
      <c r="O159" s="59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AR159" s="16" t="s">
        <v>177</v>
      </c>
      <c r="AT159" s="16" t="s">
        <v>174</v>
      </c>
      <c r="AU159" s="16" t="s">
        <v>84</v>
      </c>
      <c r="AY159" s="16" t="s">
        <v>172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6" t="s">
        <v>82</v>
      </c>
      <c r="BK159" s="191">
        <f>ROUND(I159*H159,2)</f>
        <v>0</v>
      </c>
      <c r="BL159" s="16" t="s">
        <v>177</v>
      </c>
      <c r="BM159" s="16" t="s">
        <v>610</v>
      </c>
    </row>
    <row r="160" spans="2:65" s="1" customFormat="1" ht="29.25">
      <c r="B160" s="33"/>
      <c r="C160" s="34"/>
      <c r="D160" s="194" t="s">
        <v>186</v>
      </c>
      <c r="E160" s="34"/>
      <c r="F160" s="214" t="s">
        <v>267</v>
      </c>
      <c r="G160" s="34"/>
      <c r="H160" s="34"/>
      <c r="I160" s="111"/>
      <c r="J160" s="34"/>
      <c r="K160" s="34"/>
      <c r="L160" s="37"/>
      <c r="M160" s="215"/>
      <c r="N160" s="59"/>
      <c r="O160" s="59"/>
      <c r="P160" s="59"/>
      <c r="Q160" s="59"/>
      <c r="R160" s="59"/>
      <c r="S160" s="59"/>
      <c r="T160" s="60"/>
      <c r="AT160" s="16" t="s">
        <v>186</v>
      </c>
      <c r="AU160" s="16" t="s">
        <v>84</v>
      </c>
    </row>
    <row r="161" spans="2:65" s="12" customFormat="1">
      <c r="B161" s="192"/>
      <c r="C161" s="193"/>
      <c r="D161" s="194" t="s">
        <v>178</v>
      </c>
      <c r="E161" s="195" t="s">
        <v>1</v>
      </c>
      <c r="F161" s="196" t="s">
        <v>268</v>
      </c>
      <c r="G161" s="193"/>
      <c r="H161" s="195" t="s">
        <v>1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178</v>
      </c>
      <c r="AU161" s="202" t="s">
        <v>84</v>
      </c>
      <c r="AV161" s="12" t="s">
        <v>82</v>
      </c>
      <c r="AW161" s="12" t="s">
        <v>36</v>
      </c>
      <c r="AX161" s="12" t="s">
        <v>75</v>
      </c>
      <c r="AY161" s="202" t="s">
        <v>172</v>
      </c>
    </row>
    <row r="162" spans="2:65" s="13" customFormat="1">
      <c r="B162" s="203"/>
      <c r="C162" s="204"/>
      <c r="D162" s="194" t="s">
        <v>178</v>
      </c>
      <c r="E162" s="205" t="s">
        <v>1</v>
      </c>
      <c r="F162" s="206" t="s">
        <v>611</v>
      </c>
      <c r="G162" s="204"/>
      <c r="H162" s="207">
        <v>95.3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178</v>
      </c>
      <c r="AU162" s="213" t="s">
        <v>84</v>
      </c>
      <c r="AV162" s="13" t="s">
        <v>84</v>
      </c>
      <c r="AW162" s="13" t="s">
        <v>36</v>
      </c>
      <c r="AX162" s="13" t="s">
        <v>82</v>
      </c>
      <c r="AY162" s="213" t="s">
        <v>172</v>
      </c>
    </row>
    <row r="163" spans="2:65" s="1" customFormat="1" ht="16.5" customHeight="1">
      <c r="B163" s="33"/>
      <c r="C163" s="181" t="s">
        <v>8</v>
      </c>
      <c r="D163" s="181" t="s">
        <v>174</v>
      </c>
      <c r="E163" s="182" t="s">
        <v>274</v>
      </c>
      <c r="F163" s="183" t="s">
        <v>275</v>
      </c>
      <c r="G163" s="184" t="s">
        <v>231</v>
      </c>
      <c r="H163" s="185">
        <v>136.4</v>
      </c>
      <c r="I163" s="186"/>
      <c r="J163" s="185">
        <f>ROUND(I163*H163,2)</f>
        <v>0</v>
      </c>
      <c r="K163" s="183" t="s">
        <v>1</v>
      </c>
      <c r="L163" s="37"/>
      <c r="M163" s="187" t="s">
        <v>1</v>
      </c>
      <c r="N163" s="188" t="s">
        <v>46</v>
      </c>
      <c r="O163" s="59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AR163" s="16" t="s">
        <v>177</v>
      </c>
      <c r="AT163" s="16" t="s">
        <v>174</v>
      </c>
      <c r="AU163" s="16" t="s">
        <v>84</v>
      </c>
      <c r="AY163" s="16" t="s">
        <v>172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6" t="s">
        <v>82</v>
      </c>
      <c r="BK163" s="191">
        <f>ROUND(I163*H163,2)</f>
        <v>0</v>
      </c>
      <c r="BL163" s="16" t="s">
        <v>177</v>
      </c>
      <c r="BM163" s="16" t="s">
        <v>612</v>
      </c>
    </row>
    <row r="164" spans="2:65" s="12" customFormat="1">
      <c r="B164" s="192"/>
      <c r="C164" s="193"/>
      <c r="D164" s="194" t="s">
        <v>178</v>
      </c>
      <c r="E164" s="195" t="s">
        <v>1</v>
      </c>
      <c r="F164" s="196" t="s">
        <v>276</v>
      </c>
      <c r="G164" s="193"/>
      <c r="H164" s="195" t="s">
        <v>1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178</v>
      </c>
      <c r="AU164" s="202" t="s">
        <v>84</v>
      </c>
      <c r="AV164" s="12" t="s">
        <v>82</v>
      </c>
      <c r="AW164" s="12" t="s">
        <v>36</v>
      </c>
      <c r="AX164" s="12" t="s">
        <v>75</v>
      </c>
      <c r="AY164" s="202" t="s">
        <v>172</v>
      </c>
    </row>
    <row r="165" spans="2:65" s="12" customFormat="1">
      <c r="B165" s="192"/>
      <c r="C165" s="193"/>
      <c r="D165" s="194" t="s">
        <v>178</v>
      </c>
      <c r="E165" s="195" t="s">
        <v>1</v>
      </c>
      <c r="F165" s="196" t="s">
        <v>277</v>
      </c>
      <c r="G165" s="193"/>
      <c r="H165" s="195" t="s">
        <v>1</v>
      </c>
      <c r="I165" s="197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178</v>
      </c>
      <c r="AU165" s="202" t="s">
        <v>84</v>
      </c>
      <c r="AV165" s="12" t="s">
        <v>82</v>
      </c>
      <c r="AW165" s="12" t="s">
        <v>36</v>
      </c>
      <c r="AX165" s="12" t="s">
        <v>75</v>
      </c>
      <c r="AY165" s="202" t="s">
        <v>172</v>
      </c>
    </row>
    <row r="166" spans="2:65" s="12" customFormat="1">
      <c r="B166" s="192"/>
      <c r="C166" s="193"/>
      <c r="D166" s="194" t="s">
        <v>178</v>
      </c>
      <c r="E166" s="195" t="s">
        <v>1</v>
      </c>
      <c r="F166" s="196" t="s">
        <v>278</v>
      </c>
      <c r="G166" s="193"/>
      <c r="H166" s="195" t="s">
        <v>1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178</v>
      </c>
      <c r="AU166" s="202" t="s">
        <v>84</v>
      </c>
      <c r="AV166" s="12" t="s">
        <v>82</v>
      </c>
      <c r="AW166" s="12" t="s">
        <v>36</v>
      </c>
      <c r="AX166" s="12" t="s">
        <v>75</v>
      </c>
      <c r="AY166" s="202" t="s">
        <v>172</v>
      </c>
    </row>
    <row r="167" spans="2:65" s="13" customFormat="1">
      <c r="B167" s="203"/>
      <c r="C167" s="204"/>
      <c r="D167" s="194" t="s">
        <v>178</v>
      </c>
      <c r="E167" s="205" t="s">
        <v>1</v>
      </c>
      <c r="F167" s="206" t="s">
        <v>613</v>
      </c>
      <c r="G167" s="204"/>
      <c r="H167" s="207">
        <v>136.4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178</v>
      </c>
      <c r="AU167" s="213" t="s">
        <v>84</v>
      </c>
      <c r="AV167" s="13" t="s">
        <v>84</v>
      </c>
      <c r="AW167" s="13" t="s">
        <v>36</v>
      </c>
      <c r="AX167" s="13" t="s">
        <v>82</v>
      </c>
      <c r="AY167" s="213" t="s">
        <v>172</v>
      </c>
    </row>
    <row r="168" spans="2:65" s="1" customFormat="1" ht="16.5" customHeight="1">
      <c r="B168" s="33"/>
      <c r="C168" s="181" t="s">
        <v>228</v>
      </c>
      <c r="D168" s="181" t="s">
        <v>174</v>
      </c>
      <c r="E168" s="182" t="s">
        <v>280</v>
      </c>
      <c r="F168" s="183" t="s">
        <v>281</v>
      </c>
      <c r="G168" s="184" t="s">
        <v>231</v>
      </c>
      <c r="H168" s="185">
        <v>54.2</v>
      </c>
      <c r="I168" s="186"/>
      <c r="J168" s="185">
        <f>ROUND(I168*H168,2)</f>
        <v>0</v>
      </c>
      <c r="K168" s="183" t="s">
        <v>1</v>
      </c>
      <c r="L168" s="37"/>
      <c r="M168" s="187" t="s">
        <v>1</v>
      </c>
      <c r="N168" s="188" t="s">
        <v>46</v>
      </c>
      <c r="O168" s="59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AR168" s="16" t="s">
        <v>177</v>
      </c>
      <c r="AT168" s="16" t="s">
        <v>174</v>
      </c>
      <c r="AU168" s="16" t="s">
        <v>84</v>
      </c>
      <c r="AY168" s="16" t="s">
        <v>172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6" t="s">
        <v>82</v>
      </c>
      <c r="BK168" s="191">
        <f>ROUND(I168*H168,2)</f>
        <v>0</v>
      </c>
      <c r="BL168" s="16" t="s">
        <v>177</v>
      </c>
      <c r="BM168" s="16" t="s">
        <v>614</v>
      </c>
    </row>
    <row r="169" spans="2:65" s="12" customFormat="1">
      <c r="B169" s="192"/>
      <c r="C169" s="193"/>
      <c r="D169" s="194" t="s">
        <v>178</v>
      </c>
      <c r="E169" s="195" t="s">
        <v>1</v>
      </c>
      <c r="F169" s="196" t="s">
        <v>282</v>
      </c>
      <c r="G169" s="193"/>
      <c r="H169" s="195" t="s">
        <v>1</v>
      </c>
      <c r="I169" s="197"/>
      <c r="J169" s="193"/>
      <c r="K169" s="193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178</v>
      </c>
      <c r="AU169" s="202" t="s">
        <v>84</v>
      </c>
      <c r="AV169" s="12" t="s">
        <v>82</v>
      </c>
      <c r="AW169" s="12" t="s">
        <v>36</v>
      </c>
      <c r="AX169" s="12" t="s">
        <v>75</v>
      </c>
      <c r="AY169" s="202" t="s">
        <v>172</v>
      </c>
    </row>
    <row r="170" spans="2:65" s="12" customFormat="1">
      <c r="B170" s="192"/>
      <c r="C170" s="193"/>
      <c r="D170" s="194" t="s">
        <v>178</v>
      </c>
      <c r="E170" s="195" t="s">
        <v>1</v>
      </c>
      <c r="F170" s="196" t="s">
        <v>283</v>
      </c>
      <c r="G170" s="193"/>
      <c r="H170" s="195" t="s">
        <v>1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178</v>
      </c>
      <c r="AU170" s="202" t="s">
        <v>84</v>
      </c>
      <c r="AV170" s="12" t="s">
        <v>82</v>
      </c>
      <c r="AW170" s="12" t="s">
        <v>36</v>
      </c>
      <c r="AX170" s="12" t="s">
        <v>75</v>
      </c>
      <c r="AY170" s="202" t="s">
        <v>172</v>
      </c>
    </row>
    <row r="171" spans="2:65" s="12" customFormat="1">
      <c r="B171" s="192"/>
      <c r="C171" s="193"/>
      <c r="D171" s="194" t="s">
        <v>178</v>
      </c>
      <c r="E171" s="195" t="s">
        <v>1</v>
      </c>
      <c r="F171" s="196" t="s">
        <v>239</v>
      </c>
      <c r="G171" s="193"/>
      <c r="H171" s="195" t="s">
        <v>1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178</v>
      </c>
      <c r="AU171" s="202" t="s">
        <v>84</v>
      </c>
      <c r="AV171" s="12" t="s">
        <v>82</v>
      </c>
      <c r="AW171" s="12" t="s">
        <v>36</v>
      </c>
      <c r="AX171" s="12" t="s">
        <v>75</v>
      </c>
      <c r="AY171" s="202" t="s">
        <v>172</v>
      </c>
    </row>
    <row r="172" spans="2:65" s="13" customFormat="1">
      <c r="B172" s="203"/>
      <c r="C172" s="204"/>
      <c r="D172" s="194" t="s">
        <v>178</v>
      </c>
      <c r="E172" s="205" t="s">
        <v>1</v>
      </c>
      <c r="F172" s="206" t="s">
        <v>615</v>
      </c>
      <c r="G172" s="204"/>
      <c r="H172" s="207">
        <v>54.2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178</v>
      </c>
      <c r="AU172" s="213" t="s">
        <v>84</v>
      </c>
      <c r="AV172" s="13" t="s">
        <v>84</v>
      </c>
      <c r="AW172" s="13" t="s">
        <v>36</v>
      </c>
      <c r="AX172" s="13" t="s">
        <v>82</v>
      </c>
      <c r="AY172" s="213" t="s">
        <v>172</v>
      </c>
    </row>
    <row r="173" spans="2:65" s="1" customFormat="1" ht="22.5" customHeight="1">
      <c r="B173" s="33"/>
      <c r="C173" s="181" t="s">
        <v>233</v>
      </c>
      <c r="D173" s="181" t="s">
        <v>174</v>
      </c>
      <c r="E173" s="182" t="s">
        <v>285</v>
      </c>
      <c r="F173" s="183" t="s">
        <v>286</v>
      </c>
      <c r="G173" s="184" t="s">
        <v>231</v>
      </c>
      <c r="H173" s="185">
        <v>136.4</v>
      </c>
      <c r="I173" s="186"/>
      <c r="J173" s="185">
        <f>ROUND(I173*H173,2)</f>
        <v>0</v>
      </c>
      <c r="K173" s="183" t="s">
        <v>176</v>
      </c>
      <c r="L173" s="37"/>
      <c r="M173" s="187" t="s">
        <v>1</v>
      </c>
      <c r="N173" s="188" t="s">
        <v>46</v>
      </c>
      <c r="O173" s="59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AR173" s="16" t="s">
        <v>177</v>
      </c>
      <c r="AT173" s="16" t="s">
        <v>174</v>
      </c>
      <c r="AU173" s="16" t="s">
        <v>84</v>
      </c>
      <c r="AY173" s="16" t="s">
        <v>172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6" t="s">
        <v>82</v>
      </c>
      <c r="BK173" s="191">
        <f>ROUND(I173*H173,2)</f>
        <v>0</v>
      </c>
      <c r="BL173" s="16" t="s">
        <v>177</v>
      </c>
      <c r="BM173" s="16" t="s">
        <v>616</v>
      </c>
    </row>
    <row r="174" spans="2:65" s="12" customFormat="1">
      <c r="B174" s="192"/>
      <c r="C174" s="193"/>
      <c r="D174" s="194" t="s">
        <v>178</v>
      </c>
      <c r="E174" s="195" t="s">
        <v>1</v>
      </c>
      <c r="F174" s="196" t="s">
        <v>449</v>
      </c>
      <c r="G174" s="193"/>
      <c r="H174" s="195" t="s">
        <v>1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178</v>
      </c>
      <c r="AU174" s="202" t="s">
        <v>84</v>
      </c>
      <c r="AV174" s="12" t="s">
        <v>82</v>
      </c>
      <c r="AW174" s="12" t="s">
        <v>36</v>
      </c>
      <c r="AX174" s="12" t="s">
        <v>75</v>
      </c>
      <c r="AY174" s="202" t="s">
        <v>172</v>
      </c>
    </row>
    <row r="175" spans="2:65" s="12" customFormat="1">
      <c r="B175" s="192"/>
      <c r="C175" s="193"/>
      <c r="D175" s="194" t="s">
        <v>178</v>
      </c>
      <c r="E175" s="195" t="s">
        <v>1</v>
      </c>
      <c r="F175" s="196" t="s">
        <v>239</v>
      </c>
      <c r="G175" s="193"/>
      <c r="H175" s="195" t="s">
        <v>1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178</v>
      </c>
      <c r="AU175" s="202" t="s">
        <v>84</v>
      </c>
      <c r="AV175" s="12" t="s">
        <v>82</v>
      </c>
      <c r="AW175" s="12" t="s">
        <v>36</v>
      </c>
      <c r="AX175" s="12" t="s">
        <v>75</v>
      </c>
      <c r="AY175" s="202" t="s">
        <v>172</v>
      </c>
    </row>
    <row r="176" spans="2:65" s="13" customFormat="1">
      <c r="B176" s="203"/>
      <c r="C176" s="204"/>
      <c r="D176" s="194" t="s">
        <v>178</v>
      </c>
      <c r="E176" s="205" t="s">
        <v>1</v>
      </c>
      <c r="F176" s="206" t="s">
        <v>617</v>
      </c>
      <c r="G176" s="204"/>
      <c r="H176" s="207">
        <v>136.4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178</v>
      </c>
      <c r="AU176" s="213" t="s">
        <v>84</v>
      </c>
      <c r="AV176" s="13" t="s">
        <v>84</v>
      </c>
      <c r="AW176" s="13" t="s">
        <v>36</v>
      </c>
      <c r="AX176" s="13" t="s">
        <v>82</v>
      </c>
      <c r="AY176" s="213" t="s">
        <v>172</v>
      </c>
    </row>
    <row r="177" spans="2:65" s="1" customFormat="1" ht="22.5" customHeight="1">
      <c r="B177" s="33"/>
      <c r="C177" s="181" t="s">
        <v>236</v>
      </c>
      <c r="D177" s="181" t="s">
        <v>174</v>
      </c>
      <c r="E177" s="182" t="s">
        <v>294</v>
      </c>
      <c r="F177" s="183" t="s">
        <v>295</v>
      </c>
      <c r="G177" s="184" t="s">
        <v>231</v>
      </c>
      <c r="H177" s="185">
        <v>136.4</v>
      </c>
      <c r="I177" s="186"/>
      <c r="J177" s="185">
        <f>ROUND(I177*H177,2)</f>
        <v>0</v>
      </c>
      <c r="K177" s="183" t="s">
        <v>1</v>
      </c>
      <c r="L177" s="37"/>
      <c r="M177" s="187" t="s">
        <v>1</v>
      </c>
      <c r="N177" s="188" t="s">
        <v>46</v>
      </c>
      <c r="O177" s="59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AR177" s="16" t="s">
        <v>177</v>
      </c>
      <c r="AT177" s="16" t="s">
        <v>174</v>
      </c>
      <c r="AU177" s="16" t="s">
        <v>84</v>
      </c>
      <c r="AY177" s="16" t="s">
        <v>172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6" t="s">
        <v>82</v>
      </c>
      <c r="BK177" s="191">
        <f>ROUND(I177*H177,2)</f>
        <v>0</v>
      </c>
      <c r="BL177" s="16" t="s">
        <v>177</v>
      </c>
      <c r="BM177" s="16" t="s">
        <v>618</v>
      </c>
    </row>
    <row r="178" spans="2:65" s="1" customFormat="1" ht="22.5" customHeight="1">
      <c r="B178" s="33"/>
      <c r="C178" s="181" t="s">
        <v>241</v>
      </c>
      <c r="D178" s="181" t="s">
        <v>174</v>
      </c>
      <c r="E178" s="182" t="s">
        <v>297</v>
      </c>
      <c r="F178" s="183" t="s">
        <v>298</v>
      </c>
      <c r="G178" s="184" t="s">
        <v>231</v>
      </c>
      <c r="H178" s="185">
        <v>32.799999999999997</v>
      </c>
      <c r="I178" s="186"/>
      <c r="J178" s="185">
        <f>ROUND(I178*H178,2)</f>
        <v>0</v>
      </c>
      <c r="K178" s="183" t="s">
        <v>176</v>
      </c>
      <c r="L178" s="37"/>
      <c r="M178" s="187" t="s">
        <v>1</v>
      </c>
      <c r="N178" s="188" t="s">
        <v>46</v>
      </c>
      <c r="O178" s="59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AR178" s="16" t="s">
        <v>177</v>
      </c>
      <c r="AT178" s="16" t="s">
        <v>174</v>
      </c>
      <c r="AU178" s="16" t="s">
        <v>84</v>
      </c>
      <c r="AY178" s="16" t="s">
        <v>172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6" t="s">
        <v>82</v>
      </c>
      <c r="BK178" s="191">
        <f>ROUND(I178*H178,2)</f>
        <v>0</v>
      </c>
      <c r="BL178" s="16" t="s">
        <v>177</v>
      </c>
      <c r="BM178" s="16" t="s">
        <v>619</v>
      </c>
    </row>
    <row r="179" spans="2:65" s="12" customFormat="1">
      <c r="B179" s="192"/>
      <c r="C179" s="193"/>
      <c r="D179" s="194" t="s">
        <v>178</v>
      </c>
      <c r="E179" s="195" t="s">
        <v>1</v>
      </c>
      <c r="F179" s="196" t="s">
        <v>472</v>
      </c>
      <c r="G179" s="193"/>
      <c r="H179" s="195" t="s">
        <v>1</v>
      </c>
      <c r="I179" s="197"/>
      <c r="J179" s="193"/>
      <c r="K179" s="193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178</v>
      </c>
      <c r="AU179" s="202" t="s">
        <v>84</v>
      </c>
      <c r="AV179" s="12" t="s">
        <v>82</v>
      </c>
      <c r="AW179" s="12" t="s">
        <v>36</v>
      </c>
      <c r="AX179" s="12" t="s">
        <v>75</v>
      </c>
      <c r="AY179" s="202" t="s">
        <v>172</v>
      </c>
    </row>
    <row r="180" spans="2:65" s="12" customFormat="1">
      <c r="B180" s="192"/>
      <c r="C180" s="193"/>
      <c r="D180" s="194" t="s">
        <v>178</v>
      </c>
      <c r="E180" s="195" t="s">
        <v>1</v>
      </c>
      <c r="F180" s="196" t="s">
        <v>239</v>
      </c>
      <c r="G180" s="193"/>
      <c r="H180" s="195" t="s">
        <v>1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178</v>
      </c>
      <c r="AU180" s="202" t="s">
        <v>84</v>
      </c>
      <c r="AV180" s="12" t="s">
        <v>82</v>
      </c>
      <c r="AW180" s="12" t="s">
        <v>36</v>
      </c>
      <c r="AX180" s="12" t="s">
        <v>75</v>
      </c>
      <c r="AY180" s="202" t="s">
        <v>172</v>
      </c>
    </row>
    <row r="181" spans="2:65" s="13" customFormat="1">
      <c r="B181" s="203"/>
      <c r="C181" s="204"/>
      <c r="D181" s="194" t="s">
        <v>178</v>
      </c>
      <c r="E181" s="205" t="s">
        <v>1</v>
      </c>
      <c r="F181" s="206" t="s">
        <v>620</v>
      </c>
      <c r="G181" s="204"/>
      <c r="H181" s="207">
        <v>32.799999999999997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178</v>
      </c>
      <c r="AU181" s="213" t="s">
        <v>84</v>
      </c>
      <c r="AV181" s="13" t="s">
        <v>84</v>
      </c>
      <c r="AW181" s="13" t="s">
        <v>36</v>
      </c>
      <c r="AX181" s="13" t="s">
        <v>82</v>
      </c>
      <c r="AY181" s="213" t="s">
        <v>172</v>
      </c>
    </row>
    <row r="182" spans="2:65" s="1" customFormat="1" ht="16.5" customHeight="1">
      <c r="B182" s="33"/>
      <c r="C182" s="227" t="s">
        <v>245</v>
      </c>
      <c r="D182" s="227" t="s">
        <v>288</v>
      </c>
      <c r="E182" s="228" t="s">
        <v>301</v>
      </c>
      <c r="F182" s="229" t="s">
        <v>302</v>
      </c>
      <c r="G182" s="230" t="s">
        <v>291</v>
      </c>
      <c r="H182" s="231">
        <v>65.599999999999994</v>
      </c>
      <c r="I182" s="232"/>
      <c r="J182" s="231">
        <f>ROUND(I182*H182,2)</f>
        <v>0</v>
      </c>
      <c r="K182" s="229" t="s">
        <v>176</v>
      </c>
      <c r="L182" s="233"/>
      <c r="M182" s="234" t="s">
        <v>1</v>
      </c>
      <c r="N182" s="235" t="s">
        <v>46</v>
      </c>
      <c r="O182" s="59"/>
      <c r="P182" s="189">
        <f>O182*H182</f>
        <v>0</v>
      </c>
      <c r="Q182" s="189">
        <v>1</v>
      </c>
      <c r="R182" s="189">
        <f>Q182*H182</f>
        <v>65.599999999999994</v>
      </c>
      <c r="S182" s="189">
        <v>0</v>
      </c>
      <c r="T182" s="190">
        <f>S182*H182</f>
        <v>0</v>
      </c>
      <c r="AR182" s="16" t="s">
        <v>200</v>
      </c>
      <c r="AT182" s="16" t="s">
        <v>288</v>
      </c>
      <c r="AU182" s="16" t="s">
        <v>84</v>
      </c>
      <c r="AY182" s="16" t="s">
        <v>172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6" t="s">
        <v>82</v>
      </c>
      <c r="BK182" s="191">
        <f>ROUND(I182*H182,2)</f>
        <v>0</v>
      </c>
      <c r="BL182" s="16" t="s">
        <v>177</v>
      </c>
      <c r="BM182" s="16" t="s">
        <v>621</v>
      </c>
    </row>
    <row r="183" spans="2:65" s="1" customFormat="1" ht="19.5">
      <c r="B183" s="33"/>
      <c r="C183" s="34"/>
      <c r="D183" s="194" t="s">
        <v>186</v>
      </c>
      <c r="E183" s="34"/>
      <c r="F183" s="214" t="s">
        <v>292</v>
      </c>
      <c r="G183" s="34"/>
      <c r="H183" s="34"/>
      <c r="I183" s="111"/>
      <c r="J183" s="34"/>
      <c r="K183" s="34"/>
      <c r="L183" s="37"/>
      <c r="M183" s="215"/>
      <c r="N183" s="59"/>
      <c r="O183" s="59"/>
      <c r="P183" s="59"/>
      <c r="Q183" s="59"/>
      <c r="R183" s="59"/>
      <c r="S183" s="59"/>
      <c r="T183" s="60"/>
      <c r="AT183" s="16" t="s">
        <v>186</v>
      </c>
      <c r="AU183" s="16" t="s">
        <v>84</v>
      </c>
    </row>
    <row r="184" spans="2:65" s="13" customFormat="1">
      <c r="B184" s="203"/>
      <c r="C184" s="204"/>
      <c r="D184" s="194" t="s">
        <v>178</v>
      </c>
      <c r="E184" s="204"/>
      <c r="F184" s="206" t="s">
        <v>622</v>
      </c>
      <c r="G184" s="204"/>
      <c r="H184" s="207">
        <v>65.599999999999994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178</v>
      </c>
      <c r="AU184" s="213" t="s">
        <v>84</v>
      </c>
      <c r="AV184" s="13" t="s">
        <v>84</v>
      </c>
      <c r="AW184" s="13" t="s">
        <v>4</v>
      </c>
      <c r="AX184" s="13" t="s">
        <v>82</v>
      </c>
      <c r="AY184" s="213" t="s">
        <v>172</v>
      </c>
    </row>
    <row r="185" spans="2:65" s="11" customFormat="1" ht="22.9" customHeight="1">
      <c r="B185" s="165"/>
      <c r="C185" s="166"/>
      <c r="D185" s="167" t="s">
        <v>74</v>
      </c>
      <c r="E185" s="179" t="s">
        <v>177</v>
      </c>
      <c r="F185" s="179" t="s">
        <v>324</v>
      </c>
      <c r="G185" s="166"/>
      <c r="H185" s="166"/>
      <c r="I185" s="169"/>
      <c r="J185" s="180">
        <f>BK185</f>
        <v>0</v>
      </c>
      <c r="K185" s="166"/>
      <c r="L185" s="171"/>
      <c r="M185" s="172"/>
      <c r="N185" s="173"/>
      <c r="O185" s="173"/>
      <c r="P185" s="174">
        <f>SUM(P186:P198)</f>
        <v>0</v>
      </c>
      <c r="Q185" s="173"/>
      <c r="R185" s="174">
        <f>SUM(R186:R198)</f>
        <v>0</v>
      </c>
      <c r="S185" s="173"/>
      <c r="T185" s="175">
        <f>SUM(T186:T198)</f>
        <v>0</v>
      </c>
      <c r="AR185" s="176" t="s">
        <v>82</v>
      </c>
      <c r="AT185" s="177" t="s">
        <v>74</v>
      </c>
      <c r="AU185" s="177" t="s">
        <v>82</v>
      </c>
      <c r="AY185" s="176" t="s">
        <v>172</v>
      </c>
      <c r="BK185" s="178">
        <f>SUM(BK186:BK198)</f>
        <v>0</v>
      </c>
    </row>
    <row r="186" spans="2:65" s="1" customFormat="1" ht="16.5" customHeight="1">
      <c r="B186" s="33"/>
      <c r="C186" s="181" t="s">
        <v>7</v>
      </c>
      <c r="D186" s="181" t="s">
        <v>174</v>
      </c>
      <c r="E186" s="182" t="s">
        <v>623</v>
      </c>
      <c r="F186" s="183" t="s">
        <v>624</v>
      </c>
      <c r="G186" s="184" t="s">
        <v>231</v>
      </c>
      <c r="H186" s="185">
        <v>0.5</v>
      </c>
      <c r="I186" s="186"/>
      <c r="J186" s="185">
        <f>ROUND(I186*H186,2)</f>
        <v>0</v>
      </c>
      <c r="K186" s="183" t="s">
        <v>176</v>
      </c>
      <c r="L186" s="37"/>
      <c r="M186" s="187" t="s">
        <v>1</v>
      </c>
      <c r="N186" s="188" t="s">
        <v>46</v>
      </c>
      <c r="O186" s="59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AR186" s="16" t="s">
        <v>177</v>
      </c>
      <c r="AT186" s="16" t="s">
        <v>174</v>
      </c>
      <c r="AU186" s="16" t="s">
        <v>84</v>
      </c>
      <c r="AY186" s="16" t="s">
        <v>172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6" t="s">
        <v>82</v>
      </c>
      <c r="BK186" s="191">
        <f>ROUND(I186*H186,2)</f>
        <v>0</v>
      </c>
      <c r="BL186" s="16" t="s">
        <v>177</v>
      </c>
      <c r="BM186" s="16" t="s">
        <v>625</v>
      </c>
    </row>
    <row r="187" spans="2:65" s="12" customFormat="1">
      <c r="B187" s="192"/>
      <c r="C187" s="193"/>
      <c r="D187" s="194" t="s">
        <v>178</v>
      </c>
      <c r="E187" s="195" t="s">
        <v>1</v>
      </c>
      <c r="F187" s="196" t="s">
        <v>626</v>
      </c>
      <c r="G187" s="193"/>
      <c r="H187" s="195" t="s">
        <v>1</v>
      </c>
      <c r="I187" s="197"/>
      <c r="J187" s="193"/>
      <c r="K187" s="193"/>
      <c r="L187" s="198"/>
      <c r="M187" s="199"/>
      <c r="N187" s="200"/>
      <c r="O187" s="200"/>
      <c r="P187" s="200"/>
      <c r="Q187" s="200"/>
      <c r="R187" s="200"/>
      <c r="S187" s="200"/>
      <c r="T187" s="201"/>
      <c r="AT187" s="202" t="s">
        <v>178</v>
      </c>
      <c r="AU187" s="202" t="s">
        <v>84</v>
      </c>
      <c r="AV187" s="12" t="s">
        <v>82</v>
      </c>
      <c r="AW187" s="12" t="s">
        <v>36</v>
      </c>
      <c r="AX187" s="12" t="s">
        <v>75</v>
      </c>
      <c r="AY187" s="202" t="s">
        <v>172</v>
      </c>
    </row>
    <row r="188" spans="2:65" s="13" customFormat="1">
      <c r="B188" s="203"/>
      <c r="C188" s="204"/>
      <c r="D188" s="194" t="s">
        <v>178</v>
      </c>
      <c r="E188" s="205" t="s">
        <v>1</v>
      </c>
      <c r="F188" s="206" t="s">
        <v>627</v>
      </c>
      <c r="G188" s="204"/>
      <c r="H188" s="207">
        <v>0.5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178</v>
      </c>
      <c r="AU188" s="213" t="s">
        <v>84</v>
      </c>
      <c r="AV188" s="13" t="s">
        <v>84</v>
      </c>
      <c r="AW188" s="13" t="s">
        <v>36</v>
      </c>
      <c r="AX188" s="13" t="s">
        <v>82</v>
      </c>
      <c r="AY188" s="213" t="s">
        <v>172</v>
      </c>
    </row>
    <row r="189" spans="2:65" s="1" customFormat="1" ht="16.5" customHeight="1">
      <c r="B189" s="33"/>
      <c r="C189" s="181" t="s">
        <v>250</v>
      </c>
      <c r="D189" s="181" t="s">
        <v>174</v>
      </c>
      <c r="E189" s="182" t="s">
        <v>326</v>
      </c>
      <c r="F189" s="183" t="s">
        <v>327</v>
      </c>
      <c r="G189" s="184" t="s">
        <v>231</v>
      </c>
      <c r="H189" s="185">
        <v>20.3</v>
      </c>
      <c r="I189" s="186"/>
      <c r="J189" s="185">
        <f>ROUND(I189*H189,2)</f>
        <v>0</v>
      </c>
      <c r="K189" s="183" t="s">
        <v>176</v>
      </c>
      <c r="L189" s="37"/>
      <c r="M189" s="187" t="s">
        <v>1</v>
      </c>
      <c r="N189" s="188" t="s">
        <v>46</v>
      </c>
      <c r="O189" s="59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AR189" s="16" t="s">
        <v>177</v>
      </c>
      <c r="AT189" s="16" t="s">
        <v>174</v>
      </c>
      <c r="AU189" s="16" t="s">
        <v>84</v>
      </c>
      <c r="AY189" s="16" t="s">
        <v>172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6" t="s">
        <v>82</v>
      </c>
      <c r="BK189" s="191">
        <f>ROUND(I189*H189,2)</f>
        <v>0</v>
      </c>
      <c r="BL189" s="16" t="s">
        <v>177</v>
      </c>
      <c r="BM189" s="16" t="s">
        <v>628</v>
      </c>
    </row>
    <row r="190" spans="2:65" s="12" customFormat="1">
      <c r="B190" s="192"/>
      <c r="C190" s="193"/>
      <c r="D190" s="194" t="s">
        <v>178</v>
      </c>
      <c r="E190" s="195" t="s">
        <v>1</v>
      </c>
      <c r="F190" s="196" t="s">
        <v>472</v>
      </c>
      <c r="G190" s="193"/>
      <c r="H190" s="195" t="s">
        <v>1</v>
      </c>
      <c r="I190" s="197"/>
      <c r="J190" s="193"/>
      <c r="K190" s="193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178</v>
      </c>
      <c r="AU190" s="202" t="s">
        <v>84</v>
      </c>
      <c r="AV190" s="12" t="s">
        <v>82</v>
      </c>
      <c r="AW190" s="12" t="s">
        <v>36</v>
      </c>
      <c r="AX190" s="12" t="s">
        <v>75</v>
      </c>
      <c r="AY190" s="202" t="s">
        <v>172</v>
      </c>
    </row>
    <row r="191" spans="2:65" s="12" customFormat="1">
      <c r="B191" s="192"/>
      <c r="C191" s="193"/>
      <c r="D191" s="194" t="s">
        <v>178</v>
      </c>
      <c r="E191" s="195" t="s">
        <v>1</v>
      </c>
      <c r="F191" s="196" t="s">
        <v>239</v>
      </c>
      <c r="G191" s="193"/>
      <c r="H191" s="195" t="s">
        <v>1</v>
      </c>
      <c r="I191" s="197"/>
      <c r="J191" s="193"/>
      <c r="K191" s="193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178</v>
      </c>
      <c r="AU191" s="202" t="s">
        <v>84</v>
      </c>
      <c r="AV191" s="12" t="s">
        <v>82</v>
      </c>
      <c r="AW191" s="12" t="s">
        <v>36</v>
      </c>
      <c r="AX191" s="12" t="s">
        <v>75</v>
      </c>
      <c r="AY191" s="202" t="s">
        <v>172</v>
      </c>
    </row>
    <row r="192" spans="2:65" s="13" customFormat="1">
      <c r="B192" s="203"/>
      <c r="C192" s="204"/>
      <c r="D192" s="194" t="s">
        <v>178</v>
      </c>
      <c r="E192" s="205" t="s">
        <v>1</v>
      </c>
      <c r="F192" s="206" t="s">
        <v>629</v>
      </c>
      <c r="G192" s="204"/>
      <c r="H192" s="207">
        <v>20.3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178</v>
      </c>
      <c r="AU192" s="213" t="s">
        <v>84</v>
      </c>
      <c r="AV192" s="13" t="s">
        <v>84</v>
      </c>
      <c r="AW192" s="13" t="s">
        <v>36</v>
      </c>
      <c r="AX192" s="13" t="s">
        <v>82</v>
      </c>
      <c r="AY192" s="213" t="s">
        <v>172</v>
      </c>
    </row>
    <row r="193" spans="2:65" s="1" customFormat="1" ht="16.5" customHeight="1">
      <c r="B193" s="33"/>
      <c r="C193" s="181" t="s">
        <v>253</v>
      </c>
      <c r="D193" s="181" t="s">
        <v>174</v>
      </c>
      <c r="E193" s="182" t="s">
        <v>478</v>
      </c>
      <c r="F193" s="183" t="s">
        <v>479</v>
      </c>
      <c r="G193" s="184" t="s">
        <v>231</v>
      </c>
      <c r="H193" s="185">
        <v>0.24</v>
      </c>
      <c r="I193" s="186"/>
      <c r="J193" s="185">
        <f>ROUND(I193*H193,2)</f>
        <v>0</v>
      </c>
      <c r="K193" s="183" t="s">
        <v>176</v>
      </c>
      <c r="L193" s="37"/>
      <c r="M193" s="187" t="s">
        <v>1</v>
      </c>
      <c r="N193" s="188" t="s">
        <v>46</v>
      </c>
      <c r="O193" s="59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AR193" s="16" t="s">
        <v>177</v>
      </c>
      <c r="AT193" s="16" t="s">
        <v>174</v>
      </c>
      <c r="AU193" s="16" t="s">
        <v>84</v>
      </c>
      <c r="AY193" s="16" t="s">
        <v>172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6" t="s">
        <v>82</v>
      </c>
      <c r="BK193" s="191">
        <f>ROUND(I193*H193,2)</f>
        <v>0</v>
      </c>
      <c r="BL193" s="16" t="s">
        <v>177</v>
      </c>
      <c r="BM193" s="16" t="s">
        <v>630</v>
      </c>
    </row>
    <row r="194" spans="2:65" s="12" customFormat="1">
      <c r="B194" s="192"/>
      <c r="C194" s="193"/>
      <c r="D194" s="194" t="s">
        <v>178</v>
      </c>
      <c r="E194" s="195" t="s">
        <v>1</v>
      </c>
      <c r="F194" s="196" t="s">
        <v>631</v>
      </c>
      <c r="G194" s="193"/>
      <c r="H194" s="195" t="s">
        <v>1</v>
      </c>
      <c r="I194" s="197"/>
      <c r="J194" s="193"/>
      <c r="K194" s="193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178</v>
      </c>
      <c r="AU194" s="202" t="s">
        <v>84</v>
      </c>
      <c r="AV194" s="12" t="s">
        <v>82</v>
      </c>
      <c r="AW194" s="12" t="s">
        <v>36</v>
      </c>
      <c r="AX194" s="12" t="s">
        <v>75</v>
      </c>
      <c r="AY194" s="202" t="s">
        <v>172</v>
      </c>
    </row>
    <row r="195" spans="2:65" s="13" customFormat="1">
      <c r="B195" s="203"/>
      <c r="C195" s="204"/>
      <c r="D195" s="194" t="s">
        <v>178</v>
      </c>
      <c r="E195" s="205" t="s">
        <v>1</v>
      </c>
      <c r="F195" s="206" t="s">
        <v>632</v>
      </c>
      <c r="G195" s="204"/>
      <c r="H195" s="207">
        <v>0.12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178</v>
      </c>
      <c r="AU195" s="213" t="s">
        <v>84</v>
      </c>
      <c r="AV195" s="13" t="s">
        <v>84</v>
      </c>
      <c r="AW195" s="13" t="s">
        <v>36</v>
      </c>
      <c r="AX195" s="13" t="s">
        <v>75</v>
      </c>
      <c r="AY195" s="213" t="s">
        <v>172</v>
      </c>
    </row>
    <row r="196" spans="2:65" s="13" customFormat="1">
      <c r="B196" s="203"/>
      <c r="C196" s="204"/>
      <c r="D196" s="194" t="s">
        <v>178</v>
      </c>
      <c r="E196" s="205" t="s">
        <v>1</v>
      </c>
      <c r="F196" s="206" t="s">
        <v>633</v>
      </c>
      <c r="G196" s="204"/>
      <c r="H196" s="207">
        <v>0.05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178</v>
      </c>
      <c r="AU196" s="213" t="s">
        <v>84</v>
      </c>
      <c r="AV196" s="13" t="s">
        <v>84</v>
      </c>
      <c r="AW196" s="13" t="s">
        <v>36</v>
      </c>
      <c r="AX196" s="13" t="s">
        <v>75</v>
      </c>
      <c r="AY196" s="213" t="s">
        <v>172</v>
      </c>
    </row>
    <row r="197" spans="2:65" s="13" customFormat="1">
      <c r="B197" s="203"/>
      <c r="C197" s="204"/>
      <c r="D197" s="194" t="s">
        <v>178</v>
      </c>
      <c r="E197" s="205" t="s">
        <v>1</v>
      </c>
      <c r="F197" s="206" t="s">
        <v>634</v>
      </c>
      <c r="G197" s="204"/>
      <c r="H197" s="207">
        <v>7.0000000000000007E-2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178</v>
      </c>
      <c r="AU197" s="213" t="s">
        <v>84</v>
      </c>
      <c r="AV197" s="13" t="s">
        <v>84</v>
      </c>
      <c r="AW197" s="13" t="s">
        <v>36</v>
      </c>
      <c r="AX197" s="13" t="s">
        <v>75</v>
      </c>
      <c r="AY197" s="213" t="s">
        <v>172</v>
      </c>
    </row>
    <row r="198" spans="2:65" s="14" customFormat="1">
      <c r="B198" s="216"/>
      <c r="C198" s="217"/>
      <c r="D198" s="194" t="s">
        <v>178</v>
      </c>
      <c r="E198" s="218" t="s">
        <v>1</v>
      </c>
      <c r="F198" s="219" t="s">
        <v>195</v>
      </c>
      <c r="G198" s="217"/>
      <c r="H198" s="220">
        <v>0.24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178</v>
      </c>
      <c r="AU198" s="226" t="s">
        <v>84</v>
      </c>
      <c r="AV198" s="14" t="s">
        <v>177</v>
      </c>
      <c r="AW198" s="14" t="s">
        <v>36</v>
      </c>
      <c r="AX198" s="14" t="s">
        <v>82</v>
      </c>
      <c r="AY198" s="226" t="s">
        <v>172</v>
      </c>
    </row>
    <row r="199" spans="2:65" s="11" customFormat="1" ht="22.9" customHeight="1">
      <c r="B199" s="165"/>
      <c r="C199" s="166"/>
      <c r="D199" s="167" t="s">
        <v>74</v>
      </c>
      <c r="E199" s="179" t="s">
        <v>183</v>
      </c>
      <c r="F199" s="179" t="s">
        <v>331</v>
      </c>
      <c r="G199" s="166"/>
      <c r="H199" s="166"/>
      <c r="I199" s="169"/>
      <c r="J199" s="180">
        <f>BK199</f>
        <v>0</v>
      </c>
      <c r="K199" s="166"/>
      <c r="L199" s="171"/>
      <c r="M199" s="172"/>
      <c r="N199" s="173"/>
      <c r="O199" s="173"/>
      <c r="P199" s="174">
        <f>SUM(P200:P241)</f>
        <v>0</v>
      </c>
      <c r="Q199" s="173"/>
      <c r="R199" s="174">
        <f>SUM(R200:R241)</f>
        <v>0</v>
      </c>
      <c r="S199" s="173"/>
      <c r="T199" s="175">
        <f>SUM(T200:T241)</f>
        <v>0</v>
      </c>
      <c r="AR199" s="176" t="s">
        <v>82</v>
      </c>
      <c r="AT199" s="177" t="s">
        <v>74</v>
      </c>
      <c r="AU199" s="177" t="s">
        <v>82</v>
      </c>
      <c r="AY199" s="176" t="s">
        <v>172</v>
      </c>
      <c r="BK199" s="178">
        <f>SUM(BK200:BK241)</f>
        <v>0</v>
      </c>
    </row>
    <row r="200" spans="2:65" s="1" customFormat="1" ht="16.5" customHeight="1">
      <c r="B200" s="33"/>
      <c r="C200" s="181" t="s">
        <v>257</v>
      </c>
      <c r="D200" s="181" t="s">
        <v>174</v>
      </c>
      <c r="E200" s="182" t="s">
        <v>336</v>
      </c>
      <c r="F200" s="183" t="s">
        <v>337</v>
      </c>
      <c r="G200" s="184" t="s">
        <v>175</v>
      </c>
      <c r="H200" s="185">
        <v>52.1</v>
      </c>
      <c r="I200" s="186"/>
      <c r="J200" s="185">
        <f>ROUND(I200*H200,2)</f>
        <v>0</v>
      </c>
      <c r="K200" s="183" t="s">
        <v>176</v>
      </c>
      <c r="L200" s="37"/>
      <c r="M200" s="187" t="s">
        <v>1</v>
      </c>
      <c r="N200" s="188" t="s">
        <v>46</v>
      </c>
      <c r="O200" s="59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AR200" s="16" t="s">
        <v>177</v>
      </c>
      <c r="AT200" s="16" t="s">
        <v>174</v>
      </c>
      <c r="AU200" s="16" t="s">
        <v>84</v>
      </c>
      <c r="AY200" s="16" t="s">
        <v>172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6" t="s">
        <v>82</v>
      </c>
      <c r="BK200" s="191">
        <f>ROUND(I200*H200,2)</f>
        <v>0</v>
      </c>
      <c r="BL200" s="16" t="s">
        <v>177</v>
      </c>
      <c r="BM200" s="16" t="s">
        <v>635</v>
      </c>
    </row>
    <row r="201" spans="2:65" s="12" customFormat="1">
      <c r="B201" s="192"/>
      <c r="C201" s="193"/>
      <c r="D201" s="194" t="s">
        <v>178</v>
      </c>
      <c r="E201" s="195" t="s">
        <v>1</v>
      </c>
      <c r="F201" s="196" t="s">
        <v>188</v>
      </c>
      <c r="G201" s="193"/>
      <c r="H201" s="195" t="s">
        <v>1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178</v>
      </c>
      <c r="AU201" s="202" t="s">
        <v>84</v>
      </c>
      <c r="AV201" s="12" t="s">
        <v>82</v>
      </c>
      <c r="AW201" s="12" t="s">
        <v>36</v>
      </c>
      <c r="AX201" s="12" t="s">
        <v>75</v>
      </c>
      <c r="AY201" s="202" t="s">
        <v>172</v>
      </c>
    </row>
    <row r="202" spans="2:65" s="12" customFormat="1">
      <c r="B202" s="192"/>
      <c r="C202" s="193"/>
      <c r="D202" s="194" t="s">
        <v>178</v>
      </c>
      <c r="E202" s="195" t="s">
        <v>1</v>
      </c>
      <c r="F202" s="196" t="s">
        <v>180</v>
      </c>
      <c r="G202" s="193"/>
      <c r="H202" s="195" t="s">
        <v>1</v>
      </c>
      <c r="I202" s="197"/>
      <c r="J202" s="193"/>
      <c r="K202" s="193"/>
      <c r="L202" s="198"/>
      <c r="M202" s="199"/>
      <c r="N202" s="200"/>
      <c r="O202" s="200"/>
      <c r="P202" s="200"/>
      <c r="Q202" s="200"/>
      <c r="R202" s="200"/>
      <c r="S202" s="200"/>
      <c r="T202" s="201"/>
      <c r="AT202" s="202" t="s">
        <v>178</v>
      </c>
      <c r="AU202" s="202" t="s">
        <v>84</v>
      </c>
      <c r="AV202" s="12" t="s">
        <v>82</v>
      </c>
      <c r="AW202" s="12" t="s">
        <v>36</v>
      </c>
      <c r="AX202" s="12" t="s">
        <v>75</v>
      </c>
      <c r="AY202" s="202" t="s">
        <v>172</v>
      </c>
    </row>
    <row r="203" spans="2:65" s="13" customFormat="1">
      <c r="B203" s="203"/>
      <c r="C203" s="204"/>
      <c r="D203" s="194" t="s">
        <v>178</v>
      </c>
      <c r="E203" s="205" t="s">
        <v>1</v>
      </c>
      <c r="F203" s="206" t="s">
        <v>588</v>
      </c>
      <c r="G203" s="204"/>
      <c r="H203" s="207">
        <v>52.1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178</v>
      </c>
      <c r="AU203" s="213" t="s">
        <v>84</v>
      </c>
      <c r="AV203" s="13" t="s">
        <v>84</v>
      </c>
      <c r="AW203" s="13" t="s">
        <v>36</v>
      </c>
      <c r="AX203" s="13" t="s">
        <v>82</v>
      </c>
      <c r="AY203" s="213" t="s">
        <v>172</v>
      </c>
    </row>
    <row r="204" spans="2:65" s="1" customFormat="1" ht="16.5" customHeight="1">
      <c r="B204" s="33"/>
      <c r="C204" s="181" t="s">
        <v>260</v>
      </c>
      <c r="D204" s="181" t="s">
        <v>174</v>
      </c>
      <c r="E204" s="182" t="s">
        <v>339</v>
      </c>
      <c r="F204" s="183" t="s">
        <v>340</v>
      </c>
      <c r="G204" s="184" t="s">
        <v>175</v>
      </c>
      <c r="H204" s="185">
        <v>83.32</v>
      </c>
      <c r="I204" s="186"/>
      <c r="J204" s="185">
        <f>ROUND(I204*H204,2)</f>
        <v>0</v>
      </c>
      <c r="K204" s="183" t="s">
        <v>176</v>
      </c>
      <c r="L204" s="37"/>
      <c r="M204" s="187" t="s">
        <v>1</v>
      </c>
      <c r="N204" s="188" t="s">
        <v>46</v>
      </c>
      <c r="O204" s="59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AR204" s="16" t="s">
        <v>177</v>
      </c>
      <c r="AT204" s="16" t="s">
        <v>174</v>
      </c>
      <c r="AU204" s="16" t="s">
        <v>84</v>
      </c>
      <c r="AY204" s="16" t="s">
        <v>172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6" t="s">
        <v>82</v>
      </c>
      <c r="BK204" s="191">
        <f>ROUND(I204*H204,2)</f>
        <v>0</v>
      </c>
      <c r="BL204" s="16" t="s">
        <v>177</v>
      </c>
      <c r="BM204" s="16" t="s">
        <v>636</v>
      </c>
    </row>
    <row r="205" spans="2:65" s="12" customFormat="1">
      <c r="B205" s="192"/>
      <c r="C205" s="193"/>
      <c r="D205" s="194" t="s">
        <v>178</v>
      </c>
      <c r="E205" s="195" t="s">
        <v>1</v>
      </c>
      <c r="F205" s="196" t="s">
        <v>188</v>
      </c>
      <c r="G205" s="193"/>
      <c r="H205" s="195" t="s">
        <v>1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178</v>
      </c>
      <c r="AU205" s="202" t="s">
        <v>84</v>
      </c>
      <c r="AV205" s="12" t="s">
        <v>82</v>
      </c>
      <c r="AW205" s="12" t="s">
        <v>36</v>
      </c>
      <c r="AX205" s="12" t="s">
        <v>75</v>
      </c>
      <c r="AY205" s="202" t="s">
        <v>172</v>
      </c>
    </row>
    <row r="206" spans="2:65" s="12" customFormat="1">
      <c r="B206" s="192"/>
      <c r="C206" s="193"/>
      <c r="D206" s="194" t="s">
        <v>178</v>
      </c>
      <c r="E206" s="195" t="s">
        <v>1</v>
      </c>
      <c r="F206" s="196" t="s">
        <v>180</v>
      </c>
      <c r="G206" s="193"/>
      <c r="H206" s="195" t="s">
        <v>1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178</v>
      </c>
      <c r="AU206" s="202" t="s">
        <v>84</v>
      </c>
      <c r="AV206" s="12" t="s">
        <v>82</v>
      </c>
      <c r="AW206" s="12" t="s">
        <v>36</v>
      </c>
      <c r="AX206" s="12" t="s">
        <v>75</v>
      </c>
      <c r="AY206" s="202" t="s">
        <v>172</v>
      </c>
    </row>
    <row r="207" spans="2:65" s="12" customFormat="1">
      <c r="B207" s="192"/>
      <c r="C207" s="193"/>
      <c r="D207" s="194" t="s">
        <v>178</v>
      </c>
      <c r="E207" s="195" t="s">
        <v>1</v>
      </c>
      <c r="F207" s="196" t="s">
        <v>341</v>
      </c>
      <c r="G207" s="193"/>
      <c r="H207" s="195" t="s">
        <v>1</v>
      </c>
      <c r="I207" s="197"/>
      <c r="J207" s="193"/>
      <c r="K207" s="193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178</v>
      </c>
      <c r="AU207" s="202" t="s">
        <v>84</v>
      </c>
      <c r="AV207" s="12" t="s">
        <v>82</v>
      </c>
      <c r="AW207" s="12" t="s">
        <v>36</v>
      </c>
      <c r="AX207" s="12" t="s">
        <v>75</v>
      </c>
      <c r="AY207" s="202" t="s">
        <v>172</v>
      </c>
    </row>
    <row r="208" spans="2:65" s="13" customFormat="1">
      <c r="B208" s="203"/>
      <c r="C208" s="204"/>
      <c r="D208" s="194" t="s">
        <v>178</v>
      </c>
      <c r="E208" s="205" t="s">
        <v>1</v>
      </c>
      <c r="F208" s="206" t="s">
        <v>586</v>
      </c>
      <c r="G208" s="204"/>
      <c r="H208" s="207">
        <v>83.32</v>
      </c>
      <c r="I208" s="208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178</v>
      </c>
      <c r="AU208" s="213" t="s">
        <v>84</v>
      </c>
      <c r="AV208" s="13" t="s">
        <v>84</v>
      </c>
      <c r="AW208" s="13" t="s">
        <v>36</v>
      </c>
      <c r="AX208" s="13" t="s">
        <v>82</v>
      </c>
      <c r="AY208" s="213" t="s">
        <v>172</v>
      </c>
    </row>
    <row r="209" spans="2:65" s="1" customFormat="1" ht="16.5" customHeight="1">
      <c r="B209" s="33"/>
      <c r="C209" s="181" t="s">
        <v>264</v>
      </c>
      <c r="D209" s="181" t="s">
        <v>174</v>
      </c>
      <c r="E209" s="182" t="s">
        <v>343</v>
      </c>
      <c r="F209" s="183" t="s">
        <v>344</v>
      </c>
      <c r="G209" s="184" t="s">
        <v>175</v>
      </c>
      <c r="H209" s="185">
        <v>52.1</v>
      </c>
      <c r="I209" s="186"/>
      <c r="J209" s="185">
        <f>ROUND(I209*H209,2)</f>
        <v>0</v>
      </c>
      <c r="K209" s="183" t="s">
        <v>176</v>
      </c>
      <c r="L209" s="37"/>
      <c r="M209" s="187" t="s">
        <v>1</v>
      </c>
      <c r="N209" s="188" t="s">
        <v>46</v>
      </c>
      <c r="O209" s="59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AR209" s="16" t="s">
        <v>177</v>
      </c>
      <c r="AT209" s="16" t="s">
        <v>174</v>
      </c>
      <c r="AU209" s="16" t="s">
        <v>84</v>
      </c>
      <c r="AY209" s="16" t="s">
        <v>172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6" t="s">
        <v>82</v>
      </c>
      <c r="BK209" s="191">
        <f>ROUND(I209*H209,2)</f>
        <v>0</v>
      </c>
      <c r="BL209" s="16" t="s">
        <v>177</v>
      </c>
      <c r="BM209" s="16" t="s">
        <v>637</v>
      </c>
    </row>
    <row r="210" spans="2:65" s="12" customFormat="1">
      <c r="B210" s="192"/>
      <c r="C210" s="193"/>
      <c r="D210" s="194" t="s">
        <v>178</v>
      </c>
      <c r="E210" s="195" t="s">
        <v>1</v>
      </c>
      <c r="F210" s="196" t="s">
        <v>449</v>
      </c>
      <c r="G210" s="193"/>
      <c r="H210" s="195" t="s">
        <v>1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178</v>
      </c>
      <c r="AU210" s="202" t="s">
        <v>84</v>
      </c>
      <c r="AV210" s="12" t="s">
        <v>82</v>
      </c>
      <c r="AW210" s="12" t="s">
        <v>36</v>
      </c>
      <c r="AX210" s="12" t="s">
        <v>75</v>
      </c>
      <c r="AY210" s="202" t="s">
        <v>172</v>
      </c>
    </row>
    <row r="211" spans="2:65" s="12" customFormat="1">
      <c r="B211" s="192"/>
      <c r="C211" s="193"/>
      <c r="D211" s="194" t="s">
        <v>178</v>
      </c>
      <c r="E211" s="195" t="s">
        <v>1</v>
      </c>
      <c r="F211" s="196" t="s">
        <v>180</v>
      </c>
      <c r="G211" s="193"/>
      <c r="H211" s="195" t="s">
        <v>1</v>
      </c>
      <c r="I211" s="197"/>
      <c r="J211" s="193"/>
      <c r="K211" s="193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178</v>
      </c>
      <c r="AU211" s="202" t="s">
        <v>84</v>
      </c>
      <c r="AV211" s="12" t="s">
        <v>82</v>
      </c>
      <c r="AW211" s="12" t="s">
        <v>36</v>
      </c>
      <c r="AX211" s="12" t="s">
        <v>75</v>
      </c>
      <c r="AY211" s="202" t="s">
        <v>172</v>
      </c>
    </row>
    <row r="212" spans="2:65" s="12" customFormat="1">
      <c r="B212" s="192"/>
      <c r="C212" s="193"/>
      <c r="D212" s="194" t="s">
        <v>178</v>
      </c>
      <c r="E212" s="195" t="s">
        <v>1</v>
      </c>
      <c r="F212" s="196" t="s">
        <v>341</v>
      </c>
      <c r="G212" s="193"/>
      <c r="H212" s="195" t="s">
        <v>1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178</v>
      </c>
      <c r="AU212" s="202" t="s">
        <v>84</v>
      </c>
      <c r="AV212" s="12" t="s">
        <v>82</v>
      </c>
      <c r="AW212" s="12" t="s">
        <v>36</v>
      </c>
      <c r="AX212" s="12" t="s">
        <v>75</v>
      </c>
      <c r="AY212" s="202" t="s">
        <v>172</v>
      </c>
    </row>
    <row r="213" spans="2:65" s="13" customFormat="1">
      <c r="B213" s="203"/>
      <c r="C213" s="204"/>
      <c r="D213" s="194" t="s">
        <v>178</v>
      </c>
      <c r="E213" s="205" t="s">
        <v>1</v>
      </c>
      <c r="F213" s="206" t="s">
        <v>588</v>
      </c>
      <c r="G213" s="204"/>
      <c r="H213" s="207">
        <v>52.1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178</v>
      </c>
      <c r="AU213" s="213" t="s">
        <v>84</v>
      </c>
      <c r="AV213" s="13" t="s">
        <v>84</v>
      </c>
      <c r="AW213" s="13" t="s">
        <v>36</v>
      </c>
      <c r="AX213" s="13" t="s">
        <v>82</v>
      </c>
      <c r="AY213" s="213" t="s">
        <v>172</v>
      </c>
    </row>
    <row r="214" spans="2:65" s="1" customFormat="1" ht="16.5" customHeight="1">
      <c r="B214" s="33"/>
      <c r="C214" s="181" t="s">
        <v>269</v>
      </c>
      <c r="D214" s="181" t="s">
        <v>174</v>
      </c>
      <c r="E214" s="182" t="s">
        <v>349</v>
      </c>
      <c r="F214" s="183" t="s">
        <v>350</v>
      </c>
      <c r="G214" s="184" t="s">
        <v>175</v>
      </c>
      <c r="H214" s="185">
        <v>52.1</v>
      </c>
      <c r="I214" s="186"/>
      <c r="J214" s="185">
        <f>ROUND(I214*H214,2)</f>
        <v>0</v>
      </c>
      <c r="K214" s="183" t="s">
        <v>176</v>
      </c>
      <c r="L214" s="37"/>
      <c r="M214" s="187" t="s">
        <v>1</v>
      </c>
      <c r="N214" s="188" t="s">
        <v>46</v>
      </c>
      <c r="O214" s="59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AR214" s="16" t="s">
        <v>177</v>
      </c>
      <c r="AT214" s="16" t="s">
        <v>174</v>
      </c>
      <c r="AU214" s="16" t="s">
        <v>84</v>
      </c>
      <c r="AY214" s="16" t="s">
        <v>172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6" t="s">
        <v>82</v>
      </c>
      <c r="BK214" s="191">
        <f>ROUND(I214*H214,2)</f>
        <v>0</v>
      </c>
      <c r="BL214" s="16" t="s">
        <v>177</v>
      </c>
      <c r="BM214" s="16" t="s">
        <v>638</v>
      </c>
    </row>
    <row r="215" spans="2:65" s="12" customFormat="1">
      <c r="B215" s="192"/>
      <c r="C215" s="193"/>
      <c r="D215" s="194" t="s">
        <v>178</v>
      </c>
      <c r="E215" s="195" t="s">
        <v>1</v>
      </c>
      <c r="F215" s="196" t="s">
        <v>188</v>
      </c>
      <c r="G215" s="193"/>
      <c r="H215" s="195" t="s">
        <v>1</v>
      </c>
      <c r="I215" s="197"/>
      <c r="J215" s="193"/>
      <c r="K215" s="193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178</v>
      </c>
      <c r="AU215" s="202" t="s">
        <v>84</v>
      </c>
      <c r="AV215" s="12" t="s">
        <v>82</v>
      </c>
      <c r="AW215" s="12" t="s">
        <v>36</v>
      </c>
      <c r="AX215" s="12" t="s">
        <v>75</v>
      </c>
      <c r="AY215" s="202" t="s">
        <v>172</v>
      </c>
    </row>
    <row r="216" spans="2:65" s="12" customFormat="1">
      <c r="B216" s="192"/>
      <c r="C216" s="193"/>
      <c r="D216" s="194" t="s">
        <v>178</v>
      </c>
      <c r="E216" s="195" t="s">
        <v>1</v>
      </c>
      <c r="F216" s="196" t="s">
        <v>180</v>
      </c>
      <c r="G216" s="193"/>
      <c r="H216" s="195" t="s">
        <v>1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178</v>
      </c>
      <c r="AU216" s="202" t="s">
        <v>84</v>
      </c>
      <c r="AV216" s="12" t="s">
        <v>82</v>
      </c>
      <c r="AW216" s="12" t="s">
        <v>36</v>
      </c>
      <c r="AX216" s="12" t="s">
        <v>75</v>
      </c>
      <c r="AY216" s="202" t="s">
        <v>172</v>
      </c>
    </row>
    <row r="217" spans="2:65" s="13" customFormat="1">
      <c r="B217" s="203"/>
      <c r="C217" s="204"/>
      <c r="D217" s="194" t="s">
        <v>178</v>
      </c>
      <c r="E217" s="205" t="s">
        <v>1</v>
      </c>
      <c r="F217" s="206" t="s">
        <v>588</v>
      </c>
      <c r="G217" s="204"/>
      <c r="H217" s="207">
        <v>52.1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178</v>
      </c>
      <c r="AU217" s="213" t="s">
        <v>84</v>
      </c>
      <c r="AV217" s="13" t="s">
        <v>84</v>
      </c>
      <c r="AW217" s="13" t="s">
        <v>36</v>
      </c>
      <c r="AX217" s="13" t="s">
        <v>82</v>
      </c>
      <c r="AY217" s="213" t="s">
        <v>172</v>
      </c>
    </row>
    <row r="218" spans="2:65" s="1" customFormat="1" ht="16.5" customHeight="1">
      <c r="B218" s="33"/>
      <c r="C218" s="181" t="s">
        <v>273</v>
      </c>
      <c r="D218" s="181" t="s">
        <v>174</v>
      </c>
      <c r="E218" s="182" t="s">
        <v>352</v>
      </c>
      <c r="F218" s="183" t="s">
        <v>353</v>
      </c>
      <c r="G218" s="184" t="s">
        <v>175</v>
      </c>
      <c r="H218" s="185">
        <v>83.32</v>
      </c>
      <c r="I218" s="186"/>
      <c r="J218" s="185">
        <f>ROUND(I218*H218,2)</f>
        <v>0</v>
      </c>
      <c r="K218" s="183" t="s">
        <v>176</v>
      </c>
      <c r="L218" s="37"/>
      <c r="M218" s="187" t="s">
        <v>1</v>
      </c>
      <c r="N218" s="188" t="s">
        <v>46</v>
      </c>
      <c r="O218" s="59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AR218" s="16" t="s">
        <v>177</v>
      </c>
      <c r="AT218" s="16" t="s">
        <v>174</v>
      </c>
      <c r="AU218" s="16" t="s">
        <v>84</v>
      </c>
      <c r="AY218" s="16" t="s">
        <v>172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6" t="s">
        <v>82</v>
      </c>
      <c r="BK218" s="191">
        <f>ROUND(I218*H218,2)</f>
        <v>0</v>
      </c>
      <c r="BL218" s="16" t="s">
        <v>177</v>
      </c>
      <c r="BM218" s="16" t="s">
        <v>639</v>
      </c>
    </row>
    <row r="219" spans="2:65" s="12" customFormat="1">
      <c r="B219" s="192"/>
      <c r="C219" s="193"/>
      <c r="D219" s="194" t="s">
        <v>178</v>
      </c>
      <c r="E219" s="195" t="s">
        <v>1</v>
      </c>
      <c r="F219" s="196" t="s">
        <v>188</v>
      </c>
      <c r="G219" s="193"/>
      <c r="H219" s="195" t="s">
        <v>1</v>
      </c>
      <c r="I219" s="197"/>
      <c r="J219" s="193"/>
      <c r="K219" s="193"/>
      <c r="L219" s="198"/>
      <c r="M219" s="199"/>
      <c r="N219" s="200"/>
      <c r="O219" s="200"/>
      <c r="P219" s="200"/>
      <c r="Q219" s="200"/>
      <c r="R219" s="200"/>
      <c r="S219" s="200"/>
      <c r="T219" s="201"/>
      <c r="AT219" s="202" t="s">
        <v>178</v>
      </c>
      <c r="AU219" s="202" t="s">
        <v>84</v>
      </c>
      <c r="AV219" s="12" t="s">
        <v>82</v>
      </c>
      <c r="AW219" s="12" t="s">
        <v>36</v>
      </c>
      <c r="AX219" s="12" t="s">
        <v>75</v>
      </c>
      <c r="AY219" s="202" t="s">
        <v>172</v>
      </c>
    </row>
    <row r="220" spans="2:65" s="12" customFormat="1">
      <c r="B220" s="192"/>
      <c r="C220" s="193"/>
      <c r="D220" s="194" t="s">
        <v>178</v>
      </c>
      <c r="E220" s="195" t="s">
        <v>1</v>
      </c>
      <c r="F220" s="196" t="s">
        <v>180</v>
      </c>
      <c r="G220" s="193"/>
      <c r="H220" s="195" t="s">
        <v>1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178</v>
      </c>
      <c r="AU220" s="202" t="s">
        <v>84</v>
      </c>
      <c r="AV220" s="12" t="s">
        <v>82</v>
      </c>
      <c r="AW220" s="12" t="s">
        <v>36</v>
      </c>
      <c r="AX220" s="12" t="s">
        <v>75</v>
      </c>
      <c r="AY220" s="202" t="s">
        <v>172</v>
      </c>
    </row>
    <row r="221" spans="2:65" s="13" customFormat="1">
      <c r="B221" s="203"/>
      <c r="C221" s="204"/>
      <c r="D221" s="194" t="s">
        <v>178</v>
      </c>
      <c r="E221" s="205" t="s">
        <v>1</v>
      </c>
      <c r="F221" s="206" t="s">
        <v>586</v>
      </c>
      <c r="G221" s="204"/>
      <c r="H221" s="207">
        <v>83.32</v>
      </c>
      <c r="I221" s="208"/>
      <c r="J221" s="204"/>
      <c r="K221" s="204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178</v>
      </c>
      <c r="AU221" s="213" t="s">
        <v>84</v>
      </c>
      <c r="AV221" s="13" t="s">
        <v>84</v>
      </c>
      <c r="AW221" s="13" t="s">
        <v>36</v>
      </c>
      <c r="AX221" s="13" t="s">
        <v>82</v>
      </c>
      <c r="AY221" s="213" t="s">
        <v>172</v>
      </c>
    </row>
    <row r="222" spans="2:65" s="1" customFormat="1" ht="16.5" customHeight="1">
      <c r="B222" s="33"/>
      <c r="C222" s="181" t="s">
        <v>279</v>
      </c>
      <c r="D222" s="181" t="s">
        <v>174</v>
      </c>
      <c r="E222" s="182" t="s">
        <v>355</v>
      </c>
      <c r="F222" s="183" t="s">
        <v>356</v>
      </c>
      <c r="G222" s="184" t="s">
        <v>175</v>
      </c>
      <c r="H222" s="185">
        <v>83.32</v>
      </c>
      <c r="I222" s="186"/>
      <c r="J222" s="185">
        <f>ROUND(I222*H222,2)</f>
        <v>0</v>
      </c>
      <c r="K222" s="183" t="s">
        <v>176</v>
      </c>
      <c r="L222" s="37"/>
      <c r="M222" s="187" t="s">
        <v>1</v>
      </c>
      <c r="N222" s="188" t="s">
        <v>46</v>
      </c>
      <c r="O222" s="59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AR222" s="16" t="s">
        <v>177</v>
      </c>
      <c r="AT222" s="16" t="s">
        <v>174</v>
      </c>
      <c r="AU222" s="16" t="s">
        <v>84</v>
      </c>
      <c r="AY222" s="16" t="s">
        <v>172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6" t="s">
        <v>82</v>
      </c>
      <c r="BK222" s="191">
        <f>ROUND(I222*H222,2)</f>
        <v>0</v>
      </c>
      <c r="BL222" s="16" t="s">
        <v>177</v>
      </c>
      <c r="BM222" s="16" t="s">
        <v>640</v>
      </c>
    </row>
    <row r="223" spans="2:65" s="12" customFormat="1">
      <c r="B223" s="192"/>
      <c r="C223" s="193"/>
      <c r="D223" s="194" t="s">
        <v>178</v>
      </c>
      <c r="E223" s="195" t="s">
        <v>1</v>
      </c>
      <c r="F223" s="196" t="s">
        <v>188</v>
      </c>
      <c r="G223" s="193"/>
      <c r="H223" s="195" t="s">
        <v>1</v>
      </c>
      <c r="I223" s="197"/>
      <c r="J223" s="193"/>
      <c r="K223" s="193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178</v>
      </c>
      <c r="AU223" s="202" t="s">
        <v>84</v>
      </c>
      <c r="AV223" s="12" t="s">
        <v>82</v>
      </c>
      <c r="AW223" s="12" t="s">
        <v>36</v>
      </c>
      <c r="AX223" s="12" t="s">
        <v>75</v>
      </c>
      <c r="AY223" s="202" t="s">
        <v>172</v>
      </c>
    </row>
    <row r="224" spans="2:65" s="12" customFormat="1">
      <c r="B224" s="192"/>
      <c r="C224" s="193"/>
      <c r="D224" s="194" t="s">
        <v>178</v>
      </c>
      <c r="E224" s="195" t="s">
        <v>1</v>
      </c>
      <c r="F224" s="196" t="s">
        <v>180</v>
      </c>
      <c r="G224" s="193"/>
      <c r="H224" s="195" t="s">
        <v>1</v>
      </c>
      <c r="I224" s="197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178</v>
      </c>
      <c r="AU224" s="202" t="s">
        <v>84</v>
      </c>
      <c r="AV224" s="12" t="s">
        <v>82</v>
      </c>
      <c r="AW224" s="12" t="s">
        <v>36</v>
      </c>
      <c r="AX224" s="12" t="s">
        <v>75</v>
      </c>
      <c r="AY224" s="202" t="s">
        <v>172</v>
      </c>
    </row>
    <row r="225" spans="2:65" s="13" customFormat="1">
      <c r="B225" s="203"/>
      <c r="C225" s="204"/>
      <c r="D225" s="194" t="s">
        <v>178</v>
      </c>
      <c r="E225" s="205" t="s">
        <v>1</v>
      </c>
      <c r="F225" s="206" t="s">
        <v>586</v>
      </c>
      <c r="G225" s="204"/>
      <c r="H225" s="207">
        <v>83.32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178</v>
      </c>
      <c r="AU225" s="213" t="s">
        <v>84</v>
      </c>
      <c r="AV225" s="13" t="s">
        <v>84</v>
      </c>
      <c r="AW225" s="13" t="s">
        <v>36</v>
      </c>
      <c r="AX225" s="13" t="s">
        <v>82</v>
      </c>
      <c r="AY225" s="213" t="s">
        <v>172</v>
      </c>
    </row>
    <row r="226" spans="2:65" s="1" customFormat="1" ht="22.5" customHeight="1">
      <c r="B226" s="33"/>
      <c r="C226" s="181" t="s">
        <v>284</v>
      </c>
      <c r="D226" s="181" t="s">
        <v>174</v>
      </c>
      <c r="E226" s="182" t="s">
        <v>359</v>
      </c>
      <c r="F226" s="183" t="s">
        <v>360</v>
      </c>
      <c r="G226" s="184" t="s">
        <v>175</v>
      </c>
      <c r="H226" s="185">
        <v>52.1</v>
      </c>
      <c r="I226" s="186"/>
      <c r="J226" s="185">
        <f>ROUND(I226*H226,2)</f>
        <v>0</v>
      </c>
      <c r="K226" s="183" t="s">
        <v>176</v>
      </c>
      <c r="L226" s="37"/>
      <c r="M226" s="187" t="s">
        <v>1</v>
      </c>
      <c r="N226" s="188" t="s">
        <v>46</v>
      </c>
      <c r="O226" s="59"/>
      <c r="P226" s="189">
        <f>O226*H226</f>
        <v>0</v>
      </c>
      <c r="Q226" s="189">
        <v>0</v>
      </c>
      <c r="R226" s="189">
        <f>Q226*H226</f>
        <v>0</v>
      </c>
      <c r="S226" s="189">
        <v>0</v>
      </c>
      <c r="T226" s="190">
        <f>S226*H226</f>
        <v>0</v>
      </c>
      <c r="AR226" s="16" t="s">
        <v>177</v>
      </c>
      <c r="AT226" s="16" t="s">
        <v>174</v>
      </c>
      <c r="AU226" s="16" t="s">
        <v>84</v>
      </c>
      <c r="AY226" s="16" t="s">
        <v>172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6" t="s">
        <v>82</v>
      </c>
      <c r="BK226" s="191">
        <f>ROUND(I226*H226,2)</f>
        <v>0</v>
      </c>
      <c r="BL226" s="16" t="s">
        <v>177</v>
      </c>
      <c r="BM226" s="16" t="s">
        <v>641</v>
      </c>
    </row>
    <row r="227" spans="2:65" s="12" customFormat="1">
      <c r="B227" s="192"/>
      <c r="C227" s="193"/>
      <c r="D227" s="194" t="s">
        <v>178</v>
      </c>
      <c r="E227" s="195" t="s">
        <v>1</v>
      </c>
      <c r="F227" s="196" t="s">
        <v>188</v>
      </c>
      <c r="G227" s="193"/>
      <c r="H227" s="195" t="s">
        <v>1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178</v>
      </c>
      <c r="AU227" s="202" t="s">
        <v>84</v>
      </c>
      <c r="AV227" s="12" t="s">
        <v>82</v>
      </c>
      <c r="AW227" s="12" t="s">
        <v>36</v>
      </c>
      <c r="AX227" s="12" t="s">
        <v>75</v>
      </c>
      <c r="AY227" s="202" t="s">
        <v>172</v>
      </c>
    </row>
    <row r="228" spans="2:65" s="12" customFormat="1">
      <c r="B228" s="192"/>
      <c r="C228" s="193"/>
      <c r="D228" s="194" t="s">
        <v>178</v>
      </c>
      <c r="E228" s="195" t="s">
        <v>1</v>
      </c>
      <c r="F228" s="196" t="s">
        <v>180</v>
      </c>
      <c r="G228" s="193"/>
      <c r="H228" s="195" t="s">
        <v>1</v>
      </c>
      <c r="I228" s="197"/>
      <c r="J228" s="193"/>
      <c r="K228" s="193"/>
      <c r="L228" s="198"/>
      <c r="M228" s="199"/>
      <c r="N228" s="200"/>
      <c r="O228" s="200"/>
      <c r="P228" s="200"/>
      <c r="Q228" s="200"/>
      <c r="R228" s="200"/>
      <c r="S228" s="200"/>
      <c r="T228" s="201"/>
      <c r="AT228" s="202" t="s">
        <v>178</v>
      </c>
      <c r="AU228" s="202" t="s">
        <v>84</v>
      </c>
      <c r="AV228" s="12" t="s">
        <v>82</v>
      </c>
      <c r="AW228" s="12" t="s">
        <v>36</v>
      </c>
      <c r="AX228" s="12" t="s">
        <v>75</v>
      </c>
      <c r="AY228" s="202" t="s">
        <v>172</v>
      </c>
    </row>
    <row r="229" spans="2:65" s="13" customFormat="1">
      <c r="B229" s="203"/>
      <c r="C229" s="204"/>
      <c r="D229" s="194" t="s">
        <v>178</v>
      </c>
      <c r="E229" s="205" t="s">
        <v>1</v>
      </c>
      <c r="F229" s="206" t="s">
        <v>588</v>
      </c>
      <c r="G229" s="204"/>
      <c r="H229" s="207">
        <v>52.1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178</v>
      </c>
      <c r="AU229" s="213" t="s">
        <v>84</v>
      </c>
      <c r="AV229" s="13" t="s">
        <v>84</v>
      </c>
      <c r="AW229" s="13" t="s">
        <v>36</v>
      </c>
      <c r="AX229" s="13" t="s">
        <v>82</v>
      </c>
      <c r="AY229" s="213" t="s">
        <v>172</v>
      </c>
    </row>
    <row r="230" spans="2:65" s="1" customFormat="1" ht="16.5" customHeight="1">
      <c r="B230" s="33"/>
      <c r="C230" s="181" t="s">
        <v>287</v>
      </c>
      <c r="D230" s="181" t="s">
        <v>174</v>
      </c>
      <c r="E230" s="182" t="s">
        <v>365</v>
      </c>
      <c r="F230" s="183" t="s">
        <v>366</v>
      </c>
      <c r="G230" s="184" t="s">
        <v>175</v>
      </c>
      <c r="H230" s="185">
        <v>52.1</v>
      </c>
      <c r="I230" s="186"/>
      <c r="J230" s="185">
        <f>ROUND(I230*H230,2)</f>
        <v>0</v>
      </c>
      <c r="K230" s="183" t="s">
        <v>176</v>
      </c>
      <c r="L230" s="37"/>
      <c r="M230" s="187" t="s">
        <v>1</v>
      </c>
      <c r="N230" s="188" t="s">
        <v>46</v>
      </c>
      <c r="O230" s="59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AR230" s="16" t="s">
        <v>177</v>
      </c>
      <c r="AT230" s="16" t="s">
        <v>174</v>
      </c>
      <c r="AU230" s="16" t="s">
        <v>84</v>
      </c>
      <c r="AY230" s="16" t="s">
        <v>172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6" t="s">
        <v>82</v>
      </c>
      <c r="BK230" s="191">
        <f>ROUND(I230*H230,2)</f>
        <v>0</v>
      </c>
      <c r="BL230" s="16" t="s">
        <v>177</v>
      </c>
      <c r="BM230" s="16" t="s">
        <v>642</v>
      </c>
    </row>
    <row r="231" spans="2:65" s="12" customFormat="1">
      <c r="B231" s="192"/>
      <c r="C231" s="193"/>
      <c r="D231" s="194" t="s">
        <v>178</v>
      </c>
      <c r="E231" s="195" t="s">
        <v>1</v>
      </c>
      <c r="F231" s="196" t="s">
        <v>188</v>
      </c>
      <c r="G231" s="193"/>
      <c r="H231" s="195" t="s">
        <v>1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178</v>
      </c>
      <c r="AU231" s="202" t="s">
        <v>84</v>
      </c>
      <c r="AV231" s="12" t="s">
        <v>82</v>
      </c>
      <c r="AW231" s="12" t="s">
        <v>36</v>
      </c>
      <c r="AX231" s="12" t="s">
        <v>75</v>
      </c>
      <c r="AY231" s="202" t="s">
        <v>172</v>
      </c>
    </row>
    <row r="232" spans="2:65" s="12" customFormat="1">
      <c r="B232" s="192"/>
      <c r="C232" s="193"/>
      <c r="D232" s="194" t="s">
        <v>178</v>
      </c>
      <c r="E232" s="195" t="s">
        <v>1</v>
      </c>
      <c r="F232" s="196" t="s">
        <v>180</v>
      </c>
      <c r="G232" s="193"/>
      <c r="H232" s="195" t="s">
        <v>1</v>
      </c>
      <c r="I232" s="197"/>
      <c r="J232" s="193"/>
      <c r="K232" s="193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178</v>
      </c>
      <c r="AU232" s="202" t="s">
        <v>84</v>
      </c>
      <c r="AV232" s="12" t="s">
        <v>82</v>
      </c>
      <c r="AW232" s="12" t="s">
        <v>36</v>
      </c>
      <c r="AX232" s="12" t="s">
        <v>75</v>
      </c>
      <c r="AY232" s="202" t="s">
        <v>172</v>
      </c>
    </row>
    <row r="233" spans="2:65" s="13" customFormat="1">
      <c r="B233" s="203"/>
      <c r="C233" s="204"/>
      <c r="D233" s="194" t="s">
        <v>178</v>
      </c>
      <c r="E233" s="205" t="s">
        <v>1</v>
      </c>
      <c r="F233" s="206" t="s">
        <v>588</v>
      </c>
      <c r="G233" s="204"/>
      <c r="H233" s="207">
        <v>52.1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178</v>
      </c>
      <c r="AU233" s="213" t="s">
        <v>84</v>
      </c>
      <c r="AV233" s="13" t="s">
        <v>84</v>
      </c>
      <c r="AW233" s="13" t="s">
        <v>36</v>
      </c>
      <c r="AX233" s="13" t="s">
        <v>82</v>
      </c>
      <c r="AY233" s="213" t="s">
        <v>172</v>
      </c>
    </row>
    <row r="234" spans="2:65" s="1" customFormat="1" ht="16.5" customHeight="1">
      <c r="B234" s="33"/>
      <c r="C234" s="181" t="s">
        <v>293</v>
      </c>
      <c r="D234" s="181" t="s">
        <v>174</v>
      </c>
      <c r="E234" s="182" t="s">
        <v>368</v>
      </c>
      <c r="F234" s="183" t="s">
        <v>369</v>
      </c>
      <c r="G234" s="184" t="s">
        <v>175</v>
      </c>
      <c r="H234" s="185">
        <v>78.150000000000006</v>
      </c>
      <c r="I234" s="186"/>
      <c r="J234" s="185">
        <f>ROUND(I234*H234,2)</f>
        <v>0</v>
      </c>
      <c r="K234" s="183" t="s">
        <v>176</v>
      </c>
      <c r="L234" s="37"/>
      <c r="M234" s="187" t="s">
        <v>1</v>
      </c>
      <c r="N234" s="188" t="s">
        <v>46</v>
      </c>
      <c r="O234" s="59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AR234" s="16" t="s">
        <v>177</v>
      </c>
      <c r="AT234" s="16" t="s">
        <v>174</v>
      </c>
      <c r="AU234" s="16" t="s">
        <v>84</v>
      </c>
      <c r="AY234" s="16" t="s">
        <v>172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6" t="s">
        <v>82</v>
      </c>
      <c r="BK234" s="191">
        <f>ROUND(I234*H234,2)</f>
        <v>0</v>
      </c>
      <c r="BL234" s="16" t="s">
        <v>177</v>
      </c>
      <c r="BM234" s="16" t="s">
        <v>643</v>
      </c>
    </row>
    <row r="235" spans="2:65" s="12" customFormat="1">
      <c r="B235" s="192"/>
      <c r="C235" s="193"/>
      <c r="D235" s="194" t="s">
        <v>178</v>
      </c>
      <c r="E235" s="195" t="s">
        <v>1</v>
      </c>
      <c r="F235" s="196" t="s">
        <v>188</v>
      </c>
      <c r="G235" s="193"/>
      <c r="H235" s="195" t="s">
        <v>1</v>
      </c>
      <c r="I235" s="197"/>
      <c r="J235" s="193"/>
      <c r="K235" s="193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178</v>
      </c>
      <c r="AU235" s="202" t="s">
        <v>84</v>
      </c>
      <c r="AV235" s="12" t="s">
        <v>82</v>
      </c>
      <c r="AW235" s="12" t="s">
        <v>36</v>
      </c>
      <c r="AX235" s="12" t="s">
        <v>75</v>
      </c>
      <c r="AY235" s="202" t="s">
        <v>172</v>
      </c>
    </row>
    <row r="236" spans="2:65" s="12" customFormat="1">
      <c r="B236" s="192"/>
      <c r="C236" s="193"/>
      <c r="D236" s="194" t="s">
        <v>178</v>
      </c>
      <c r="E236" s="195" t="s">
        <v>1</v>
      </c>
      <c r="F236" s="196" t="s">
        <v>180</v>
      </c>
      <c r="G236" s="193"/>
      <c r="H236" s="195" t="s">
        <v>1</v>
      </c>
      <c r="I236" s="197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178</v>
      </c>
      <c r="AU236" s="202" t="s">
        <v>84</v>
      </c>
      <c r="AV236" s="12" t="s">
        <v>82</v>
      </c>
      <c r="AW236" s="12" t="s">
        <v>36</v>
      </c>
      <c r="AX236" s="12" t="s">
        <v>75</v>
      </c>
      <c r="AY236" s="202" t="s">
        <v>172</v>
      </c>
    </row>
    <row r="237" spans="2:65" s="13" customFormat="1">
      <c r="B237" s="203"/>
      <c r="C237" s="204"/>
      <c r="D237" s="194" t="s">
        <v>178</v>
      </c>
      <c r="E237" s="205" t="s">
        <v>1</v>
      </c>
      <c r="F237" s="206" t="s">
        <v>644</v>
      </c>
      <c r="G237" s="204"/>
      <c r="H237" s="207">
        <v>78.150000000000006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178</v>
      </c>
      <c r="AU237" s="213" t="s">
        <v>84</v>
      </c>
      <c r="AV237" s="13" t="s">
        <v>84</v>
      </c>
      <c r="AW237" s="13" t="s">
        <v>36</v>
      </c>
      <c r="AX237" s="13" t="s">
        <v>82</v>
      </c>
      <c r="AY237" s="213" t="s">
        <v>172</v>
      </c>
    </row>
    <row r="238" spans="2:65" s="1" customFormat="1" ht="22.5" customHeight="1">
      <c r="B238" s="33"/>
      <c r="C238" s="181" t="s">
        <v>296</v>
      </c>
      <c r="D238" s="181" t="s">
        <v>174</v>
      </c>
      <c r="E238" s="182" t="s">
        <v>490</v>
      </c>
      <c r="F238" s="183" t="s">
        <v>491</v>
      </c>
      <c r="G238" s="184" t="s">
        <v>175</v>
      </c>
      <c r="H238" s="185">
        <v>78.150000000000006</v>
      </c>
      <c r="I238" s="186"/>
      <c r="J238" s="185">
        <f>ROUND(I238*H238,2)</f>
        <v>0</v>
      </c>
      <c r="K238" s="183" t="s">
        <v>176</v>
      </c>
      <c r="L238" s="37"/>
      <c r="M238" s="187" t="s">
        <v>1</v>
      </c>
      <c r="N238" s="188" t="s">
        <v>46</v>
      </c>
      <c r="O238" s="59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AR238" s="16" t="s">
        <v>177</v>
      </c>
      <c r="AT238" s="16" t="s">
        <v>174</v>
      </c>
      <c r="AU238" s="16" t="s">
        <v>84</v>
      </c>
      <c r="AY238" s="16" t="s">
        <v>172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6" t="s">
        <v>82</v>
      </c>
      <c r="BK238" s="191">
        <f>ROUND(I238*H238,2)</f>
        <v>0</v>
      </c>
      <c r="BL238" s="16" t="s">
        <v>177</v>
      </c>
      <c r="BM238" s="16" t="s">
        <v>645</v>
      </c>
    </row>
    <row r="239" spans="2:65" s="12" customFormat="1">
      <c r="B239" s="192"/>
      <c r="C239" s="193"/>
      <c r="D239" s="194" t="s">
        <v>178</v>
      </c>
      <c r="E239" s="195" t="s">
        <v>1</v>
      </c>
      <c r="F239" s="196" t="s">
        <v>188</v>
      </c>
      <c r="G239" s="193"/>
      <c r="H239" s="195" t="s">
        <v>1</v>
      </c>
      <c r="I239" s="197"/>
      <c r="J239" s="193"/>
      <c r="K239" s="193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178</v>
      </c>
      <c r="AU239" s="202" t="s">
        <v>84</v>
      </c>
      <c r="AV239" s="12" t="s">
        <v>82</v>
      </c>
      <c r="AW239" s="12" t="s">
        <v>36</v>
      </c>
      <c r="AX239" s="12" t="s">
        <v>75</v>
      </c>
      <c r="AY239" s="202" t="s">
        <v>172</v>
      </c>
    </row>
    <row r="240" spans="2:65" s="12" customFormat="1">
      <c r="B240" s="192"/>
      <c r="C240" s="193"/>
      <c r="D240" s="194" t="s">
        <v>178</v>
      </c>
      <c r="E240" s="195" t="s">
        <v>1</v>
      </c>
      <c r="F240" s="196" t="s">
        <v>180</v>
      </c>
      <c r="G240" s="193"/>
      <c r="H240" s="195" t="s">
        <v>1</v>
      </c>
      <c r="I240" s="197"/>
      <c r="J240" s="193"/>
      <c r="K240" s="193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178</v>
      </c>
      <c r="AU240" s="202" t="s">
        <v>84</v>
      </c>
      <c r="AV240" s="12" t="s">
        <v>82</v>
      </c>
      <c r="AW240" s="12" t="s">
        <v>36</v>
      </c>
      <c r="AX240" s="12" t="s">
        <v>75</v>
      </c>
      <c r="AY240" s="202" t="s">
        <v>172</v>
      </c>
    </row>
    <row r="241" spans="2:65" s="13" customFormat="1">
      <c r="B241" s="203"/>
      <c r="C241" s="204"/>
      <c r="D241" s="194" t="s">
        <v>178</v>
      </c>
      <c r="E241" s="205" t="s">
        <v>1</v>
      </c>
      <c r="F241" s="206" t="s">
        <v>644</v>
      </c>
      <c r="G241" s="204"/>
      <c r="H241" s="207">
        <v>78.150000000000006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178</v>
      </c>
      <c r="AU241" s="213" t="s">
        <v>84</v>
      </c>
      <c r="AV241" s="13" t="s">
        <v>84</v>
      </c>
      <c r="AW241" s="13" t="s">
        <v>36</v>
      </c>
      <c r="AX241" s="13" t="s">
        <v>82</v>
      </c>
      <c r="AY241" s="213" t="s">
        <v>172</v>
      </c>
    </row>
    <row r="242" spans="2:65" s="11" customFormat="1" ht="22.9" customHeight="1">
      <c r="B242" s="165"/>
      <c r="C242" s="166"/>
      <c r="D242" s="167" t="s">
        <v>74</v>
      </c>
      <c r="E242" s="179" t="s">
        <v>200</v>
      </c>
      <c r="F242" s="179" t="s">
        <v>380</v>
      </c>
      <c r="G242" s="166"/>
      <c r="H242" s="166"/>
      <c r="I242" s="169"/>
      <c r="J242" s="180">
        <f>BK242</f>
        <v>0</v>
      </c>
      <c r="K242" s="166"/>
      <c r="L242" s="171"/>
      <c r="M242" s="172"/>
      <c r="N242" s="173"/>
      <c r="O242" s="173"/>
      <c r="P242" s="174">
        <f>SUM(P243:P320)</f>
        <v>0</v>
      </c>
      <c r="Q242" s="173"/>
      <c r="R242" s="174">
        <f>SUM(R243:R320)</f>
        <v>5.3185675999999997</v>
      </c>
      <c r="S242" s="173"/>
      <c r="T242" s="175">
        <f>SUM(T243:T320)</f>
        <v>0.12632000000000002</v>
      </c>
      <c r="AR242" s="176" t="s">
        <v>82</v>
      </c>
      <c r="AT242" s="177" t="s">
        <v>74</v>
      </c>
      <c r="AU242" s="177" t="s">
        <v>82</v>
      </c>
      <c r="AY242" s="176" t="s">
        <v>172</v>
      </c>
      <c r="BK242" s="178">
        <f>SUM(BK243:BK320)</f>
        <v>0</v>
      </c>
    </row>
    <row r="243" spans="2:65" s="1" customFormat="1" ht="16.5" customHeight="1">
      <c r="B243" s="33"/>
      <c r="C243" s="181" t="s">
        <v>300</v>
      </c>
      <c r="D243" s="181" t="s">
        <v>174</v>
      </c>
      <c r="E243" s="182" t="s">
        <v>646</v>
      </c>
      <c r="F243" s="183" t="s">
        <v>647</v>
      </c>
      <c r="G243" s="184" t="s">
        <v>211</v>
      </c>
      <c r="H243" s="185">
        <v>135.41999999999999</v>
      </c>
      <c r="I243" s="186"/>
      <c r="J243" s="185">
        <f>ROUND(I243*H243,2)</f>
        <v>0</v>
      </c>
      <c r="K243" s="183" t="s">
        <v>176</v>
      </c>
      <c r="L243" s="37"/>
      <c r="M243" s="187" t="s">
        <v>1</v>
      </c>
      <c r="N243" s="188" t="s">
        <v>46</v>
      </c>
      <c r="O243" s="59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AR243" s="16" t="s">
        <v>177</v>
      </c>
      <c r="AT243" s="16" t="s">
        <v>174</v>
      </c>
      <c r="AU243" s="16" t="s">
        <v>84</v>
      </c>
      <c r="AY243" s="16" t="s">
        <v>172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6" t="s">
        <v>82</v>
      </c>
      <c r="BK243" s="191">
        <f>ROUND(I243*H243,2)</f>
        <v>0</v>
      </c>
      <c r="BL243" s="16" t="s">
        <v>177</v>
      </c>
      <c r="BM243" s="16" t="s">
        <v>648</v>
      </c>
    </row>
    <row r="244" spans="2:65" s="12" customFormat="1">
      <c r="B244" s="192"/>
      <c r="C244" s="193"/>
      <c r="D244" s="194" t="s">
        <v>178</v>
      </c>
      <c r="E244" s="195" t="s">
        <v>1</v>
      </c>
      <c r="F244" s="196" t="s">
        <v>631</v>
      </c>
      <c r="G244" s="193"/>
      <c r="H244" s="195" t="s">
        <v>1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178</v>
      </c>
      <c r="AU244" s="202" t="s">
        <v>84</v>
      </c>
      <c r="AV244" s="12" t="s">
        <v>82</v>
      </c>
      <c r="AW244" s="12" t="s">
        <v>36</v>
      </c>
      <c r="AX244" s="12" t="s">
        <v>75</v>
      </c>
      <c r="AY244" s="202" t="s">
        <v>172</v>
      </c>
    </row>
    <row r="245" spans="2:65" s="13" customFormat="1">
      <c r="B245" s="203"/>
      <c r="C245" s="204"/>
      <c r="D245" s="194" t="s">
        <v>178</v>
      </c>
      <c r="E245" s="205" t="s">
        <v>1</v>
      </c>
      <c r="F245" s="206" t="s">
        <v>649</v>
      </c>
      <c r="G245" s="204"/>
      <c r="H245" s="207">
        <v>135.41999999999999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178</v>
      </c>
      <c r="AU245" s="213" t="s">
        <v>84</v>
      </c>
      <c r="AV245" s="13" t="s">
        <v>84</v>
      </c>
      <c r="AW245" s="13" t="s">
        <v>36</v>
      </c>
      <c r="AX245" s="13" t="s">
        <v>82</v>
      </c>
      <c r="AY245" s="213" t="s">
        <v>172</v>
      </c>
    </row>
    <row r="246" spans="2:65" s="1" customFormat="1" ht="16.5" customHeight="1">
      <c r="B246" s="33"/>
      <c r="C246" s="227" t="s">
        <v>303</v>
      </c>
      <c r="D246" s="227" t="s">
        <v>288</v>
      </c>
      <c r="E246" s="228" t="s">
        <v>650</v>
      </c>
      <c r="F246" s="229" t="s">
        <v>651</v>
      </c>
      <c r="G246" s="230" t="s">
        <v>211</v>
      </c>
      <c r="H246" s="231">
        <v>135.41999999999999</v>
      </c>
      <c r="I246" s="232"/>
      <c r="J246" s="231">
        <f>ROUND(I246*H246,2)</f>
        <v>0</v>
      </c>
      <c r="K246" s="229" t="s">
        <v>1</v>
      </c>
      <c r="L246" s="233"/>
      <c r="M246" s="234" t="s">
        <v>1</v>
      </c>
      <c r="N246" s="235" t="s">
        <v>46</v>
      </c>
      <c r="O246" s="59"/>
      <c r="P246" s="189">
        <f>O246*H246</f>
        <v>0</v>
      </c>
      <c r="Q246" s="189">
        <v>1.4500000000000001E-2</v>
      </c>
      <c r="R246" s="189">
        <f>Q246*H246</f>
        <v>1.9635899999999999</v>
      </c>
      <c r="S246" s="189">
        <v>0</v>
      </c>
      <c r="T246" s="190">
        <f>S246*H246</f>
        <v>0</v>
      </c>
      <c r="AR246" s="16" t="s">
        <v>200</v>
      </c>
      <c r="AT246" s="16" t="s">
        <v>288</v>
      </c>
      <c r="AU246" s="16" t="s">
        <v>84</v>
      </c>
      <c r="AY246" s="16" t="s">
        <v>172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6" t="s">
        <v>82</v>
      </c>
      <c r="BK246" s="191">
        <f>ROUND(I246*H246,2)</f>
        <v>0</v>
      </c>
      <c r="BL246" s="16" t="s">
        <v>177</v>
      </c>
      <c r="BM246" s="16" t="s">
        <v>652</v>
      </c>
    </row>
    <row r="247" spans="2:65" s="12" customFormat="1">
      <c r="B247" s="192"/>
      <c r="C247" s="193"/>
      <c r="D247" s="194" t="s">
        <v>178</v>
      </c>
      <c r="E247" s="195" t="s">
        <v>1</v>
      </c>
      <c r="F247" s="196" t="s">
        <v>631</v>
      </c>
      <c r="G247" s="193"/>
      <c r="H247" s="195" t="s">
        <v>1</v>
      </c>
      <c r="I247" s="197"/>
      <c r="J247" s="193"/>
      <c r="K247" s="193"/>
      <c r="L247" s="198"/>
      <c r="M247" s="199"/>
      <c r="N247" s="200"/>
      <c r="O247" s="200"/>
      <c r="P247" s="200"/>
      <c r="Q247" s="200"/>
      <c r="R247" s="200"/>
      <c r="S247" s="200"/>
      <c r="T247" s="201"/>
      <c r="AT247" s="202" t="s">
        <v>178</v>
      </c>
      <c r="AU247" s="202" t="s">
        <v>84</v>
      </c>
      <c r="AV247" s="12" t="s">
        <v>82</v>
      </c>
      <c r="AW247" s="12" t="s">
        <v>36</v>
      </c>
      <c r="AX247" s="12" t="s">
        <v>75</v>
      </c>
      <c r="AY247" s="202" t="s">
        <v>172</v>
      </c>
    </row>
    <row r="248" spans="2:65" s="12" customFormat="1">
      <c r="B248" s="192"/>
      <c r="C248" s="193"/>
      <c r="D248" s="194" t="s">
        <v>178</v>
      </c>
      <c r="E248" s="195" t="s">
        <v>1</v>
      </c>
      <c r="F248" s="196" t="s">
        <v>500</v>
      </c>
      <c r="G248" s="193"/>
      <c r="H248" s="195" t="s">
        <v>1</v>
      </c>
      <c r="I248" s="197"/>
      <c r="J248" s="193"/>
      <c r="K248" s="193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178</v>
      </c>
      <c r="AU248" s="202" t="s">
        <v>84</v>
      </c>
      <c r="AV248" s="12" t="s">
        <v>82</v>
      </c>
      <c r="AW248" s="12" t="s">
        <v>36</v>
      </c>
      <c r="AX248" s="12" t="s">
        <v>75</v>
      </c>
      <c r="AY248" s="202" t="s">
        <v>172</v>
      </c>
    </row>
    <row r="249" spans="2:65" s="13" customFormat="1">
      <c r="B249" s="203"/>
      <c r="C249" s="204"/>
      <c r="D249" s="194" t="s">
        <v>178</v>
      </c>
      <c r="E249" s="205" t="s">
        <v>1</v>
      </c>
      <c r="F249" s="206" t="s">
        <v>649</v>
      </c>
      <c r="G249" s="204"/>
      <c r="H249" s="207">
        <v>135.41999999999999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178</v>
      </c>
      <c r="AU249" s="213" t="s">
        <v>84</v>
      </c>
      <c r="AV249" s="13" t="s">
        <v>84</v>
      </c>
      <c r="AW249" s="13" t="s">
        <v>36</v>
      </c>
      <c r="AX249" s="13" t="s">
        <v>82</v>
      </c>
      <c r="AY249" s="213" t="s">
        <v>172</v>
      </c>
    </row>
    <row r="250" spans="2:65" s="1" customFormat="1" ht="22.5" customHeight="1">
      <c r="B250" s="33"/>
      <c r="C250" s="181" t="s">
        <v>306</v>
      </c>
      <c r="D250" s="181" t="s">
        <v>174</v>
      </c>
      <c r="E250" s="182" t="s">
        <v>653</v>
      </c>
      <c r="F250" s="183" t="s">
        <v>654</v>
      </c>
      <c r="G250" s="184" t="s">
        <v>386</v>
      </c>
      <c r="H250" s="185">
        <v>3</v>
      </c>
      <c r="I250" s="186"/>
      <c r="J250" s="185">
        <f>ROUND(I250*H250,2)</f>
        <v>0</v>
      </c>
      <c r="K250" s="183" t="s">
        <v>176</v>
      </c>
      <c r="L250" s="37"/>
      <c r="M250" s="187" t="s">
        <v>1</v>
      </c>
      <c r="N250" s="188" t="s">
        <v>46</v>
      </c>
      <c r="O250" s="59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AR250" s="16" t="s">
        <v>177</v>
      </c>
      <c r="AT250" s="16" t="s">
        <v>174</v>
      </c>
      <c r="AU250" s="16" t="s">
        <v>84</v>
      </c>
      <c r="AY250" s="16" t="s">
        <v>172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6" t="s">
        <v>82</v>
      </c>
      <c r="BK250" s="191">
        <f>ROUND(I250*H250,2)</f>
        <v>0</v>
      </c>
      <c r="BL250" s="16" t="s">
        <v>177</v>
      </c>
      <c r="BM250" s="16" t="s">
        <v>655</v>
      </c>
    </row>
    <row r="251" spans="2:65" s="12" customFormat="1">
      <c r="B251" s="192"/>
      <c r="C251" s="193"/>
      <c r="D251" s="194" t="s">
        <v>178</v>
      </c>
      <c r="E251" s="195" t="s">
        <v>1</v>
      </c>
      <c r="F251" s="196" t="s">
        <v>631</v>
      </c>
      <c r="G251" s="193"/>
      <c r="H251" s="195" t="s">
        <v>1</v>
      </c>
      <c r="I251" s="197"/>
      <c r="J251" s="193"/>
      <c r="K251" s="193"/>
      <c r="L251" s="198"/>
      <c r="M251" s="199"/>
      <c r="N251" s="200"/>
      <c r="O251" s="200"/>
      <c r="P251" s="200"/>
      <c r="Q251" s="200"/>
      <c r="R251" s="200"/>
      <c r="S251" s="200"/>
      <c r="T251" s="201"/>
      <c r="AT251" s="202" t="s">
        <v>178</v>
      </c>
      <c r="AU251" s="202" t="s">
        <v>84</v>
      </c>
      <c r="AV251" s="12" t="s">
        <v>82</v>
      </c>
      <c r="AW251" s="12" t="s">
        <v>36</v>
      </c>
      <c r="AX251" s="12" t="s">
        <v>75</v>
      </c>
      <c r="AY251" s="202" t="s">
        <v>172</v>
      </c>
    </row>
    <row r="252" spans="2:65" s="13" customFormat="1">
      <c r="B252" s="203"/>
      <c r="C252" s="204"/>
      <c r="D252" s="194" t="s">
        <v>178</v>
      </c>
      <c r="E252" s="205" t="s">
        <v>1</v>
      </c>
      <c r="F252" s="206" t="s">
        <v>92</v>
      </c>
      <c r="G252" s="204"/>
      <c r="H252" s="207">
        <v>3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178</v>
      </c>
      <c r="AU252" s="213" t="s">
        <v>84</v>
      </c>
      <c r="AV252" s="13" t="s">
        <v>84</v>
      </c>
      <c r="AW252" s="13" t="s">
        <v>36</v>
      </c>
      <c r="AX252" s="13" t="s">
        <v>82</v>
      </c>
      <c r="AY252" s="213" t="s">
        <v>172</v>
      </c>
    </row>
    <row r="253" spans="2:65" s="1" customFormat="1" ht="16.5" customHeight="1">
      <c r="B253" s="33"/>
      <c r="C253" s="227" t="s">
        <v>310</v>
      </c>
      <c r="D253" s="227" t="s">
        <v>288</v>
      </c>
      <c r="E253" s="228" t="s">
        <v>656</v>
      </c>
      <c r="F253" s="229" t="s">
        <v>657</v>
      </c>
      <c r="G253" s="230" t="s">
        <v>386</v>
      </c>
      <c r="H253" s="231">
        <v>3</v>
      </c>
      <c r="I253" s="232"/>
      <c r="J253" s="231">
        <f>ROUND(I253*H253,2)</f>
        <v>0</v>
      </c>
      <c r="K253" s="229" t="s">
        <v>176</v>
      </c>
      <c r="L253" s="233"/>
      <c r="M253" s="234" t="s">
        <v>1</v>
      </c>
      <c r="N253" s="235" t="s">
        <v>46</v>
      </c>
      <c r="O253" s="59"/>
      <c r="P253" s="189">
        <f>O253*H253</f>
        <v>0</v>
      </c>
      <c r="Q253" s="189">
        <v>8.6999999999999994E-3</v>
      </c>
      <c r="R253" s="189">
        <f>Q253*H253</f>
        <v>2.6099999999999998E-2</v>
      </c>
      <c r="S253" s="189">
        <v>0</v>
      </c>
      <c r="T253" s="190">
        <f>S253*H253</f>
        <v>0</v>
      </c>
      <c r="AR253" s="16" t="s">
        <v>200</v>
      </c>
      <c r="AT253" s="16" t="s">
        <v>288</v>
      </c>
      <c r="AU253" s="16" t="s">
        <v>84</v>
      </c>
      <c r="AY253" s="16" t="s">
        <v>172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6" t="s">
        <v>82</v>
      </c>
      <c r="BK253" s="191">
        <f>ROUND(I253*H253,2)</f>
        <v>0</v>
      </c>
      <c r="BL253" s="16" t="s">
        <v>177</v>
      </c>
      <c r="BM253" s="16" t="s">
        <v>658</v>
      </c>
    </row>
    <row r="254" spans="2:65" s="1" customFormat="1" ht="22.5" customHeight="1">
      <c r="B254" s="33"/>
      <c r="C254" s="181" t="s">
        <v>313</v>
      </c>
      <c r="D254" s="181" t="s">
        <v>174</v>
      </c>
      <c r="E254" s="182" t="s">
        <v>659</v>
      </c>
      <c r="F254" s="183" t="s">
        <v>660</v>
      </c>
      <c r="G254" s="184" t="s">
        <v>386</v>
      </c>
      <c r="H254" s="185">
        <v>1</v>
      </c>
      <c r="I254" s="186"/>
      <c r="J254" s="185">
        <f>ROUND(I254*H254,2)</f>
        <v>0</v>
      </c>
      <c r="K254" s="183" t="s">
        <v>176</v>
      </c>
      <c r="L254" s="37"/>
      <c r="M254" s="187" t="s">
        <v>1</v>
      </c>
      <c r="N254" s="188" t="s">
        <v>46</v>
      </c>
      <c r="O254" s="59"/>
      <c r="P254" s="189">
        <f>O254*H254</f>
        <v>0</v>
      </c>
      <c r="Q254" s="189">
        <v>1.67E-3</v>
      </c>
      <c r="R254" s="189">
        <f>Q254*H254</f>
        <v>1.67E-3</v>
      </c>
      <c r="S254" s="189">
        <v>0</v>
      </c>
      <c r="T254" s="190">
        <f>S254*H254</f>
        <v>0</v>
      </c>
      <c r="AR254" s="16" t="s">
        <v>177</v>
      </c>
      <c r="AT254" s="16" t="s">
        <v>174</v>
      </c>
      <c r="AU254" s="16" t="s">
        <v>84</v>
      </c>
      <c r="AY254" s="16" t="s">
        <v>172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6" t="s">
        <v>82</v>
      </c>
      <c r="BK254" s="191">
        <f>ROUND(I254*H254,2)</f>
        <v>0</v>
      </c>
      <c r="BL254" s="16" t="s">
        <v>177</v>
      </c>
      <c r="BM254" s="16" t="s">
        <v>661</v>
      </c>
    </row>
    <row r="255" spans="2:65" s="1" customFormat="1" ht="16.5" customHeight="1">
      <c r="B255" s="33"/>
      <c r="C255" s="227" t="s">
        <v>318</v>
      </c>
      <c r="D255" s="227" t="s">
        <v>288</v>
      </c>
      <c r="E255" s="228" t="s">
        <v>662</v>
      </c>
      <c r="F255" s="229" t="s">
        <v>663</v>
      </c>
      <c r="G255" s="230" t="s">
        <v>513</v>
      </c>
      <c r="H255" s="231">
        <v>1</v>
      </c>
      <c r="I255" s="232"/>
      <c r="J255" s="231">
        <f>ROUND(I255*H255,2)</f>
        <v>0</v>
      </c>
      <c r="K255" s="229" t="s">
        <v>1</v>
      </c>
      <c r="L255" s="233"/>
      <c r="M255" s="234" t="s">
        <v>1</v>
      </c>
      <c r="N255" s="235" t="s">
        <v>46</v>
      </c>
      <c r="O255" s="59"/>
      <c r="P255" s="189">
        <f>O255*H255</f>
        <v>0</v>
      </c>
      <c r="Q255" s="189">
        <v>1.34E-2</v>
      </c>
      <c r="R255" s="189">
        <f>Q255*H255</f>
        <v>1.34E-2</v>
      </c>
      <c r="S255" s="189">
        <v>0</v>
      </c>
      <c r="T255" s="190">
        <f>S255*H255</f>
        <v>0</v>
      </c>
      <c r="AR255" s="16" t="s">
        <v>200</v>
      </c>
      <c r="AT255" s="16" t="s">
        <v>288</v>
      </c>
      <c r="AU255" s="16" t="s">
        <v>84</v>
      </c>
      <c r="AY255" s="16" t="s">
        <v>172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6" t="s">
        <v>82</v>
      </c>
      <c r="BK255" s="191">
        <f>ROUND(I255*H255,2)</f>
        <v>0</v>
      </c>
      <c r="BL255" s="16" t="s">
        <v>177</v>
      </c>
      <c r="BM255" s="16" t="s">
        <v>664</v>
      </c>
    </row>
    <row r="256" spans="2:65" s="1" customFormat="1" ht="22.5" customHeight="1">
      <c r="B256" s="33"/>
      <c r="C256" s="181" t="s">
        <v>321</v>
      </c>
      <c r="D256" s="181" t="s">
        <v>174</v>
      </c>
      <c r="E256" s="182" t="s">
        <v>665</v>
      </c>
      <c r="F256" s="183" t="s">
        <v>666</v>
      </c>
      <c r="G256" s="184" t="s">
        <v>386</v>
      </c>
      <c r="H256" s="185">
        <v>1</v>
      </c>
      <c r="I256" s="186"/>
      <c r="J256" s="185">
        <f>ROUND(I256*H256,2)</f>
        <v>0</v>
      </c>
      <c r="K256" s="183" t="s">
        <v>176</v>
      </c>
      <c r="L256" s="37"/>
      <c r="M256" s="187" t="s">
        <v>1</v>
      </c>
      <c r="N256" s="188" t="s">
        <v>46</v>
      </c>
      <c r="O256" s="59"/>
      <c r="P256" s="189">
        <f>O256*H256</f>
        <v>0</v>
      </c>
      <c r="Q256" s="189">
        <v>1.67E-3</v>
      </c>
      <c r="R256" s="189">
        <f>Q256*H256</f>
        <v>1.67E-3</v>
      </c>
      <c r="S256" s="189">
        <v>0</v>
      </c>
      <c r="T256" s="190">
        <f>S256*H256</f>
        <v>0</v>
      </c>
      <c r="AR256" s="16" t="s">
        <v>177</v>
      </c>
      <c r="AT256" s="16" t="s">
        <v>174</v>
      </c>
      <c r="AU256" s="16" t="s">
        <v>84</v>
      </c>
      <c r="AY256" s="16" t="s">
        <v>172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6" t="s">
        <v>82</v>
      </c>
      <c r="BK256" s="191">
        <f>ROUND(I256*H256,2)</f>
        <v>0</v>
      </c>
      <c r="BL256" s="16" t="s">
        <v>177</v>
      </c>
      <c r="BM256" s="16" t="s">
        <v>667</v>
      </c>
    </row>
    <row r="257" spans="2:65" s="12" customFormat="1">
      <c r="B257" s="192"/>
      <c r="C257" s="193"/>
      <c r="D257" s="194" t="s">
        <v>178</v>
      </c>
      <c r="E257" s="195" t="s">
        <v>1</v>
      </c>
      <c r="F257" s="196" t="s">
        <v>631</v>
      </c>
      <c r="G257" s="193"/>
      <c r="H257" s="195" t="s">
        <v>1</v>
      </c>
      <c r="I257" s="197"/>
      <c r="J257" s="193"/>
      <c r="K257" s="193"/>
      <c r="L257" s="198"/>
      <c r="M257" s="199"/>
      <c r="N257" s="200"/>
      <c r="O257" s="200"/>
      <c r="P257" s="200"/>
      <c r="Q257" s="200"/>
      <c r="R257" s="200"/>
      <c r="S257" s="200"/>
      <c r="T257" s="201"/>
      <c r="AT257" s="202" t="s">
        <v>178</v>
      </c>
      <c r="AU257" s="202" t="s">
        <v>84</v>
      </c>
      <c r="AV257" s="12" t="s">
        <v>82</v>
      </c>
      <c r="AW257" s="12" t="s">
        <v>36</v>
      </c>
      <c r="AX257" s="12" t="s">
        <v>75</v>
      </c>
      <c r="AY257" s="202" t="s">
        <v>172</v>
      </c>
    </row>
    <row r="258" spans="2:65" s="13" customFormat="1">
      <c r="B258" s="203"/>
      <c r="C258" s="204"/>
      <c r="D258" s="194" t="s">
        <v>178</v>
      </c>
      <c r="E258" s="205" t="s">
        <v>1</v>
      </c>
      <c r="F258" s="206" t="s">
        <v>82</v>
      </c>
      <c r="G258" s="204"/>
      <c r="H258" s="207">
        <v>1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178</v>
      </c>
      <c r="AU258" s="213" t="s">
        <v>84</v>
      </c>
      <c r="AV258" s="13" t="s">
        <v>84</v>
      </c>
      <c r="AW258" s="13" t="s">
        <v>36</v>
      </c>
      <c r="AX258" s="13" t="s">
        <v>82</v>
      </c>
      <c r="AY258" s="213" t="s">
        <v>172</v>
      </c>
    </row>
    <row r="259" spans="2:65" s="1" customFormat="1" ht="16.5" customHeight="1">
      <c r="B259" s="33"/>
      <c r="C259" s="227" t="s">
        <v>325</v>
      </c>
      <c r="D259" s="227" t="s">
        <v>288</v>
      </c>
      <c r="E259" s="228" t="s">
        <v>668</v>
      </c>
      <c r="F259" s="229" t="s">
        <v>669</v>
      </c>
      <c r="G259" s="230" t="s">
        <v>513</v>
      </c>
      <c r="H259" s="231">
        <v>1</v>
      </c>
      <c r="I259" s="232"/>
      <c r="J259" s="231">
        <f>ROUND(I259*H259,2)</f>
        <v>0</v>
      </c>
      <c r="K259" s="229" t="s">
        <v>1</v>
      </c>
      <c r="L259" s="233"/>
      <c r="M259" s="234" t="s">
        <v>1</v>
      </c>
      <c r="N259" s="235" t="s">
        <v>46</v>
      </c>
      <c r="O259" s="59"/>
      <c r="P259" s="189">
        <f>O259*H259</f>
        <v>0</v>
      </c>
      <c r="Q259" s="189">
        <v>9.4999999999999998E-3</v>
      </c>
      <c r="R259" s="189">
        <f>Q259*H259</f>
        <v>9.4999999999999998E-3</v>
      </c>
      <c r="S259" s="189">
        <v>0</v>
      </c>
      <c r="T259" s="190">
        <f>S259*H259</f>
        <v>0</v>
      </c>
      <c r="AR259" s="16" t="s">
        <v>200</v>
      </c>
      <c r="AT259" s="16" t="s">
        <v>288</v>
      </c>
      <c r="AU259" s="16" t="s">
        <v>84</v>
      </c>
      <c r="AY259" s="16" t="s">
        <v>172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6" t="s">
        <v>82</v>
      </c>
      <c r="BK259" s="191">
        <f>ROUND(I259*H259,2)</f>
        <v>0</v>
      </c>
      <c r="BL259" s="16" t="s">
        <v>177</v>
      </c>
      <c r="BM259" s="16" t="s">
        <v>670</v>
      </c>
    </row>
    <row r="260" spans="2:65" s="1" customFormat="1" ht="22.5" customHeight="1">
      <c r="B260" s="33"/>
      <c r="C260" s="181" t="s">
        <v>328</v>
      </c>
      <c r="D260" s="181" t="s">
        <v>174</v>
      </c>
      <c r="E260" s="182" t="s">
        <v>671</v>
      </c>
      <c r="F260" s="183" t="s">
        <v>672</v>
      </c>
      <c r="G260" s="184" t="s">
        <v>386</v>
      </c>
      <c r="H260" s="185">
        <v>4</v>
      </c>
      <c r="I260" s="186"/>
      <c r="J260" s="185">
        <f>ROUND(I260*H260,2)</f>
        <v>0</v>
      </c>
      <c r="K260" s="183" t="s">
        <v>176</v>
      </c>
      <c r="L260" s="37"/>
      <c r="M260" s="187" t="s">
        <v>1</v>
      </c>
      <c r="N260" s="188" t="s">
        <v>46</v>
      </c>
      <c r="O260" s="59"/>
      <c r="P260" s="189">
        <f>O260*H260</f>
        <v>0</v>
      </c>
      <c r="Q260" s="189">
        <v>1E-4</v>
      </c>
      <c r="R260" s="189">
        <f>Q260*H260</f>
        <v>4.0000000000000002E-4</v>
      </c>
      <c r="S260" s="189">
        <v>0</v>
      </c>
      <c r="T260" s="190">
        <f>S260*H260</f>
        <v>0</v>
      </c>
      <c r="AR260" s="16" t="s">
        <v>177</v>
      </c>
      <c r="AT260" s="16" t="s">
        <v>174</v>
      </c>
      <c r="AU260" s="16" t="s">
        <v>84</v>
      </c>
      <c r="AY260" s="16" t="s">
        <v>172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6" t="s">
        <v>82</v>
      </c>
      <c r="BK260" s="191">
        <f>ROUND(I260*H260,2)</f>
        <v>0</v>
      </c>
      <c r="BL260" s="16" t="s">
        <v>177</v>
      </c>
      <c r="BM260" s="16" t="s">
        <v>673</v>
      </c>
    </row>
    <row r="261" spans="2:65" s="12" customFormat="1">
      <c r="B261" s="192"/>
      <c r="C261" s="193"/>
      <c r="D261" s="194" t="s">
        <v>178</v>
      </c>
      <c r="E261" s="195" t="s">
        <v>1</v>
      </c>
      <c r="F261" s="196" t="s">
        <v>631</v>
      </c>
      <c r="G261" s="193"/>
      <c r="H261" s="195" t="s">
        <v>1</v>
      </c>
      <c r="I261" s="197"/>
      <c r="J261" s="193"/>
      <c r="K261" s="193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178</v>
      </c>
      <c r="AU261" s="202" t="s">
        <v>84</v>
      </c>
      <c r="AV261" s="12" t="s">
        <v>82</v>
      </c>
      <c r="AW261" s="12" t="s">
        <v>36</v>
      </c>
      <c r="AX261" s="12" t="s">
        <v>75</v>
      </c>
      <c r="AY261" s="202" t="s">
        <v>172</v>
      </c>
    </row>
    <row r="262" spans="2:65" s="13" customFormat="1">
      <c r="B262" s="203"/>
      <c r="C262" s="204"/>
      <c r="D262" s="194" t="s">
        <v>178</v>
      </c>
      <c r="E262" s="205" t="s">
        <v>1</v>
      </c>
      <c r="F262" s="206" t="s">
        <v>177</v>
      </c>
      <c r="G262" s="204"/>
      <c r="H262" s="207">
        <v>4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178</v>
      </c>
      <c r="AU262" s="213" t="s">
        <v>84</v>
      </c>
      <c r="AV262" s="13" t="s">
        <v>84</v>
      </c>
      <c r="AW262" s="13" t="s">
        <v>36</v>
      </c>
      <c r="AX262" s="13" t="s">
        <v>82</v>
      </c>
      <c r="AY262" s="213" t="s">
        <v>172</v>
      </c>
    </row>
    <row r="263" spans="2:65" s="1" customFormat="1" ht="16.5" customHeight="1">
      <c r="B263" s="33"/>
      <c r="C263" s="227" t="s">
        <v>332</v>
      </c>
      <c r="D263" s="227" t="s">
        <v>288</v>
      </c>
      <c r="E263" s="228" t="s">
        <v>674</v>
      </c>
      <c r="F263" s="229" t="s">
        <v>675</v>
      </c>
      <c r="G263" s="230" t="s">
        <v>386</v>
      </c>
      <c r="H263" s="231">
        <v>4</v>
      </c>
      <c r="I263" s="232"/>
      <c r="J263" s="231">
        <f>ROUND(I263*H263,2)</f>
        <v>0</v>
      </c>
      <c r="K263" s="229" t="s">
        <v>176</v>
      </c>
      <c r="L263" s="233"/>
      <c r="M263" s="234" t="s">
        <v>1</v>
      </c>
      <c r="N263" s="235" t="s">
        <v>46</v>
      </c>
      <c r="O263" s="59"/>
      <c r="P263" s="189">
        <f>O263*H263</f>
        <v>0</v>
      </c>
      <c r="Q263" s="189">
        <v>5.4999999999999997E-3</v>
      </c>
      <c r="R263" s="189">
        <f>Q263*H263</f>
        <v>2.1999999999999999E-2</v>
      </c>
      <c r="S263" s="189">
        <v>0</v>
      </c>
      <c r="T263" s="190">
        <f>S263*H263</f>
        <v>0</v>
      </c>
      <c r="AR263" s="16" t="s">
        <v>200</v>
      </c>
      <c r="AT263" s="16" t="s">
        <v>288</v>
      </c>
      <c r="AU263" s="16" t="s">
        <v>84</v>
      </c>
      <c r="AY263" s="16" t="s">
        <v>172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6" t="s">
        <v>82</v>
      </c>
      <c r="BK263" s="191">
        <f>ROUND(I263*H263,2)</f>
        <v>0</v>
      </c>
      <c r="BL263" s="16" t="s">
        <v>177</v>
      </c>
      <c r="BM263" s="16" t="s">
        <v>676</v>
      </c>
    </row>
    <row r="264" spans="2:65" s="1" customFormat="1" ht="22.5" customHeight="1">
      <c r="B264" s="33"/>
      <c r="C264" s="181" t="s">
        <v>333</v>
      </c>
      <c r="D264" s="181" t="s">
        <v>174</v>
      </c>
      <c r="E264" s="182" t="s">
        <v>501</v>
      </c>
      <c r="F264" s="183" t="s">
        <v>502</v>
      </c>
      <c r="G264" s="184" t="s">
        <v>386</v>
      </c>
      <c r="H264" s="185">
        <v>1</v>
      </c>
      <c r="I264" s="186"/>
      <c r="J264" s="185">
        <f>ROUND(I264*H264,2)</f>
        <v>0</v>
      </c>
      <c r="K264" s="183" t="s">
        <v>176</v>
      </c>
      <c r="L264" s="37"/>
      <c r="M264" s="187" t="s">
        <v>1</v>
      </c>
      <c r="N264" s="188" t="s">
        <v>46</v>
      </c>
      <c r="O264" s="59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AR264" s="16" t="s">
        <v>177</v>
      </c>
      <c r="AT264" s="16" t="s">
        <v>174</v>
      </c>
      <c r="AU264" s="16" t="s">
        <v>84</v>
      </c>
      <c r="AY264" s="16" t="s">
        <v>172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6" t="s">
        <v>82</v>
      </c>
      <c r="BK264" s="191">
        <f>ROUND(I264*H264,2)</f>
        <v>0</v>
      </c>
      <c r="BL264" s="16" t="s">
        <v>177</v>
      </c>
      <c r="BM264" s="16" t="s">
        <v>677</v>
      </c>
    </row>
    <row r="265" spans="2:65" s="12" customFormat="1">
      <c r="B265" s="192"/>
      <c r="C265" s="193"/>
      <c r="D265" s="194" t="s">
        <v>178</v>
      </c>
      <c r="E265" s="195" t="s">
        <v>1</v>
      </c>
      <c r="F265" s="196" t="s">
        <v>631</v>
      </c>
      <c r="G265" s="193"/>
      <c r="H265" s="195" t="s">
        <v>1</v>
      </c>
      <c r="I265" s="197"/>
      <c r="J265" s="193"/>
      <c r="K265" s="193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178</v>
      </c>
      <c r="AU265" s="202" t="s">
        <v>84</v>
      </c>
      <c r="AV265" s="12" t="s">
        <v>82</v>
      </c>
      <c r="AW265" s="12" t="s">
        <v>36</v>
      </c>
      <c r="AX265" s="12" t="s">
        <v>75</v>
      </c>
      <c r="AY265" s="202" t="s">
        <v>172</v>
      </c>
    </row>
    <row r="266" spans="2:65" s="13" customFormat="1">
      <c r="B266" s="203"/>
      <c r="C266" s="204"/>
      <c r="D266" s="194" t="s">
        <v>178</v>
      </c>
      <c r="E266" s="205" t="s">
        <v>1</v>
      </c>
      <c r="F266" s="206" t="s">
        <v>82</v>
      </c>
      <c r="G266" s="204"/>
      <c r="H266" s="207">
        <v>1</v>
      </c>
      <c r="I266" s="208"/>
      <c r="J266" s="204"/>
      <c r="K266" s="204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178</v>
      </c>
      <c r="AU266" s="213" t="s">
        <v>84</v>
      </c>
      <c r="AV266" s="13" t="s">
        <v>84</v>
      </c>
      <c r="AW266" s="13" t="s">
        <v>36</v>
      </c>
      <c r="AX266" s="13" t="s">
        <v>82</v>
      </c>
      <c r="AY266" s="213" t="s">
        <v>172</v>
      </c>
    </row>
    <row r="267" spans="2:65" s="1" customFormat="1" ht="16.5" customHeight="1">
      <c r="B267" s="33"/>
      <c r="C267" s="227" t="s">
        <v>334</v>
      </c>
      <c r="D267" s="227" t="s">
        <v>288</v>
      </c>
      <c r="E267" s="228" t="s">
        <v>678</v>
      </c>
      <c r="F267" s="229" t="s">
        <v>679</v>
      </c>
      <c r="G267" s="230" t="s">
        <v>386</v>
      </c>
      <c r="H267" s="231">
        <v>1</v>
      </c>
      <c r="I267" s="232"/>
      <c r="J267" s="231">
        <f>ROUND(I267*H267,2)</f>
        <v>0</v>
      </c>
      <c r="K267" s="229" t="s">
        <v>176</v>
      </c>
      <c r="L267" s="233"/>
      <c r="M267" s="234" t="s">
        <v>1</v>
      </c>
      <c r="N267" s="235" t="s">
        <v>46</v>
      </c>
      <c r="O267" s="59"/>
      <c r="P267" s="189">
        <f>O267*H267</f>
        <v>0</v>
      </c>
      <c r="Q267" s="189">
        <v>1.04E-2</v>
      </c>
      <c r="R267" s="189">
        <f>Q267*H267</f>
        <v>1.04E-2</v>
      </c>
      <c r="S267" s="189">
        <v>0</v>
      </c>
      <c r="T267" s="190">
        <f>S267*H267</f>
        <v>0</v>
      </c>
      <c r="AR267" s="16" t="s">
        <v>200</v>
      </c>
      <c r="AT267" s="16" t="s">
        <v>288</v>
      </c>
      <c r="AU267" s="16" t="s">
        <v>84</v>
      </c>
      <c r="AY267" s="16" t="s">
        <v>172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6" t="s">
        <v>82</v>
      </c>
      <c r="BK267" s="191">
        <f>ROUND(I267*H267,2)</f>
        <v>0</v>
      </c>
      <c r="BL267" s="16" t="s">
        <v>177</v>
      </c>
      <c r="BM267" s="16" t="s">
        <v>680</v>
      </c>
    </row>
    <row r="268" spans="2:65" s="1" customFormat="1" ht="22.5" customHeight="1">
      <c r="B268" s="33"/>
      <c r="C268" s="181" t="s">
        <v>335</v>
      </c>
      <c r="D268" s="181" t="s">
        <v>174</v>
      </c>
      <c r="E268" s="182" t="s">
        <v>681</v>
      </c>
      <c r="F268" s="183" t="s">
        <v>682</v>
      </c>
      <c r="G268" s="184" t="s">
        <v>386</v>
      </c>
      <c r="H268" s="185">
        <v>1</v>
      </c>
      <c r="I268" s="186"/>
      <c r="J268" s="185">
        <f>ROUND(I268*H268,2)</f>
        <v>0</v>
      </c>
      <c r="K268" s="183" t="s">
        <v>176</v>
      </c>
      <c r="L268" s="37"/>
      <c r="M268" s="187" t="s">
        <v>1</v>
      </c>
      <c r="N268" s="188" t="s">
        <v>46</v>
      </c>
      <c r="O268" s="59"/>
      <c r="P268" s="189">
        <f>O268*H268</f>
        <v>0</v>
      </c>
      <c r="Q268" s="189">
        <v>1.7099999999999999E-3</v>
      </c>
      <c r="R268" s="189">
        <f>Q268*H268</f>
        <v>1.7099999999999999E-3</v>
      </c>
      <c r="S268" s="189">
        <v>0</v>
      </c>
      <c r="T268" s="190">
        <f>S268*H268</f>
        <v>0</v>
      </c>
      <c r="AR268" s="16" t="s">
        <v>177</v>
      </c>
      <c r="AT268" s="16" t="s">
        <v>174</v>
      </c>
      <c r="AU268" s="16" t="s">
        <v>84</v>
      </c>
      <c r="AY268" s="16" t="s">
        <v>172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6" t="s">
        <v>82</v>
      </c>
      <c r="BK268" s="191">
        <f>ROUND(I268*H268,2)</f>
        <v>0</v>
      </c>
      <c r="BL268" s="16" t="s">
        <v>177</v>
      </c>
      <c r="BM268" s="16" t="s">
        <v>683</v>
      </c>
    </row>
    <row r="269" spans="2:65" s="12" customFormat="1">
      <c r="B269" s="192"/>
      <c r="C269" s="193"/>
      <c r="D269" s="194" t="s">
        <v>178</v>
      </c>
      <c r="E269" s="195" t="s">
        <v>1</v>
      </c>
      <c r="F269" s="196" t="s">
        <v>631</v>
      </c>
      <c r="G269" s="193"/>
      <c r="H269" s="195" t="s">
        <v>1</v>
      </c>
      <c r="I269" s="197"/>
      <c r="J269" s="193"/>
      <c r="K269" s="193"/>
      <c r="L269" s="198"/>
      <c r="M269" s="199"/>
      <c r="N269" s="200"/>
      <c r="O269" s="200"/>
      <c r="P269" s="200"/>
      <c r="Q269" s="200"/>
      <c r="R269" s="200"/>
      <c r="S269" s="200"/>
      <c r="T269" s="201"/>
      <c r="AT269" s="202" t="s">
        <v>178</v>
      </c>
      <c r="AU269" s="202" t="s">
        <v>84</v>
      </c>
      <c r="AV269" s="12" t="s">
        <v>82</v>
      </c>
      <c r="AW269" s="12" t="s">
        <v>36</v>
      </c>
      <c r="AX269" s="12" t="s">
        <v>75</v>
      </c>
      <c r="AY269" s="202" t="s">
        <v>172</v>
      </c>
    </row>
    <row r="270" spans="2:65" s="13" customFormat="1">
      <c r="B270" s="203"/>
      <c r="C270" s="204"/>
      <c r="D270" s="194" t="s">
        <v>178</v>
      </c>
      <c r="E270" s="205" t="s">
        <v>1</v>
      </c>
      <c r="F270" s="206" t="s">
        <v>82</v>
      </c>
      <c r="G270" s="204"/>
      <c r="H270" s="207">
        <v>1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178</v>
      </c>
      <c r="AU270" s="213" t="s">
        <v>84</v>
      </c>
      <c r="AV270" s="13" t="s">
        <v>84</v>
      </c>
      <c r="AW270" s="13" t="s">
        <v>36</v>
      </c>
      <c r="AX270" s="13" t="s">
        <v>82</v>
      </c>
      <c r="AY270" s="213" t="s">
        <v>172</v>
      </c>
    </row>
    <row r="271" spans="2:65" s="1" customFormat="1" ht="16.5" customHeight="1">
      <c r="B271" s="33"/>
      <c r="C271" s="227" t="s">
        <v>338</v>
      </c>
      <c r="D271" s="227" t="s">
        <v>288</v>
      </c>
      <c r="E271" s="228" t="s">
        <v>684</v>
      </c>
      <c r="F271" s="229" t="s">
        <v>685</v>
      </c>
      <c r="G271" s="230" t="s">
        <v>513</v>
      </c>
      <c r="H271" s="231">
        <v>1</v>
      </c>
      <c r="I271" s="232"/>
      <c r="J271" s="231">
        <f>ROUND(I271*H271,2)</f>
        <v>0</v>
      </c>
      <c r="K271" s="229" t="s">
        <v>1</v>
      </c>
      <c r="L271" s="233"/>
      <c r="M271" s="234" t="s">
        <v>1</v>
      </c>
      <c r="N271" s="235" t="s">
        <v>46</v>
      </c>
      <c r="O271" s="59"/>
      <c r="P271" s="189">
        <f>O271*H271</f>
        <v>0</v>
      </c>
      <c r="Q271" s="189">
        <v>1.9400000000000001E-2</v>
      </c>
      <c r="R271" s="189">
        <f>Q271*H271</f>
        <v>1.9400000000000001E-2</v>
      </c>
      <c r="S271" s="189">
        <v>0</v>
      </c>
      <c r="T271" s="190">
        <f>S271*H271</f>
        <v>0</v>
      </c>
      <c r="AR271" s="16" t="s">
        <v>200</v>
      </c>
      <c r="AT271" s="16" t="s">
        <v>288</v>
      </c>
      <c r="AU271" s="16" t="s">
        <v>84</v>
      </c>
      <c r="AY271" s="16" t="s">
        <v>172</v>
      </c>
      <c r="BE271" s="191">
        <f>IF(N271="základní",J271,0)</f>
        <v>0</v>
      </c>
      <c r="BF271" s="191">
        <f>IF(N271="snížená",J271,0)</f>
        <v>0</v>
      </c>
      <c r="BG271" s="191">
        <f>IF(N271="zákl. přenesená",J271,0)</f>
        <v>0</v>
      </c>
      <c r="BH271" s="191">
        <f>IF(N271="sníž. přenesená",J271,0)</f>
        <v>0</v>
      </c>
      <c r="BI271" s="191">
        <f>IF(N271="nulová",J271,0)</f>
        <v>0</v>
      </c>
      <c r="BJ271" s="16" t="s">
        <v>82</v>
      </c>
      <c r="BK271" s="191">
        <f>ROUND(I271*H271,2)</f>
        <v>0</v>
      </c>
      <c r="BL271" s="16" t="s">
        <v>177</v>
      </c>
      <c r="BM271" s="16" t="s">
        <v>686</v>
      </c>
    </row>
    <row r="272" spans="2:65" s="1" customFormat="1" ht="16.5" customHeight="1">
      <c r="B272" s="33"/>
      <c r="C272" s="181" t="s">
        <v>342</v>
      </c>
      <c r="D272" s="181" t="s">
        <v>174</v>
      </c>
      <c r="E272" s="182" t="s">
        <v>515</v>
      </c>
      <c r="F272" s="183" t="s">
        <v>516</v>
      </c>
      <c r="G272" s="184" t="s">
        <v>386</v>
      </c>
      <c r="H272" s="185">
        <v>9</v>
      </c>
      <c r="I272" s="186"/>
      <c r="J272" s="185">
        <f>ROUND(I272*H272,2)</f>
        <v>0</v>
      </c>
      <c r="K272" s="183" t="s">
        <v>176</v>
      </c>
      <c r="L272" s="37"/>
      <c r="M272" s="187" t="s">
        <v>1</v>
      </c>
      <c r="N272" s="188" t="s">
        <v>46</v>
      </c>
      <c r="O272" s="59"/>
      <c r="P272" s="189">
        <f>O272*H272</f>
        <v>0</v>
      </c>
      <c r="Q272" s="189">
        <v>2.0000000000000002E-5</v>
      </c>
      <c r="R272" s="189">
        <f>Q272*H272</f>
        <v>1.8000000000000001E-4</v>
      </c>
      <c r="S272" s="189">
        <v>0</v>
      </c>
      <c r="T272" s="190">
        <f>S272*H272</f>
        <v>0</v>
      </c>
      <c r="AR272" s="16" t="s">
        <v>177</v>
      </c>
      <c r="AT272" s="16" t="s">
        <v>174</v>
      </c>
      <c r="AU272" s="16" t="s">
        <v>84</v>
      </c>
      <c r="AY272" s="16" t="s">
        <v>172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6" t="s">
        <v>82</v>
      </c>
      <c r="BK272" s="191">
        <f>ROUND(I272*H272,2)</f>
        <v>0</v>
      </c>
      <c r="BL272" s="16" t="s">
        <v>177</v>
      </c>
      <c r="BM272" s="16" t="s">
        <v>687</v>
      </c>
    </row>
    <row r="273" spans="2:65" s="12" customFormat="1">
      <c r="B273" s="192"/>
      <c r="C273" s="193"/>
      <c r="D273" s="194" t="s">
        <v>178</v>
      </c>
      <c r="E273" s="195" t="s">
        <v>1</v>
      </c>
      <c r="F273" s="196" t="s">
        <v>631</v>
      </c>
      <c r="G273" s="193"/>
      <c r="H273" s="195" t="s">
        <v>1</v>
      </c>
      <c r="I273" s="197"/>
      <c r="J273" s="193"/>
      <c r="K273" s="193"/>
      <c r="L273" s="198"/>
      <c r="M273" s="199"/>
      <c r="N273" s="200"/>
      <c r="O273" s="200"/>
      <c r="P273" s="200"/>
      <c r="Q273" s="200"/>
      <c r="R273" s="200"/>
      <c r="S273" s="200"/>
      <c r="T273" s="201"/>
      <c r="AT273" s="202" t="s">
        <v>178</v>
      </c>
      <c r="AU273" s="202" t="s">
        <v>84</v>
      </c>
      <c r="AV273" s="12" t="s">
        <v>82</v>
      </c>
      <c r="AW273" s="12" t="s">
        <v>36</v>
      </c>
      <c r="AX273" s="12" t="s">
        <v>75</v>
      </c>
      <c r="AY273" s="202" t="s">
        <v>172</v>
      </c>
    </row>
    <row r="274" spans="2:65" s="13" customFormat="1">
      <c r="B274" s="203"/>
      <c r="C274" s="204"/>
      <c r="D274" s="194" t="s">
        <v>178</v>
      </c>
      <c r="E274" s="205" t="s">
        <v>1</v>
      </c>
      <c r="F274" s="206" t="s">
        <v>204</v>
      </c>
      <c r="G274" s="204"/>
      <c r="H274" s="207">
        <v>9</v>
      </c>
      <c r="I274" s="208"/>
      <c r="J274" s="204"/>
      <c r="K274" s="204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178</v>
      </c>
      <c r="AU274" s="213" t="s">
        <v>84</v>
      </c>
      <c r="AV274" s="13" t="s">
        <v>84</v>
      </c>
      <c r="AW274" s="13" t="s">
        <v>36</v>
      </c>
      <c r="AX274" s="13" t="s">
        <v>82</v>
      </c>
      <c r="AY274" s="213" t="s">
        <v>172</v>
      </c>
    </row>
    <row r="275" spans="2:65" s="1" customFormat="1" ht="16.5" customHeight="1">
      <c r="B275" s="33"/>
      <c r="C275" s="227" t="s">
        <v>345</v>
      </c>
      <c r="D275" s="227" t="s">
        <v>288</v>
      </c>
      <c r="E275" s="228" t="s">
        <v>518</v>
      </c>
      <c r="F275" s="229" t="s">
        <v>519</v>
      </c>
      <c r="G275" s="230" t="s">
        <v>386</v>
      </c>
      <c r="H275" s="231">
        <v>9</v>
      </c>
      <c r="I275" s="232"/>
      <c r="J275" s="231">
        <f>ROUND(I275*H275,2)</f>
        <v>0</v>
      </c>
      <c r="K275" s="229" t="s">
        <v>1</v>
      </c>
      <c r="L275" s="233"/>
      <c r="M275" s="234" t="s">
        <v>1</v>
      </c>
      <c r="N275" s="235" t="s">
        <v>46</v>
      </c>
      <c r="O275" s="59"/>
      <c r="P275" s="189">
        <f>O275*H275</f>
        <v>0</v>
      </c>
      <c r="Q275" s="189">
        <v>3.64E-3</v>
      </c>
      <c r="R275" s="189">
        <f>Q275*H275</f>
        <v>3.2759999999999997E-2</v>
      </c>
      <c r="S275" s="189">
        <v>0</v>
      </c>
      <c r="T275" s="190">
        <f>S275*H275</f>
        <v>0</v>
      </c>
      <c r="AR275" s="16" t="s">
        <v>200</v>
      </c>
      <c r="AT275" s="16" t="s">
        <v>288</v>
      </c>
      <c r="AU275" s="16" t="s">
        <v>84</v>
      </c>
      <c r="AY275" s="16" t="s">
        <v>172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6" t="s">
        <v>82</v>
      </c>
      <c r="BK275" s="191">
        <f>ROUND(I275*H275,2)</f>
        <v>0</v>
      </c>
      <c r="BL275" s="16" t="s">
        <v>177</v>
      </c>
      <c r="BM275" s="16" t="s">
        <v>688</v>
      </c>
    </row>
    <row r="276" spans="2:65" s="1" customFormat="1" ht="16.5" customHeight="1">
      <c r="B276" s="33"/>
      <c r="C276" s="227" t="s">
        <v>348</v>
      </c>
      <c r="D276" s="227" t="s">
        <v>288</v>
      </c>
      <c r="E276" s="228" t="s">
        <v>521</v>
      </c>
      <c r="F276" s="229" t="s">
        <v>522</v>
      </c>
      <c r="G276" s="230" t="s">
        <v>513</v>
      </c>
      <c r="H276" s="231">
        <v>9</v>
      </c>
      <c r="I276" s="232"/>
      <c r="J276" s="231">
        <f>ROUND(I276*H276,2)</f>
        <v>0</v>
      </c>
      <c r="K276" s="229" t="s">
        <v>1</v>
      </c>
      <c r="L276" s="233"/>
      <c r="M276" s="234" t="s">
        <v>1</v>
      </c>
      <c r="N276" s="235" t="s">
        <v>46</v>
      </c>
      <c r="O276" s="59"/>
      <c r="P276" s="189">
        <f>O276*H276</f>
        <v>0</v>
      </c>
      <c r="Q276" s="189">
        <v>3.3E-3</v>
      </c>
      <c r="R276" s="189">
        <f>Q276*H276</f>
        <v>2.9700000000000001E-2</v>
      </c>
      <c r="S276" s="189">
        <v>0</v>
      </c>
      <c r="T276" s="190">
        <f>S276*H276</f>
        <v>0</v>
      </c>
      <c r="AR276" s="16" t="s">
        <v>200</v>
      </c>
      <c r="AT276" s="16" t="s">
        <v>288</v>
      </c>
      <c r="AU276" s="16" t="s">
        <v>84</v>
      </c>
      <c r="AY276" s="16" t="s">
        <v>172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6" t="s">
        <v>82</v>
      </c>
      <c r="BK276" s="191">
        <f>ROUND(I276*H276,2)</f>
        <v>0</v>
      </c>
      <c r="BL276" s="16" t="s">
        <v>177</v>
      </c>
      <c r="BM276" s="16" t="s">
        <v>689</v>
      </c>
    </row>
    <row r="277" spans="2:65" s="1" customFormat="1" ht="16.5" customHeight="1">
      <c r="B277" s="33"/>
      <c r="C277" s="227" t="s">
        <v>351</v>
      </c>
      <c r="D277" s="227" t="s">
        <v>288</v>
      </c>
      <c r="E277" s="228" t="s">
        <v>524</v>
      </c>
      <c r="F277" s="229" t="s">
        <v>525</v>
      </c>
      <c r="G277" s="230" t="s">
        <v>386</v>
      </c>
      <c r="H277" s="231">
        <v>9</v>
      </c>
      <c r="I277" s="232"/>
      <c r="J277" s="231">
        <f>ROUND(I277*H277,2)</f>
        <v>0</v>
      </c>
      <c r="K277" s="229" t="s">
        <v>1</v>
      </c>
      <c r="L277" s="233"/>
      <c r="M277" s="234" t="s">
        <v>1</v>
      </c>
      <c r="N277" s="235" t="s">
        <v>46</v>
      </c>
      <c r="O277" s="59"/>
      <c r="P277" s="189">
        <f>O277*H277</f>
        <v>0</v>
      </c>
      <c r="Q277" s="189">
        <v>1.4999999999999999E-4</v>
      </c>
      <c r="R277" s="189">
        <f>Q277*H277</f>
        <v>1.3499999999999999E-3</v>
      </c>
      <c r="S277" s="189">
        <v>0</v>
      </c>
      <c r="T277" s="190">
        <f>S277*H277</f>
        <v>0</v>
      </c>
      <c r="AR277" s="16" t="s">
        <v>200</v>
      </c>
      <c r="AT277" s="16" t="s">
        <v>288</v>
      </c>
      <c r="AU277" s="16" t="s">
        <v>84</v>
      </c>
      <c r="AY277" s="16" t="s">
        <v>172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6" t="s">
        <v>82</v>
      </c>
      <c r="BK277" s="191">
        <f>ROUND(I277*H277,2)</f>
        <v>0</v>
      </c>
      <c r="BL277" s="16" t="s">
        <v>177</v>
      </c>
      <c r="BM277" s="16" t="s">
        <v>690</v>
      </c>
    </row>
    <row r="278" spans="2:65" s="1" customFormat="1" ht="16.5" customHeight="1">
      <c r="B278" s="33"/>
      <c r="C278" s="181" t="s">
        <v>354</v>
      </c>
      <c r="D278" s="181" t="s">
        <v>174</v>
      </c>
      <c r="E278" s="182" t="s">
        <v>527</v>
      </c>
      <c r="F278" s="183" t="s">
        <v>528</v>
      </c>
      <c r="G278" s="184" t="s">
        <v>386</v>
      </c>
      <c r="H278" s="185">
        <v>9</v>
      </c>
      <c r="I278" s="186"/>
      <c r="J278" s="185">
        <f>ROUND(I278*H278,2)</f>
        <v>0</v>
      </c>
      <c r="K278" s="183" t="s">
        <v>176</v>
      </c>
      <c r="L278" s="37"/>
      <c r="M278" s="187" t="s">
        <v>1</v>
      </c>
      <c r="N278" s="188" t="s">
        <v>46</v>
      </c>
      <c r="O278" s="59"/>
      <c r="P278" s="189">
        <f>O278*H278</f>
        <v>0</v>
      </c>
      <c r="Q278" s="189">
        <v>0</v>
      </c>
      <c r="R278" s="189">
        <f>Q278*H278</f>
        <v>0</v>
      </c>
      <c r="S278" s="189">
        <v>7.6800000000000002E-3</v>
      </c>
      <c r="T278" s="190">
        <f>S278*H278</f>
        <v>6.9120000000000001E-2</v>
      </c>
      <c r="AR278" s="16" t="s">
        <v>177</v>
      </c>
      <c r="AT278" s="16" t="s">
        <v>174</v>
      </c>
      <c r="AU278" s="16" t="s">
        <v>84</v>
      </c>
      <c r="AY278" s="16" t="s">
        <v>172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6" t="s">
        <v>82</v>
      </c>
      <c r="BK278" s="191">
        <f>ROUND(I278*H278,2)</f>
        <v>0</v>
      </c>
      <c r="BL278" s="16" t="s">
        <v>177</v>
      </c>
      <c r="BM278" s="16" t="s">
        <v>691</v>
      </c>
    </row>
    <row r="279" spans="2:65" s="12" customFormat="1">
      <c r="B279" s="192"/>
      <c r="C279" s="193"/>
      <c r="D279" s="194" t="s">
        <v>178</v>
      </c>
      <c r="E279" s="195" t="s">
        <v>1</v>
      </c>
      <c r="F279" s="196" t="s">
        <v>530</v>
      </c>
      <c r="G279" s="193"/>
      <c r="H279" s="195" t="s">
        <v>1</v>
      </c>
      <c r="I279" s="197"/>
      <c r="J279" s="193"/>
      <c r="K279" s="193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178</v>
      </c>
      <c r="AU279" s="202" t="s">
        <v>84</v>
      </c>
      <c r="AV279" s="12" t="s">
        <v>82</v>
      </c>
      <c r="AW279" s="12" t="s">
        <v>36</v>
      </c>
      <c r="AX279" s="12" t="s">
        <v>75</v>
      </c>
      <c r="AY279" s="202" t="s">
        <v>172</v>
      </c>
    </row>
    <row r="280" spans="2:65" s="13" customFormat="1">
      <c r="B280" s="203"/>
      <c r="C280" s="204"/>
      <c r="D280" s="194" t="s">
        <v>178</v>
      </c>
      <c r="E280" s="205" t="s">
        <v>1</v>
      </c>
      <c r="F280" s="206" t="s">
        <v>204</v>
      </c>
      <c r="G280" s="204"/>
      <c r="H280" s="207">
        <v>9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178</v>
      </c>
      <c r="AU280" s="213" t="s">
        <v>84</v>
      </c>
      <c r="AV280" s="13" t="s">
        <v>84</v>
      </c>
      <c r="AW280" s="13" t="s">
        <v>36</v>
      </c>
      <c r="AX280" s="13" t="s">
        <v>82</v>
      </c>
      <c r="AY280" s="213" t="s">
        <v>172</v>
      </c>
    </row>
    <row r="281" spans="2:65" s="1" customFormat="1" ht="22.5" customHeight="1">
      <c r="B281" s="33"/>
      <c r="C281" s="181" t="s">
        <v>357</v>
      </c>
      <c r="D281" s="181" t="s">
        <v>174</v>
      </c>
      <c r="E281" s="182" t="s">
        <v>692</v>
      </c>
      <c r="F281" s="183" t="s">
        <v>693</v>
      </c>
      <c r="G281" s="184" t="s">
        <v>386</v>
      </c>
      <c r="H281" s="185">
        <v>1</v>
      </c>
      <c r="I281" s="186"/>
      <c r="J281" s="185">
        <f>ROUND(I281*H281,2)</f>
        <v>0</v>
      </c>
      <c r="K281" s="183" t="s">
        <v>176</v>
      </c>
      <c r="L281" s="37"/>
      <c r="M281" s="187" t="s">
        <v>1</v>
      </c>
      <c r="N281" s="188" t="s">
        <v>46</v>
      </c>
      <c r="O281" s="59"/>
      <c r="P281" s="189">
        <f>O281*H281</f>
        <v>0</v>
      </c>
      <c r="Q281" s="189">
        <v>8.5999999999999998E-4</v>
      </c>
      <c r="R281" s="189">
        <f>Q281*H281</f>
        <v>8.5999999999999998E-4</v>
      </c>
      <c r="S281" s="189">
        <v>0</v>
      </c>
      <c r="T281" s="190">
        <f>S281*H281</f>
        <v>0</v>
      </c>
      <c r="AR281" s="16" t="s">
        <v>177</v>
      </c>
      <c r="AT281" s="16" t="s">
        <v>174</v>
      </c>
      <c r="AU281" s="16" t="s">
        <v>84</v>
      </c>
      <c r="AY281" s="16" t="s">
        <v>172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6" t="s">
        <v>82</v>
      </c>
      <c r="BK281" s="191">
        <f>ROUND(I281*H281,2)</f>
        <v>0</v>
      </c>
      <c r="BL281" s="16" t="s">
        <v>177</v>
      </c>
      <c r="BM281" s="16" t="s">
        <v>694</v>
      </c>
    </row>
    <row r="282" spans="2:65" s="12" customFormat="1">
      <c r="B282" s="192"/>
      <c r="C282" s="193"/>
      <c r="D282" s="194" t="s">
        <v>178</v>
      </c>
      <c r="E282" s="195" t="s">
        <v>1</v>
      </c>
      <c r="F282" s="196" t="s">
        <v>631</v>
      </c>
      <c r="G282" s="193"/>
      <c r="H282" s="195" t="s">
        <v>1</v>
      </c>
      <c r="I282" s="197"/>
      <c r="J282" s="193"/>
      <c r="K282" s="193"/>
      <c r="L282" s="198"/>
      <c r="M282" s="199"/>
      <c r="N282" s="200"/>
      <c r="O282" s="200"/>
      <c r="P282" s="200"/>
      <c r="Q282" s="200"/>
      <c r="R282" s="200"/>
      <c r="S282" s="200"/>
      <c r="T282" s="201"/>
      <c r="AT282" s="202" t="s">
        <v>178</v>
      </c>
      <c r="AU282" s="202" t="s">
        <v>84</v>
      </c>
      <c r="AV282" s="12" t="s">
        <v>82</v>
      </c>
      <c r="AW282" s="12" t="s">
        <v>36</v>
      </c>
      <c r="AX282" s="12" t="s">
        <v>75</v>
      </c>
      <c r="AY282" s="202" t="s">
        <v>172</v>
      </c>
    </row>
    <row r="283" spans="2:65" s="13" customFormat="1">
      <c r="B283" s="203"/>
      <c r="C283" s="204"/>
      <c r="D283" s="194" t="s">
        <v>178</v>
      </c>
      <c r="E283" s="205" t="s">
        <v>1</v>
      </c>
      <c r="F283" s="206" t="s">
        <v>82</v>
      </c>
      <c r="G283" s="204"/>
      <c r="H283" s="207">
        <v>1</v>
      </c>
      <c r="I283" s="208"/>
      <c r="J283" s="204"/>
      <c r="K283" s="204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178</v>
      </c>
      <c r="AU283" s="213" t="s">
        <v>84</v>
      </c>
      <c r="AV283" s="13" t="s">
        <v>84</v>
      </c>
      <c r="AW283" s="13" t="s">
        <v>36</v>
      </c>
      <c r="AX283" s="13" t="s">
        <v>82</v>
      </c>
      <c r="AY283" s="213" t="s">
        <v>172</v>
      </c>
    </row>
    <row r="284" spans="2:65" s="1" customFormat="1" ht="16.5" customHeight="1">
      <c r="B284" s="33"/>
      <c r="C284" s="227" t="s">
        <v>358</v>
      </c>
      <c r="D284" s="227" t="s">
        <v>288</v>
      </c>
      <c r="E284" s="228" t="s">
        <v>695</v>
      </c>
      <c r="F284" s="229" t="s">
        <v>696</v>
      </c>
      <c r="G284" s="230" t="s">
        <v>513</v>
      </c>
      <c r="H284" s="231">
        <v>1</v>
      </c>
      <c r="I284" s="232"/>
      <c r="J284" s="231">
        <f>ROUND(I284*H284,2)</f>
        <v>0</v>
      </c>
      <c r="K284" s="229" t="s">
        <v>1</v>
      </c>
      <c r="L284" s="233"/>
      <c r="M284" s="234" t="s">
        <v>1</v>
      </c>
      <c r="N284" s="235" t="s">
        <v>46</v>
      </c>
      <c r="O284" s="59"/>
      <c r="P284" s="189">
        <f>O284*H284</f>
        <v>0</v>
      </c>
      <c r="Q284" s="189">
        <v>6.5399999999999998E-3</v>
      </c>
      <c r="R284" s="189">
        <f>Q284*H284</f>
        <v>6.5399999999999998E-3</v>
      </c>
      <c r="S284" s="189">
        <v>0</v>
      </c>
      <c r="T284" s="190">
        <f>S284*H284</f>
        <v>0</v>
      </c>
      <c r="AR284" s="16" t="s">
        <v>200</v>
      </c>
      <c r="AT284" s="16" t="s">
        <v>288</v>
      </c>
      <c r="AU284" s="16" t="s">
        <v>84</v>
      </c>
      <c r="AY284" s="16" t="s">
        <v>172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6" t="s">
        <v>82</v>
      </c>
      <c r="BK284" s="191">
        <f>ROUND(I284*H284,2)</f>
        <v>0</v>
      </c>
      <c r="BL284" s="16" t="s">
        <v>177</v>
      </c>
      <c r="BM284" s="16" t="s">
        <v>697</v>
      </c>
    </row>
    <row r="285" spans="2:65" s="1" customFormat="1" ht="16.5" customHeight="1">
      <c r="B285" s="33"/>
      <c r="C285" s="227" t="s">
        <v>361</v>
      </c>
      <c r="D285" s="227" t="s">
        <v>288</v>
      </c>
      <c r="E285" s="228" t="s">
        <v>698</v>
      </c>
      <c r="F285" s="229" t="s">
        <v>699</v>
      </c>
      <c r="G285" s="230" t="s">
        <v>513</v>
      </c>
      <c r="H285" s="231">
        <v>1</v>
      </c>
      <c r="I285" s="232"/>
      <c r="J285" s="231">
        <f>ROUND(I285*H285,2)</f>
        <v>0</v>
      </c>
      <c r="K285" s="229" t="s">
        <v>1</v>
      </c>
      <c r="L285" s="233"/>
      <c r="M285" s="234" t="s">
        <v>1</v>
      </c>
      <c r="N285" s="235" t="s">
        <v>46</v>
      </c>
      <c r="O285" s="59"/>
      <c r="P285" s="189">
        <f>O285*H285</f>
        <v>0</v>
      </c>
      <c r="Q285" s="189">
        <v>1.47E-2</v>
      </c>
      <c r="R285" s="189">
        <f>Q285*H285</f>
        <v>1.47E-2</v>
      </c>
      <c r="S285" s="189">
        <v>0</v>
      </c>
      <c r="T285" s="190">
        <f>S285*H285</f>
        <v>0</v>
      </c>
      <c r="AR285" s="16" t="s">
        <v>200</v>
      </c>
      <c r="AT285" s="16" t="s">
        <v>288</v>
      </c>
      <c r="AU285" s="16" t="s">
        <v>84</v>
      </c>
      <c r="AY285" s="16" t="s">
        <v>172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6" t="s">
        <v>82</v>
      </c>
      <c r="BK285" s="191">
        <f>ROUND(I285*H285,2)</f>
        <v>0</v>
      </c>
      <c r="BL285" s="16" t="s">
        <v>177</v>
      </c>
      <c r="BM285" s="16" t="s">
        <v>700</v>
      </c>
    </row>
    <row r="286" spans="2:65" s="1" customFormat="1" ht="16.5" customHeight="1">
      <c r="B286" s="33"/>
      <c r="C286" s="181" t="s">
        <v>364</v>
      </c>
      <c r="D286" s="181" t="s">
        <v>174</v>
      </c>
      <c r="E286" s="182" t="s">
        <v>701</v>
      </c>
      <c r="F286" s="183" t="s">
        <v>702</v>
      </c>
      <c r="G286" s="184" t="s">
        <v>386</v>
      </c>
      <c r="H286" s="185">
        <v>2</v>
      </c>
      <c r="I286" s="186"/>
      <c r="J286" s="185">
        <f>ROUND(I286*H286,2)</f>
        <v>0</v>
      </c>
      <c r="K286" s="183" t="s">
        <v>176</v>
      </c>
      <c r="L286" s="37"/>
      <c r="M286" s="187" t="s">
        <v>1</v>
      </c>
      <c r="N286" s="188" t="s">
        <v>46</v>
      </c>
      <c r="O286" s="59"/>
      <c r="P286" s="189">
        <f>O286*H286</f>
        <v>0</v>
      </c>
      <c r="Q286" s="189">
        <v>0</v>
      </c>
      <c r="R286" s="189">
        <f>Q286*H286</f>
        <v>0</v>
      </c>
      <c r="S286" s="189">
        <v>1.7299999999999999E-2</v>
      </c>
      <c r="T286" s="190">
        <f>S286*H286</f>
        <v>3.4599999999999999E-2</v>
      </c>
      <c r="AR286" s="16" t="s">
        <v>177</v>
      </c>
      <c r="AT286" s="16" t="s">
        <v>174</v>
      </c>
      <c r="AU286" s="16" t="s">
        <v>84</v>
      </c>
      <c r="AY286" s="16" t="s">
        <v>172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6" t="s">
        <v>82</v>
      </c>
      <c r="BK286" s="191">
        <f>ROUND(I286*H286,2)</f>
        <v>0</v>
      </c>
      <c r="BL286" s="16" t="s">
        <v>177</v>
      </c>
      <c r="BM286" s="16" t="s">
        <v>703</v>
      </c>
    </row>
    <row r="287" spans="2:65" s="1" customFormat="1" ht="16.5" customHeight="1">
      <c r="B287" s="33"/>
      <c r="C287" s="181" t="s">
        <v>367</v>
      </c>
      <c r="D287" s="181" t="s">
        <v>174</v>
      </c>
      <c r="E287" s="182" t="s">
        <v>704</v>
      </c>
      <c r="F287" s="183" t="s">
        <v>705</v>
      </c>
      <c r="G287" s="184" t="s">
        <v>386</v>
      </c>
      <c r="H287" s="185">
        <v>1</v>
      </c>
      <c r="I287" s="186"/>
      <c r="J287" s="185">
        <f>ROUND(I287*H287,2)</f>
        <v>0</v>
      </c>
      <c r="K287" s="183" t="s">
        <v>176</v>
      </c>
      <c r="L287" s="37"/>
      <c r="M287" s="187" t="s">
        <v>1</v>
      </c>
      <c r="N287" s="188" t="s">
        <v>46</v>
      </c>
      <c r="O287" s="59"/>
      <c r="P287" s="189">
        <f>O287*H287</f>
        <v>0</v>
      </c>
      <c r="Q287" s="189">
        <v>3.4000000000000002E-4</v>
      </c>
      <c r="R287" s="189">
        <f>Q287*H287</f>
        <v>3.4000000000000002E-4</v>
      </c>
      <c r="S287" s="189">
        <v>0</v>
      </c>
      <c r="T287" s="190">
        <f>S287*H287</f>
        <v>0</v>
      </c>
      <c r="AR287" s="16" t="s">
        <v>177</v>
      </c>
      <c r="AT287" s="16" t="s">
        <v>174</v>
      </c>
      <c r="AU287" s="16" t="s">
        <v>84</v>
      </c>
      <c r="AY287" s="16" t="s">
        <v>172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6" t="s">
        <v>82</v>
      </c>
      <c r="BK287" s="191">
        <f>ROUND(I287*H287,2)</f>
        <v>0</v>
      </c>
      <c r="BL287" s="16" t="s">
        <v>177</v>
      </c>
      <c r="BM287" s="16" t="s">
        <v>706</v>
      </c>
    </row>
    <row r="288" spans="2:65" s="12" customFormat="1">
      <c r="B288" s="192"/>
      <c r="C288" s="193"/>
      <c r="D288" s="194" t="s">
        <v>178</v>
      </c>
      <c r="E288" s="195" t="s">
        <v>1</v>
      </c>
      <c r="F288" s="196" t="s">
        <v>631</v>
      </c>
      <c r="G288" s="193"/>
      <c r="H288" s="195" t="s">
        <v>1</v>
      </c>
      <c r="I288" s="197"/>
      <c r="J288" s="193"/>
      <c r="K288" s="193"/>
      <c r="L288" s="198"/>
      <c r="M288" s="199"/>
      <c r="N288" s="200"/>
      <c r="O288" s="200"/>
      <c r="P288" s="200"/>
      <c r="Q288" s="200"/>
      <c r="R288" s="200"/>
      <c r="S288" s="200"/>
      <c r="T288" s="201"/>
      <c r="AT288" s="202" t="s">
        <v>178</v>
      </c>
      <c r="AU288" s="202" t="s">
        <v>84</v>
      </c>
      <c r="AV288" s="12" t="s">
        <v>82</v>
      </c>
      <c r="AW288" s="12" t="s">
        <v>36</v>
      </c>
      <c r="AX288" s="12" t="s">
        <v>75</v>
      </c>
      <c r="AY288" s="202" t="s">
        <v>172</v>
      </c>
    </row>
    <row r="289" spans="2:65" s="13" customFormat="1">
      <c r="B289" s="203"/>
      <c r="C289" s="204"/>
      <c r="D289" s="194" t="s">
        <v>178</v>
      </c>
      <c r="E289" s="205" t="s">
        <v>1</v>
      </c>
      <c r="F289" s="206" t="s">
        <v>82</v>
      </c>
      <c r="G289" s="204"/>
      <c r="H289" s="207">
        <v>1</v>
      </c>
      <c r="I289" s="208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178</v>
      </c>
      <c r="AU289" s="213" t="s">
        <v>84</v>
      </c>
      <c r="AV289" s="13" t="s">
        <v>84</v>
      </c>
      <c r="AW289" s="13" t="s">
        <v>36</v>
      </c>
      <c r="AX289" s="13" t="s">
        <v>82</v>
      </c>
      <c r="AY289" s="213" t="s">
        <v>172</v>
      </c>
    </row>
    <row r="290" spans="2:65" s="1" customFormat="1" ht="16.5" customHeight="1">
      <c r="B290" s="33"/>
      <c r="C290" s="227" t="s">
        <v>370</v>
      </c>
      <c r="D290" s="227" t="s">
        <v>288</v>
      </c>
      <c r="E290" s="228" t="s">
        <v>707</v>
      </c>
      <c r="F290" s="229" t="s">
        <v>708</v>
      </c>
      <c r="G290" s="230" t="s">
        <v>386</v>
      </c>
      <c r="H290" s="231">
        <v>1</v>
      </c>
      <c r="I290" s="232"/>
      <c r="J290" s="231">
        <f>ROUND(I290*H290,2)</f>
        <v>0</v>
      </c>
      <c r="K290" s="229" t="s">
        <v>176</v>
      </c>
      <c r="L290" s="233"/>
      <c r="M290" s="234" t="s">
        <v>1</v>
      </c>
      <c r="N290" s="235" t="s">
        <v>46</v>
      </c>
      <c r="O290" s="59"/>
      <c r="P290" s="189">
        <f>O290*H290</f>
        <v>0</v>
      </c>
      <c r="Q290" s="189">
        <v>3.2500000000000001E-2</v>
      </c>
      <c r="R290" s="189">
        <f>Q290*H290</f>
        <v>3.2500000000000001E-2</v>
      </c>
      <c r="S290" s="189">
        <v>0</v>
      </c>
      <c r="T290" s="190">
        <f>S290*H290</f>
        <v>0</v>
      </c>
      <c r="AR290" s="16" t="s">
        <v>200</v>
      </c>
      <c r="AT290" s="16" t="s">
        <v>288</v>
      </c>
      <c r="AU290" s="16" t="s">
        <v>84</v>
      </c>
      <c r="AY290" s="16" t="s">
        <v>172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6" t="s">
        <v>82</v>
      </c>
      <c r="BK290" s="191">
        <f>ROUND(I290*H290,2)</f>
        <v>0</v>
      </c>
      <c r="BL290" s="16" t="s">
        <v>177</v>
      </c>
      <c r="BM290" s="16" t="s">
        <v>709</v>
      </c>
    </row>
    <row r="291" spans="2:65" s="1" customFormat="1" ht="22.5" customHeight="1">
      <c r="B291" s="33"/>
      <c r="C291" s="181" t="s">
        <v>373</v>
      </c>
      <c r="D291" s="181" t="s">
        <v>174</v>
      </c>
      <c r="E291" s="182" t="s">
        <v>710</v>
      </c>
      <c r="F291" s="183" t="s">
        <v>711</v>
      </c>
      <c r="G291" s="184" t="s">
        <v>386</v>
      </c>
      <c r="H291" s="185">
        <v>9</v>
      </c>
      <c r="I291" s="186"/>
      <c r="J291" s="185">
        <f>ROUND(I291*H291,2)</f>
        <v>0</v>
      </c>
      <c r="K291" s="183" t="s">
        <v>176</v>
      </c>
      <c r="L291" s="37"/>
      <c r="M291" s="187" t="s">
        <v>1</v>
      </c>
      <c r="N291" s="188" t="s">
        <v>46</v>
      </c>
      <c r="O291" s="59"/>
      <c r="P291" s="189">
        <f>O291*H291</f>
        <v>0</v>
      </c>
      <c r="Q291" s="189">
        <v>0</v>
      </c>
      <c r="R291" s="189">
        <f>Q291*H291</f>
        <v>0</v>
      </c>
      <c r="S291" s="189">
        <v>0</v>
      </c>
      <c r="T291" s="190">
        <f>S291*H291</f>
        <v>0</v>
      </c>
      <c r="AR291" s="16" t="s">
        <v>177</v>
      </c>
      <c r="AT291" s="16" t="s">
        <v>174</v>
      </c>
      <c r="AU291" s="16" t="s">
        <v>84</v>
      </c>
      <c r="AY291" s="16" t="s">
        <v>172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6" t="s">
        <v>82</v>
      </c>
      <c r="BK291" s="191">
        <f>ROUND(I291*H291,2)</f>
        <v>0</v>
      </c>
      <c r="BL291" s="16" t="s">
        <v>177</v>
      </c>
      <c r="BM291" s="16" t="s">
        <v>712</v>
      </c>
    </row>
    <row r="292" spans="2:65" s="12" customFormat="1">
      <c r="B292" s="192"/>
      <c r="C292" s="193"/>
      <c r="D292" s="194" t="s">
        <v>178</v>
      </c>
      <c r="E292" s="195" t="s">
        <v>1</v>
      </c>
      <c r="F292" s="196" t="s">
        <v>631</v>
      </c>
      <c r="G292" s="193"/>
      <c r="H292" s="195" t="s">
        <v>1</v>
      </c>
      <c r="I292" s="197"/>
      <c r="J292" s="193"/>
      <c r="K292" s="193"/>
      <c r="L292" s="198"/>
      <c r="M292" s="199"/>
      <c r="N292" s="200"/>
      <c r="O292" s="200"/>
      <c r="P292" s="200"/>
      <c r="Q292" s="200"/>
      <c r="R292" s="200"/>
      <c r="S292" s="200"/>
      <c r="T292" s="201"/>
      <c r="AT292" s="202" t="s">
        <v>178</v>
      </c>
      <c r="AU292" s="202" t="s">
        <v>84</v>
      </c>
      <c r="AV292" s="12" t="s">
        <v>82</v>
      </c>
      <c r="AW292" s="12" t="s">
        <v>36</v>
      </c>
      <c r="AX292" s="12" t="s">
        <v>75</v>
      </c>
      <c r="AY292" s="202" t="s">
        <v>172</v>
      </c>
    </row>
    <row r="293" spans="2:65" s="13" customFormat="1">
      <c r="B293" s="203"/>
      <c r="C293" s="204"/>
      <c r="D293" s="194" t="s">
        <v>178</v>
      </c>
      <c r="E293" s="205" t="s">
        <v>1</v>
      </c>
      <c r="F293" s="206" t="s">
        <v>204</v>
      </c>
      <c r="G293" s="204"/>
      <c r="H293" s="207">
        <v>9</v>
      </c>
      <c r="I293" s="208"/>
      <c r="J293" s="204"/>
      <c r="K293" s="204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178</v>
      </c>
      <c r="AU293" s="213" t="s">
        <v>84</v>
      </c>
      <c r="AV293" s="13" t="s">
        <v>84</v>
      </c>
      <c r="AW293" s="13" t="s">
        <v>36</v>
      </c>
      <c r="AX293" s="13" t="s">
        <v>82</v>
      </c>
      <c r="AY293" s="213" t="s">
        <v>172</v>
      </c>
    </row>
    <row r="294" spans="2:65" s="1" customFormat="1" ht="16.5" customHeight="1">
      <c r="B294" s="33"/>
      <c r="C294" s="227" t="s">
        <v>374</v>
      </c>
      <c r="D294" s="227" t="s">
        <v>288</v>
      </c>
      <c r="E294" s="228" t="s">
        <v>713</v>
      </c>
      <c r="F294" s="229" t="s">
        <v>714</v>
      </c>
      <c r="G294" s="230" t="s">
        <v>386</v>
      </c>
      <c r="H294" s="231">
        <v>9</v>
      </c>
      <c r="I294" s="232"/>
      <c r="J294" s="231">
        <f>ROUND(I294*H294,2)</f>
        <v>0</v>
      </c>
      <c r="K294" s="229" t="s">
        <v>176</v>
      </c>
      <c r="L294" s="233"/>
      <c r="M294" s="234" t="s">
        <v>1</v>
      </c>
      <c r="N294" s="235" t="s">
        <v>46</v>
      </c>
      <c r="O294" s="59"/>
      <c r="P294" s="189">
        <f>O294*H294</f>
        <v>0</v>
      </c>
      <c r="Q294" s="189">
        <v>1.9E-3</v>
      </c>
      <c r="R294" s="189">
        <f>Q294*H294</f>
        <v>1.7100000000000001E-2</v>
      </c>
      <c r="S294" s="189">
        <v>0</v>
      </c>
      <c r="T294" s="190">
        <f>S294*H294</f>
        <v>0</v>
      </c>
      <c r="AR294" s="16" t="s">
        <v>200</v>
      </c>
      <c r="AT294" s="16" t="s">
        <v>288</v>
      </c>
      <c r="AU294" s="16" t="s">
        <v>84</v>
      </c>
      <c r="AY294" s="16" t="s">
        <v>172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6" t="s">
        <v>82</v>
      </c>
      <c r="BK294" s="191">
        <f>ROUND(I294*H294,2)</f>
        <v>0</v>
      </c>
      <c r="BL294" s="16" t="s">
        <v>177</v>
      </c>
      <c r="BM294" s="16" t="s">
        <v>715</v>
      </c>
    </row>
    <row r="295" spans="2:65" s="1" customFormat="1" ht="22.5" customHeight="1">
      <c r="B295" s="33"/>
      <c r="C295" s="181" t="s">
        <v>375</v>
      </c>
      <c r="D295" s="181" t="s">
        <v>174</v>
      </c>
      <c r="E295" s="182" t="s">
        <v>716</v>
      </c>
      <c r="F295" s="183" t="s">
        <v>717</v>
      </c>
      <c r="G295" s="184" t="s">
        <v>386</v>
      </c>
      <c r="H295" s="185">
        <v>3</v>
      </c>
      <c r="I295" s="186"/>
      <c r="J295" s="185">
        <f>ROUND(I295*H295,2)</f>
        <v>0</v>
      </c>
      <c r="K295" s="183" t="s">
        <v>176</v>
      </c>
      <c r="L295" s="37"/>
      <c r="M295" s="187" t="s">
        <v>1</v>
      </c>
      <c r="N295" s="188" t="s">
        <v>46</v>
      </c>
      <c r="O295" s="59"/>
      <c r="P295" s="189">
        <f>O295*H295</f>
        <v>0</v>
      </c>
      <c r="Q295" s="189">
        <v>1.65E-3</v>
      </c>
      <c r="R295" s="189">
        <f>Q295*H295</f>
        <v>4.9499999999999995E-3</v>
      </c>
      <c r="S295" s="189">
        <v>0</v>
      </c>
      <c r="T295" s="190">
        <f>S295*H295</f>
        <v>0</v>
      </c>
      <c r="AR295" s="16" t="s">
        <v>177</v>
      </c>
      <c r="AT295" s="16" t="s">
        <v>174</v>
      </c>
      <c r="AU295" s="16" t="s">
        <v>84</v>
      </c>
      <c r="AY295" s="16" t="s">
        <v>172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6" t="s">
        <v>82</v>
      </c>
      <c r="BK295" s="191">
        <f>ROUND(I295*H295,2)</f>
        <v>0</v>
      </c>
      <c r="BL295" s="16" t="s">
        <v>177</v>
      </c>
      <c r="BM295" s="16" t="s">
        <v>718</v>
      </c>
    </row>
    <row r="296" spans="2:65" s="12" customFormat="1">
      <c r="B296" s="192"/>
      <c r="C296" s="193"/>
      <c r="D296" s="194" t="s">
        <v>178</v>
      </c>
      <c r="E296" s="195" t="s">
        <v>1</v>
      </c>
      <c r="F296" s="196" t="s">
        <v>631</v>
      </c>
      <c r="G296" s="193"/>
      <c r="H296" s="195" t="s">
        <v>1</v>
      </c>
      <c r="I296" s="197"/>
      <c r="J296" s="193"/>
      <c r="K296" s="193"/>
      <c r="L296" s="198"/>
      <c r="M296" s="199"/>
      <c r="N296" s="200"/>
      <c r="O296" s="200"/>
      <c r="P296" s="200"/>
      <c r="Q296" s="200"/>
      <c r="R296" s="200"/>
      <c r="S296" s="200"/>
      <c r="T296" s="201"/>
      <c r="AT296" s="202" t="s">
        <v>178</v>
      </c>
      <c r="AU296" s="202" t="s">
        <v>84</v>
      </c>
      <c r="AV296" s="12" t="s">
        <v>82</v>
      </c>
      <c r="AW296" s="12" t="s">
        <v>36</v>
      </c>
      <c r="AX296" s="12" t="s">
        <v>75</v>
      </c>
      <c r="AY296" s="202" t="s">
        <v>172</v>
      </c>
    </row>
    <row r="297" spans="2:65" s="13" customFormat="1">
      <c r="B297" s="203"/>
      <c r="C297" s="204"/>
      <c r="D297" s="194" t="s">
        <v>178</v>
      </c>
      <c r="E297" s="205" t="s">
        <v>1</v>
      </c>
      <c r="F297" s="206" t="s">
        <v>92</v>
      </c>
      <c r="G297" s="204"/>
      <c r="H297" s="207">
        <v>3</v>
      </c>
      <c r="I297" s="208"/>
      <c r="J297" s="204"/>
      <c r="K297" s="204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178</v>
      </c>
      <c r="AU297" s="213" t="s">
        <v>84</v>
      </c>
      <c r="AV297" s="13" t="s">
        <v>84</v>
      </c>
      <c r="AW297" s="13" t="s">
        <v>36</v>
      </c>
      <c r="AX297" s="13" t="s">
        <v>82</v>
      </c>
      <c r="AY297" s="213" t="s">
        <v>172</v>
      </c>
    </row>
    <row r="298" spans="2:65" s="1" customFormat="1" ht="16.5" customHeight="1">
      <c r="B298" s="33"/>
      <c r="C298" s="227" t="s">
        <v>379</v>
      </c>
      <c r="D298" s="227" t="s">
        <v>288</v>
      </c>
      <c r="E298" s="228" t="s">
        <v>719</v>
      </c>
      <c r="F298" s="229" t="s">
        <v>720</v>
      </c>
      <c r="G298" s="230" t="s">
        <v>513</v>
      </c>
      <c r="H298" s="231">
        <v>3</v>
      </c>
      <c r="I298" s="232"/>
      <c r="J298" s="231">
        <f t="shared" ref="J298:J304" si="0">ROUND(I298*H298,2)</f>
        <v>0</v>
      </c>
      <c r="K298" s="229" t="s">
        <v>1</v>
      </c>
      <c r="L298" s="233"/>
      <c r="M298" s="234" t="s">
        <v>1</v>
      </c>
      <c r="N298" s="235" t="s">
        <v>46</v>
      </c>
      <c r="O298" s="59"/>
      <c r="P298" s="189">
        <f t="shared" ref="P298:P304" si="1">O298*H298</f>
        <v>0</v>
      </c>
      <c r="Q298" s="189">
        <v>1.8499999999999999E-2</v>
      </c>
      <c r="R298" s="189">
        <f t="shared" ref="R298:R304" si="2">Q298*H298</f>
        <v>5.5499999999999994E-2</v>
      </c>
      <c r="S298" s="189">
        <v>0</v>
      </c>
      <c r="T298" s="190">
        <f t="shared" ref="T298:T304" si="3">S298*H298</f>
        <v>0</v>
      </c>
      <c r="AR298" s="16" t="s">
        <v>200</v>
      </c>
      <c r="AT298" s="16" t="s">
        <v>288</v>
      </c>
      <c r="AU298" s="16" t="s">
        <v>84</v>
      </c>
      <c r="AY298" s="16" t="s">
        <v>172</v>
      </c>
      <c r="BE298" s="191">
        <f t="shared" ref="BE298:BE304" si="4">IF(N298="základní",J298,0)</f>
        <v>0</v>
      </c>
      <c r="BF298" s="191">
        <f t="shared" ref="BF298:BF304" si="5">IF(N298="snížená",J298,0)</f>
        <v>0</v>
      </c>
      <c r="BG298" s="191">
        <f t="shared" ref="BG298:BG304" si="6">IF(N298="zákl. přenesená",J298,0)</f>
        <v>0</v>
      </c>
      <c r="BH298" s="191">
        <f t="shared" ref="BH298:BH304" si="7">IF(N298="sníž. přenesená",J298,0)</f>
        <v>0</v>
      </c>
      <c r="BI298" s="191">
        <f t="shared" ref="BI298:BI304" si="8">IF(N298="nulová",J298,0)</f>
        <v>0</v>
      </c>
      <c r="BJ298" s="16" t="s">
        <v>82</v>
      </c>
      <c r="BK298" s="191">
        <f t="shared" ref="BK298:BK304" si="9">ROUND(I298*H298,2)</f>
        <v>0</v>
      </c>
      <c r="BL298" s="16" t="s">
        <v>177</v>
      </c>
      <c r="BM298" s="16" t="s">
        <v>721</v>
      </c>
    </row>
    <row r="299" spans="2:65" s="1" customFormat="1" ht="16.5" customHeight="1">
      <c r="B299" s="33"/>
      <c r="C299" s="227" t="s">
        <v>381</v>
      </c>
      <c r="D299" s="227" t="s">
        <v>288</v>
      </c>
      <c r="E299" s="228" t="s">
        <v>722</v>
      </c>
      <c r="F299" s="229" t="s">
        <v>723</v>
      </c>
      <c r="G299" s="230" t="s">
        <v>513</v>
      </c>
      <c r="H299" s="231">
        <v>3</v>
      </c>
      <c r="I299" s="232"/>
      <c r="J299" s="231">
        <f t="shared" si="0"/>
        <v>0</v>
      </c>
      <c r="K299" s="229" t="s">
        <v>1</v>
      </c>
      <c r="L299" s="233"/>
      <c r="M299" s="234" t="s">
        <v>1</v>
      </c>
      <c r="N299" s="235" t="s">
        <v>46</v>
      </c>
      <c r="O299" s="59"/>
      <c r="P299" s="189">
        <f t="shared" si="1"/>
        <v>0</v>
      </c>
      <c r="Q299" s="189">
        <v>6.5399999999999998E-3</v>
      </c>
      <c r="R299" s="189">
        <f t="shared" si="2"/>
        <v>1.9619999999999999E-2</v>
      </c>
      <c r="S299" s="189">
        <v>0</v>
      </c>
      <c r="T299" s="190">
        <f t="shared" si="3"/>
        <v>0</v>
      </c>
      <c r="AR299" s="16" t="s">
        <v>200</v>
      </c>
      <c r="AT299" s="16" t="s">
        <v>288</v>
      </c>
      <c r="AU299" s="16" t="s">
        <v>84</v>
      </c>
      <c r="AY299" s="16" t="s">
        <v>172</v>
      </c>
      <c r="BE299" s="191">
        <f t="shared" si="4"/>
        <v>0</v>
      </c>
      <c r="BF299" s="191">
        <f t="shared" si="5"/>
        <v>0</v>
      </c>
      <c r="BG299" s="191">
        <f t="shared" si="6"/>
        <v>0</v>
      </c>
      <c r="BH299" s="191">
        <f t="shared" si="7"/>
        <v>0</v>
      </c>
      <c r="BI299" s="191">
        <f t="shared" si="8"/>
        <v>0</v>
      </c>
      <c r="BJ299" s="16" t="s">
        <v>82</v>
      </c>
      <c r="BK299" s="191">
        <f t="shared" si="9"/>
        <v>0</v>
      </c>
      <c r="BL299" s="16" t="s">
        <v>177</v>
      </c>
      <c r="BM299" s="16" t="s">
        <v>724</v>
      </c>
    </row>
    <row r="300" spans="2:65" s="1" customFormat="1" ht="16.5" customHeight="1">
      <c r="B300" s="33"/>
      <c r="C300" s="181" t="s">
        <v>382</v>
      </c>
      <c r="D300" s="181" t="s">
        <v>174</v>
      </c>
      <c r="E300" s="182" t="s">
        <v>725</v>
      </c>
      <c r="F300" s="183" t="s">
        <v>726</v>
      </c>
      <c r="G300" s="184" t="s">
        <v>386</v>
      </c>
      <c r="H300" s="185">
        <v>1</v>
      </c>
      <c r="I300" s="186"/>
      <c r="J300" s="185">
        <f t="shared" si="0"/>
        <v>0</v>
      </c>
      <c r="K300" s="183" t="s">
        <v>176</v>
      </c>
      <c r="L300" s="37"/>
      <c r="M300" s="187" t="s">
        <v>1</v>
      </c>
      <c r="N300" s="188" t="s">
        <v>46</v>
      </c>
      <c r="O300" s="59"/>
      <c r="P300" s="189">
        <f t="shared" si="1"/>
        <v>0</v>
      </c>
      <c r="Q300" s="189">
        <v>0</v>
      </c>
      <c r="R300" s="189">
        <f t="shared" si="2"/>
        <v>0</v>
      </c>
      <c r="S300" s="189">
        <v>2.2599999999999999E-2</v>
      </c>
      <c r="T300" s="190">
        <f t="shared" si="3"/>
        <v>2.2599999999999999E-2</v>
      </c>
      <c r="AR300" s="16" t="s">
        <v>177</v>
      </c>
      <c r="AT300" s="16" t="s">
        <v>174</v>
      </c>
      <c r="AU300" s="16" t="s">
        <v>84</v>
      </c>
      <c r="AY300" s="16" t="s">
        <v>172</v>
      </c>
      <c r="BE300" s="191">
        <f t="shared" si="4"/>
        <v>0</v>
      </c>
      <c r="BF300" s="191">
        <f t="shared" si="5"/>
        <v>0</v>
      </c>
      <c r="BG300" s="191">
        <f t="shared" si="6"/>
        <v>0</v>
      </c>
      <c r="BH300" s="191">
        <f t="shared" si="7"/>
        <v>0</v>
      </c>
      <c r="BI300" s="191">
        <f t="shared" si="8"/>
        <v>0</v>
      </c>
      <c r="BJ300" s="16" t="s">
        <v>82</v>
      </c>
      <c r="BK300" s="191">
        <f t="shared" si="9"/>
        <v>0</v>
      </c>
      <c r="BL300" s="16" t="s">
        <v>177</v>
      </c>
      <c r="BM300" s="16" t="s">
        <v>727</v>
      </c>
    </row>
    <row r="301" spans="2:65" s="1" customFormat="1" ht="16.5" customHeight="1">
      <c r="B301" s="33"/>
      <c r="C301" s="181" t="s">
        <v>383</v>
      </c>
      <c r="D301" s="181" t="s">
        <v>174</v>
      </c>
      <c r="E301" s="182" t="s">
        <v>728</v>
      </c>
      <c r="F301" s="183" t="s">
        <v>729</v>
      </c>
      <c r="G301" s="184" t="s">
        <v>211</v>
      </c>
      <c r="H301" s="185">
        <v>135.41999999999999</v>
      </c>
      <c r="I301" s="186"/>
      <c r="J301" s="185">
        <f t="shared" si="0"/>
        <v>0</v>
      </c>
      <c r="K301" s="183" t="s">
        <v>176</v>
      </c>
      <c r="L301" s="37"/>
      <c r="M301" s="187" t="s">
        <v>1</v>
      </c>
      <c r="N301" s="188" t="s">
        <v>46</v>
      </c>
      <c r="O301" s="59"/>
      <c r="P301" s="189">
        <f t="shared" si="1"/>
        <v>0</v>
      </c>
      <c r="Q301" s="189">
        <v>0</v>
      </c>
      <c r="R301" s="189">
        <f t="shared" si="2"/>
        <v>0</v>
      </c>
      <c r="S301" s="189">
        <v>0</v>
      </c>
      <c r="T301" s="190">
        <f t="shared" si="3"/>
        <v>0</v>
      </c>
      <c r="AR301" s="16" t="s">
        <v>177</v>
      </c>
      <c r="AT301" s="16" t="s">
        <v>174</v>
      </c>
      <c r="AU301" s="16" t="s">
        <v>84</v>
      </c>
      <c r="AY301" s="16" t="s">
        <v>172</v>
      </c>
      <c r="BE301" s="191">
        <f t="shared" si="4"/>
        <v>0</v>
      </c>
      <c r="BF301" s="191">
        <f t="shared" si="5"/>
        <v>0</v>
      </c>
      <c r="BG301" s="191">
        <f t="shared" si="6"/>
        <v>0</v>
      </c>
      <c r="BH301" s="191">
        <f t="shared" si="7"/>
        <v>0</v>
      </c>
      <c r="BI301" s="191">
        <f t="shared" si="8"/>
        <v>0</v>
      </c>
      <c r="BJ301" s="16" t="s">
        <v>82</v>
      </c>
      <c r="BK301" s="191">
        <f t="shared" si="9"/>
        <v>0</v>
      </c>
      <c r="BL301" s="16" t="s">
        <v>177</v>
      </c>
      <c r="BM301" s="16" t="s">
        <v>730</v>
      </c>
    </row>
    <row r="302" spans="2:65" s="1" customFormat="1" ht="16.5" customHeight="1">
      <c r="B302" s="33"/>
      <c r="C302" s="181" t="s">
        <v>384</v>
      </c>
      <c r="D302" s="181" t="s">
        <v>174</v>
      </c>
      <c r="E302" s="182" t="s">
        <v>540</v>
      </c>
      <c r="F302" s="183" t="s">
        <v>541</v>
      </c>
      <c r="G302" s="184" t="s">
        <v>211</v>
      </c>
      <c r="H302" s="185">
        <v>135.41999999999999</v>
      </c>
      <c r="I302" s="186"/>
      <c r="J302" s="185">
        <f t="shared" si="0"/>
        <v>0</v>
      </c>
      <c r="K302" s="183" t="s">
        <v>176</v>
      </c>
      <c r="L302" s="37"/>
      <c r="M302" s="187" t="s">
        <v>1</v>
      </c>
      <c r="N302" s="188" t="s">
        <v>46</v>
      </c>
      <c r="O302" s="59"/>
      <c r="P302" s="189">
        <f t="shared" si="1"/>
        <v>0</v>
      </c>
      <c r="Q302" s="189">
        <v>0</v>
      </c>
      <c r="R302" s="189">
        <f t="shared" si="2"/>
        <v>0</v>
      </c>
      <c r="S302" s="189">
        <v>0</v>
      </c>
      <c r="T302" s="190">
        <f t="shared" si="3"/>
        <v>0</v>
      </c>
      <c r="AR302" s="16" t="s">
        <v>177</v>
      </c>
      <c r="AT302" s="16" t="s">
        <v>174</v>
      </c>
      <c r="AU302" s="16" t="s">
        <v>84</v>
      </c>
      <c r="AY302" s="16" t="s">
        <v>172</v>
      </c>
      <c r="BE302" s="191">
        <f t="shared" si="4"/>
        <v>0</v>
      </c>
      <c r="BF302" s="191">
        <f t="shared" si="5"/>
        <v>0</v>
      </c>
      <c r="BG302" s="191">
        <f t="shared" si="6"/>
        <v>0</v>
      </c>
      <c r="BH302" s="191">
        <f t="shared" si="7"/>
        <v>0</v>
      </c>
      <c r="BI302" s="191">
        <f t="shared" si="8"/>
        <v>0</v>
      </c>
      <c r="BJ302" s="16" t="s">
        <v>82</v>
      </c>
      <c r="BK302" s="191">
        <f t="shared" si="9"/>
        <v>0</v>
      </c>
      <c r="BL302" s="16" t="s">
        <v>177</v>
      </c>
      <c r="BM302" s="16" t="s">
        <v>731</v>
      </c>
    </row>
    <row r="303" spans="2:65" s="1" customFormat="1" ht="16.5" customHeight="1">
      <c r="B303" s="33"/>
      <c r="C303" s="181" t="s">
        <v>385</v>
      </c>
      <c r="D303" s="181" t="s">
        <v>174</v>
      </c>
      <c r="E303" s="182" t="s">
        <v>543</v>
      </c>
      <c r="F303" s="183" t="s">
        <v>544</v>
      </c>
      <c r="G303" s="184" t="s">
        <v>386</v>
      </c>
      <c r="H303" s="185">
        <v>2</v>
      </c>
      <c r="I303" s="186"/>
      <c r="J303" s="185">
        <f t="shared" si="0"/>
        <v>0</v>
      </c>
      <c r="K303" s="183" t="s">
        <v>176</v>
      </c>
      <c r="L303" s="37"/>
      <c r="M303" s="187" t="s">
        <v>1</v>
      </c>
      <c r="N303" s="188" t="s">
        <v>46</v>
      </c>
      <c r="O303" s="59"/>
      <c r="P303" s="189">
        <f t="shared" si="1"/>
        <v>0</v>
      </c>
      <c r="Q303" s="189">
        <v>0.46009</v>
      </c>
      <c r="R303" s="189">
        <f t="shared" si="2"/>
        <v>0.92018</v>
      </c>
      <c r="S303" s="189">
        <v>0</v>
      </c>
      <c r="T303" s="190">
        <f t="shared" si="3"/>
        <v>0</v>
      </c>
      <c r="AR303" s="16" t="s">
        <v>177</v>
      </c>
      <c r="AT303" s="16" t="s">
        <v>174</v>
      </c>
      <c r="AU303" s="16" t="s">
        <v>84</v>
      </c>
      <c r="AY303" s="16" t="s">
        <v>172</v>
      </c>
      <c r="BE303" s="191">
        <f t="shared" si="4"/>
        <v>0</v>
      </c>
      <c r="BF303" s="191">
        <f t="shared" si="5"/>
        <v>0</v>
      </c>
      <c r="BG303" s="191">
        <f t="shared" si="6"/>
        <v>0</v>
      </c>
      <c r="BH303" s="191">
        <f t="shared" si="7"/>
        <v>0</v>
      </c>
      <c r="BI303" s="191">
        <f t="shared" si="8"/>
        <v>0</v>
      </c>
      <c r="BJ303" s="16" t="s">
        <v>82</v>
      </c>
      <c r="BK303" s="191">
        <f t="shared" si="9"/>
        <v>0</v>
      </c>
      <c r="BL303" s="16" t="s">
        <v>177</v>
      </c>
      <c r="BM303" s="16" t="s">
        <v>732</v>
      </c>
    </row>
    <row r="304" spans="2:65" s="1" customFormat="1" ht="16.5" customHeight="1">
      <c r="B304" s="33"/>
      <c r="C304" s="181" t="s">
        <v>387</v>
      </c>
      <c r="D304" s="181" t="s">
        <v>174</v>
      </c>
      <c r="E304" s="182" t="s">
        <v>546</v>
      </c>
      <c r="F304" s="183" t="s">
        <v>547</v>
      </c>
      <c r="G304" s="184" t="s">
        <v>386</v>
      </c>
      <c r="H304" s="185">
        <v>13</v>
      </c>
      <c r="I304" s="186"/>
      <c r="J304" s="185">
        <f t="shared" si="0"/>
        <v>0</v>
      </c>
      <c r="K304" s="183" t="s">
        <v>176</v>
      </c>
      <c r="L304" s="37"/>
      <c r="M304" s="187" t="s">
        <v>1</v>
      </c>
      <c r="N304" s="188" t="s">
        <v>46</v>
      </c>
      <c r="O304" s="59"/>
      <c r="P304" s="189">
        <f t="shared" si="1"/>
        <v>0</v>
      </c>
      <c r="Q304" s="189">
        <v>0.12303</v>
      </c>
      <c r="R304" s="189">
        <f t="shared" si="2"/>
        <v>1.5993900000000001</v>
      </c>
      <c r="S304" s="189">
        <v>0</v>
      </c>
      <c r="T304" s="190">
        <f t="shared" si="3"/>
        <v>0</v>
      </c>
      <c r="AR304" s="16" t="s">
        <v>177</v>
      </c>
      <c r="AT304" s="16" t="s">
        <v>174</v>
      </c>
      <c r="AU304" s="16" t="s">
        <v>84</v>
      </c>
      <c r="AY304" s="16" t="s">
        <v>172</v>
      </c>
      <c r="BE304" s="191">
        <f t="shared" si="4"/>
        <v>0</v>
      </c>
      <c r="BF304" s="191">
        <f t="shared" si="5"/>
        <v>0</v>
      </c>
      <c r="BG304" s="191">
        <f t="shared" si="6"/>
        <v>0</v>
      </c>
      <c r="BH304" s="191">
        <f t="shared" si="7"/>
        <v>0</v>
      </c>
      <c r="BI304" s="191">
        <f t="shared" si="8"/>
        <v>0</v>
      </c>
      <c r="BJ304" s="16" t="s">
        <v>82</v>
      </c>
      <c r="BK304" s="191">
        <f t="shared" si="9"/>
        <v>0</v>
      </c>
      <c r="BL304" s="16" t="s">
        <v>177</v>
      </c>
      <c r="BM304" s="16" t="s">
        <v>733</v>
      </c>
    </row>
    <row r="305" spans="2:65" s="12" customFormat="1">
      <c r="B305" s="192"/>
      <c r="C305" s="193"/>
      <c r="D305" s="194" t="s">
        <v>178</v>
      </c>
      <c r="E305" s="195" t="s">
        <v>1</v>
      </c>
      <c r="F305" s="196" t="s">
        <v>631</v>
      </c>
      <c r="G305" s="193"/>
      <c r="H305" s="195" t="s">
        <v>1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178</v>
      </c>
      <c r="AU305" s="202" t="s">
        <v>84</v>
      </c>
      <c r="AV305" s="12" t="s">
        <v>82</v>
      </c>
      <c r="AW305" s="12" t="s">
        <v>36</v>
      </c>
      <c r="AX305" s="12" t="s">
        <v>75</v>
      </c>
      <c r="AY305" s="202" t="s">
        <v>172</v>
      </c>
    </row>
    <row r="306" spans="2:65" s="13" customFormat="1">
      <c r="B306" s="203"/>
      <c r="C306" s="204"/>
      <c r="D306" s="194" t="s">
        <v>178</v>
      </c>
      <c r="E306" s="205" t="s">
        <v>1</v>
      </c>
      <c r="F306" s="206" t="s">
        <v>734</v>
      </c>
      <c r="G306" s="204"/>
      <c r="H306" s="207">
        <v>13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178</v>
      </c>
      <c r="AU306" s="213" t="s">
        <v>84</v>
      </c>
      <c r="AV306" s="13" t="s">
        <v>84</v>
      </c>
      <c r="AW306" s="13" t="s">
        <v>36</v>
      </c>
      <c r="AX306" s="13" t="s">
        <v>82</v>
      </c>
      <c r="AY306" s="213" t="s">
        <v>172</v>
      </c>
    </row>
    <row r="307" spans="2:65" s="1" customFormat="1" ht="16.5" customHeight="1">
      <c r="B307" s="33"/>
      <c r="C307" s="227" t="s">
        <v>388</v>
      </c>
      <c r="D307" s="227" t="s">
        <v>288</v>
      </c>
      <c r="E307" s="228" t="s">
        <v>735</v>
      </c>
      <c r="F307" s="229" t="s">
        <v>736</v>
      </c>
      <c r="G307" s="230" t="s">
        <v>513</v>
      </c>
      <c r="H307" s="231">
        <v>6</v>
      </c>
      <c r="I307" s="232"/>
      <c r="J307" s="231">
        <f t="shared" ref="J307:J315" si="10">ROUND(I307*H307,2)</f>
        <v>0</v>
      </c>
      <c r="K307" s="229" t="s">
        <v>1</v>
      </c>
      <c r="L307" s="233"/>
      <c r="M307" s="234" t="s">
        <v>1</v>
      </c>
      <c r="N307" s="235" t="s">
        <v>46</v>
      </c>
      <c r="O307" s="59"/>
      <c r="P307" s="189">
        <f t="shared" ref="P307:P315" si="11">O307*H307</f>
        <v>0</v>
      </c>
      <c r="Q307" s="189">
        <v>9.2999999999999992E-3</v>
      </c>
      <c r="R307" s="189">
        <f t="shared" ref="R307:R315" si="12">Q307*H307</f>
        <v>5.5799999999999995E-2</v>
      </c>
      <c r="S307" s="189">
        <v>0</v>
      </c>
      <c r="T307" s="190">
        <f t="shared" ref="T307:T315" si="13">S307*H307</f>
        <v>0</v>
      </c>
      <c r="AR307" s="16" t="s">
        <v>200</v>
      </c>
      <c r="AT307" s="16" t="s">
        <v>288</v>
      </c>
      <c r="AU307" s="16" t="s">
        <v>84</v>
      </c>
      <c r="AY307" s="16" t="s">
        <v>172</v>
      </c>
      <c r="BE307" s="191">
        <f t="shared" ref="BE307:BE315" si="14">IF(N307="základní",J307,0)</f>
        <v>0</v>
      </c>
      <c r="BF307" s="191">
        <f t="shared" ref="BF307:BF315" si="15">IF(N307="snížená",J307,0)</f>
        <v>0</v>
      </c>
      <c r="BG307" s="191">
        <f t="shared" ref="BG307:BG315" si="16">IF(N307="zákl. přenesená",J307,0)</f>
        <v>0</v>
      </c>
      <c r="BH307" s="191">
        <f t="shared" ref="BH307:BH315" si="17">IF(N307="sníž. přenesená",J307,0)</f>
        <v>0</v>
      </c>
      <c r="BI307" s="191">
        <f t="shared" ref="BI307:BI315" si="18">IF(N307="nulová",J307,0)</f>
        <v>0</v>
      </c>
      <c r="BJ307" s="16" t="s">
        <v>82</v>
      </c>
      <c r="BK307" s="191">
        <f t="shared" ref="BK307:BK315" si="19">ROUND(I307*H307,2)</f>
        <v>0</v>
      </c>
      <c r="BL307" s="16" t="s">
        <v>177</v>
      </c>
      <c r="BM307" s="16" t="s">
        <v>737</v>
      </c>
    </row>
    <row r="308" spans="2:65" s="1" customFormat="1" ht="16.5" customHeight="1">
      <c r="B308" s="33"/>
      <c r="C308" s="227" t="s">
        <v>389</v>
      </c>
      <c r="D308" s="227" t="s">
        <v>288</v>
      </c>
      <c r="E308" s="228" t="s">
        <v>738</v>
      </c>
      <c r="F308" s="229" t="s">
        <v>739</v>
      </c>
      <c r="G308" s="230" t="s">
        <v>513</v>
      </c>
      <c r="H308" s="231">
        <v>7</v>
      </c>
      <c r="I308" s="232"/>
      <c r="J308" s="231">
        <f t="shared" si="10"/>
        <v>0</v>
      </c>
      <c r="K308" s="229" t="s">
        <v>1</v>
      </c>
      <c r="L308" s="233"/>
      <c r="M308" s="234" t="s">
        <v>1</v>
      </c>
      <c r="N308" s="235" t="s">
        <v>46</v>
      </c>
      <c r="O308" s="59"/>
      <c r="P308" s="189">
        <f t="shared" si="11"/>
        <v>0</v>
      </c>
      <c r="Q308" s="189">
        <v>7.1000000000000004E-3</v>
      </c>
      <c r="R308" s="189">
        <f t="shared" si="12"/>
        <v>4.9700000000000001E-2</v>
      </c>
      <c r="S308" s="189">
        <v>0</v>
      </c>
      <c r="T308" s="190">
        <f t="shared" si="13"/>
        <v>0</v>
      </c>
      <c r="AR308" s="16" t="s">
        <v>200</v>
      </c>
      <c r="AT308" s="16" t="s">
        <v>288</v>
      </c>
      <c r="AU308" s="16" t="s">
        <v>84</v>
      </c>
      <c r="AY308" s="16" t="s">
        <v>172</v>
      </c>
      <c r="BE308" s="191">
        <f t="shared" si="14"/>
        <v>0</v>
      </c>
      <c r="BF308" s="191">
        <f t="shared" si="15"/>
        <v>0</v>
      </c>
      <c r="BG308" s="191">
        <f t="shared" si="16"/>
        <v>0</v>
      </c>
      <c r="BH308" s="191">
        <f t="shared" si="17"/>
        <v>0</v>
      </c>
      <c r="BI308" s="191">
        <f t="shared" si="18"/>
        <v>0</v>
      </c>
      <c r="BJ308" s="16" t="s">
        <v>82</v>
      </c>
      <c r="BK308" s="191">
        <f t="shared" si="19"/>
        <v>0</v>
      </c>
      <c r="BL308" s="16" t="s">
        <v>177</v>
      </c>
      <c r="BM308" s="16" t="s">
        <v>740</v>
      </c>
    </row>
    <row r="309" spans="2:65" s="1" customFormat="1" ht="16.5" customHeight="1">
      <c r="B309" s="33"/>
      <c r="C309" s="227" t="s">
        <v>390</v>
      </c>
      <c r="D309" s="227" t="s">
        <v>288</v>
      </c>
      <c r="E309" s="228" t="s">
        <v>552</v>
      </c>
      <c r="F309" s="229" t="s">
        <v>553</v>
      </c>
      <c r="G309" s="230" t="s">
        <v>513</v>
      </c>
      <c r="H309" s="231">
        <v>13</v>
      </c>
      <c r="I309" s="232"/>
      <c r="J309" s="231">
        <f t="shared" si="10"/>
        <v>0</v>
      </c>
      <c r="K309" s="229" t="s">
        <v>1</v>
      </c>
      <c r="L309" s="233"/>
      <c r="M309" s="234" t="s">
        <v>1</v>
      </c>
      <c r="N309" s="235" t="s">
        <v>46</v>
      </c>
      <c r="O309" s="59"/>
      <c r="P309" s="189">
        <f t="shared" si="11"/>
        <v>0</v>
      </c>
      <c r="Q309" s="189">
        <v>6.4999999999999997E-4</v>
      </c>
      <c r="R309" s="189">
        <f t="shared" si="12"/>
        <v>8.4499999999999992E-3</v>
      </c>
      <c r="S309" s="189">
        <v>0</v>
      </c>
      <c r="T309" s="190">
        <f t="shared" si="13"/>
        <v>0</v>
      </c>
      <c r="AR309" s="16" t="s">
        <v>200</v>
      </c>
      <c r="AT309" s="16" t="s">
        <v>288</v>
      </c>
      <c r="AU309" s="16" t="s">
        <v>84</v>
      </c>
      <c r="AY309" s="16" t="s">
        <v>172</v>
      </c>
      <c r="BE309" s="191">
        <f t="shared" si="14"/>
        <v>0</v>
      </c>
      <c r="BF309" s="191">
        <f t="shared" si="15"/>
        <v>0</v>
      </c>
      <c r="BG309" s="191">
        <f t="shared" si="16"/>
        <v>0</v>
      </c>
      <c r="BH309" s="191">
        <f t="shared" si="17"/>
        <v>0</v>
      </c>
      <c r="BI309" s="191">
        <f t="shared" si="18"/>
        <v>0</v>
      </c>
      <c r="BJ309" s="16" t="s">
        <v>82</v>
      </c>
      <c r="BK309" s="191">
        <f t="shared" si="19"/>
        <v>0</v>
      </c>
      <c r="BL309" s="16" t="s">
        <v>177</v>
      </c>
      <c r="BM309" s="16" t="s">
        <v>741</v>
      </c>
    </row>
    <row r="310" spans="2:65" s="1" customFormat="1" ht="16.5" customHeight="1">
      <c r="B310" s="33"/>
      <c r="C310" s="181" t="s">
        <v>391</v>
      </c>
      <c r="D310" s="181" t="s">
        <v>174</v>
      </c>
      <c r="E310" s="182" t="s">
        <v>742</v>
      </c>
      <c r="F310" s="183" t="s">
        <v>743</v>
      </c>
      <c r="G310" s="184" t="s">
        <v>386</v>
      </c>
      <c r="H310" s="185">
        <v>1</v>
      </c>
      <c r="I310" s="186"/>
      <c r="J310" s="185">
        <f t="shared" si="10"/>
        <v>0</v>
      </c>
      <c r="K310" s="183" t="s">
        <v>176</v>
      </c>
      <c r="L310" s="37"/>
      <c r="M310" s="187" t="s">
        <v>1</v>
      </c>
      <c r="N310" s="188" t="s">
        <v>46</v>
      </c>
      <c r="O310" s="59"/>
      <c r="P310" s="189">
        <f t="shared" si="11"/>
        <v>0</v>
      </c>
      <c r="Q310" s="189">
        <v>0.32906000000000002</v>
      </c>
      <c r="R310" s="189">
        <f t="shared" si="12"/>
        <v>0.32906000000000002</v>
      </c>
      <c r="S310" s="189">
        <v>0</v>
      </c>
      <c r="T310" s="190">
        <f t="shared" si="13"/>
        <v>0</v>
      </c>
      <c r="AR310" s="16" t="s">
        <v>177</v>
      </c>
      <c r="AT310" s="16" t="s">
        <v>174</v>
      </c>
      <c r="AU310" s="16" t="s">
        <v>84</v>
      </c>
      <c r="AY310" s="16" t="s">
        <v>172</v>
      </c>
      <c r="BE310" s="191">
        <f t="shared" si="14"/>
        <v>0</v>
      </c>
      <c r="BF310" s="191">
        <f t="shared" si="15"/>
        <v>0</v>
      </c>
      <c r="BG310" s="191">
        <f t="shared" si="16"/>
        <v>0</v>
      </c>
      <c r="BH310" s="191">
        <f t="shared" si="17"/>
        <v>0</v>
      </c>
      <c r="BI310" s="191">
        <f t="shared" si="18"/>
        <v>0</v>
      </c>
      <c r="BJ310" s="16" t="s">
        <v>82</v>
      </c>
      <c r="BK310" s="191">
        <f t="shared" si="19"/>
        <v>0</v>
      </c>
      <c r="BL310" s="16" t="s">
        <v>177</v>
      </c>
      <c r="BM310" s="16" t="s">
        <v>744</v>
      </c>
    </row>
    <row r="311" spans="2:65" s="1" customFormat="1" ht="16.5" customHeight="1">
      <c r="B311" s="33"/>
      <c r="C311" s="227" t="s">
        <v>392</v>
      </c>
      <c r="D311" s="227" t="s">
        <v>288</v>
      </c>
      <c r="E311" s="228" t="s">
        <v>745</v>
      </c>
      <c r="F311" s="229" t="s">
        <v>746</v>
      </c>
      <c r="G311" s="230" t="s">
        <v>386</v>
      </c>
      <c r="H311" s="231">
        <v>1</v>
      </c>
      <c r="I311" s="232"/>
      <c r="J311" s="231">
        <f t="shared" si="10"/>
        <v>0</v>
      </c>
      <c r="K311" s="229" t="s">
        <v>176</v>
      </c>
      <c r="L311" s="233"/>
      <c r="M311" s="234" t="s">
        <v>1</v>
      </c>
      <c r="N311" s="235" t="s">
        <v>46</v>
      </c>
      <c r="O311" s="59"/>
      <c r="P311" s="189">
        <f t="shared" si="11"/>
        <v>0</v>
      </c>
      <c r="Q311" s="189">
        <v>2.9499999999999998E-2</v>
      </c>
      <c r="R311" s="189">
        <f t="shared" si="12"/>
        <v>2.9499999999999998E-2</v>
      </c>
      <c r="S311" s="189">
        <v>0</v>
      </c>
      <c r="T311" s="190">
        <f t="shared" si="13"/>
        <v>0</v>
      </c>
      <c r="AR311" s="16" t="s">
        <v>200</v>
      </c>
      <c r="AT311" s="16" t="s">
        <v>288</v>
      </c>
      <c r="AU311" s="16" t="s">
        <v>84</v>
      </c>
      <c r="AY311" s="16" t="s">
        <v>172</v>
      </c>
      <c r="BE311" s="191">
        <f t="shared" si="14"/>
        <v>0</v>
      </c>
      <c r="BF311" s="191">
        <f t="shared" si="15"/>
        <v>0</v>
      </c>
      <c r="BG311" s="191">
        <f t="shared" si="16"/>
        <v>0</v>
      </c>
      <c r="BH311" s="191">
        <f t="shared" si="17"/>
        <v>0</v>
      </c>
      <c r="BI311" s="191">
        <f t="shared" si="18"/>
        <v>0</v>
      </c>
      <c r="BJ311" s="16" t="s">
        <v>82</v>
      </c>
      <c r="BK311" s="191">
        <f t="shared" si="19"/>
        <v>0</v>
      </c>
      <c r="BL311" s="16" t="s">
        <v>177</v>
      </c>
      <c r="BM311" s="16" t="s">
        <v>747</v>
      </c>
    </row>
    <row r="312" spans="2:65" s="1" customFormat="1" ht="16.5" customHeight="1">
      <c r="B312" s="33"/>
      <c r="C312" s="227" t="s">
        <v>393</v>
      </c>
      <c r="D312" s="227" t="s">
        <v>288</v>
      </c>
      <c r="E312" s="228" t="s">
        <v>748</v>
      </c>
      <c r="F312" s="229" t="s">
        <v>749</v>
      </c>
      <c r="G312" s="230" t="s">
        <v>513</v>
      </c>
      <c r="H312" s="231">
        <v>1</v>
      </c>
      <c r="I312" s="232"/>
      <c r="J312" s="231">
        <f t="shared" si="10"/>
        <v>0</v>
      </c>
      <c r="K312" s="229" t="s">
        <v>1</v>
      </c>
      <c r="L312" s="233"/>
      <c r="M312" s="234" t="s">
        <v>1</v>
      </c>
      <c r="N312" s="235" t="s">
        <v>46</v>
      </c>
      <c r="O312" s="59"/>
      <c r="P312" s="189">
        <f t="shared" si="11"/>
        <v>0</v>
      </c>
      <c r="Q312" s="189">
        <v>1E-3</v>
      </c>
      <c r="R312" s="189">
        <f t="shared" si="12"/>
        <v>1E-3</v>
      </c>
      <c r="S312" s="189">
        <v>0</v>
      </c>
      <c r="T312" s="190">
        <f t="shared" si="13"/>
        <v>0</v>
      </c>
      <c r="AR312" s="16" t="s">
        <v>200</v>
      </c>
      <c r="AT312" s="16" t="s">
        <v>288</v>
      </c>
      <c r="AU312" s="16" t="s">
        <v>84</v>
      </c>
      <c r="AY312" s="16" t="s">
        <v>172</v>
      </c>
      <c r="BE312" s="191">
        <f t="shared" si="14"/>
        <v>0</v>
      </c>
      <c r="BF312" s="191">
        <f t="shared" si="15"/>
        <v>0</v>
      </c>
      <c r="BG312" s="191">
        <f t="shared" si="16"/>
        <v>0</v>
      </c>
      <c r="BH312" s="191">
        <f t="shared" si="17"/>
        <v>0</v>
      </c>
      <c r="BI312" s="191">
        <f t="shared" si="18"/>
        <v>0</v>
      </c>
      <c r="BJ312" s="16" t="s">
        <v>82</v>
      </c>
      <c r="BK312" s="191">
        <f t="shared" si="19"/>
        <v>0</v>
      </c>
      <c r="BL312" s="16" t="s">
        <v>177</v>
      </c>
      <c r="BM312" s="16" t="s">
        <v>750</v>
      </c>
    </row>
    <row r="313" spans="2:65" s="1" customFormat="1" ht="16.5" customHeight="1">
      <c r="B313" s="33"/>
      <c r="C313" s="181" t="s">
        <v>395</v>
      </c>
      <c r="D313" s="181" t="s">
        <v>174</v>
      </c>
      <c r="E313" s="182" t="s">
        <v>555</v>
      </c>
      <c r="F313" s="183" t="s">
        <v>556</v>
      </c>
      <c r="G313" s="184" t="s">
        <v>211</v>
      </c>
      <c r="H313" s="185">
        <v>136.41999999999999</v>
      </c>
      <c r="I313" s="186"/>
      <c r="J313" s="185">
        <f t="shared" si="10"/>
        <v>0</v>
      </c>
      <c r="K313" s="183" t="s">
        <v>176</v>
      </c>
      <c r="L313" s="37"/>
      <c r="M313" s="187" t="s">
        <v>1</v>
      </c>
      <c r="N313" s="188" t="s">
        <v>46</v>
      </c>
      <c r="O313" s="59"/>
      <c r="P313" s="189">
        <f t="shared" si="11"/>
        <v>0</v>
      </c>
      <c r="Q313" s="189">
        <v>1.9000000000000001E-4</v>
      </c>
      <c r="R313" s="189">
        <f t="shared" si="12"/>
        <v>2.59198E-2</v>
      </c>
      <c r="S313" s="189">
        <v>0</v>
      </c>
      <c r="T313" s="190">
        <f t="shared" si="13"/>
        <v>0</v>
      </c>
      <c r="AR313" s="16" t="s">
        <v>177</v>
      </c>
      <c r="AT313" s="16" t="s">
        <v>174</v>
      </c>
      <c r="AU313" s="16" t="s">
        <v>84</v>
      </c>
      <c r="AY313" s="16" t="s">
        <v>172</v>
      </c>
      <c r="BE313" s="191">
        <f t="shared" si="14"/>
        <v>0</v>
      </c>
      <c r="BF313" s="191">
        <f t="shared" si="15"/>
        <v>0</v>
      </c>
      <c r="BG313" s="191">
        <f t="shared" si="16"/>
        <v>0</v>
      </c>
      <c r="BH313" s="191">
        <f t="shared" si="17"/>
        <v>0</v>
      </c>
      <c r="BI313" s="191">
        <f t="shared" si="18"/>
        <v>0</v>
      </c>
      <c r="BJ313" s="16" t="s">
        <v>82</v>
      </c>
      <c r="BK313" s="191">
        <f t="shared" si="19"/>
        <v>0</v>
      </c>
      <c r="BL313" s="16" t="s">
        <v>177</v>
      </c>
      <c r="BM313" s="16" t="s">
        <v>751</v>
      </c>
    </row>
    <row r="314" spans="2:65" s="1" customFormat="1" ht="16.5" customHeight="1">
      <c r="B314" s="33"/>
      <c r="C314" s="181" t="s">
        <v>399</v>
      </c>
      <c r="D314" s="181" t="s">
        <v>174</v>
      </c>
      <c r="E314" s="182" t="s">
        <v>558</v>
      </c>
      <c r="F314" s="183" t="s">
        <v>559</v>
      </c>
      <c r="G314" s="184" t="s">
        <v>211</v>
      </c>
      <c r="H314" s="185">
        <v>135.41999999999999</v>
      </c>
      <c r="I314" s="186"/>
      <c r="J314" s="185">
        <f t="shared" si="10"/>
        <v>0</v>
      </c>
      <c r="K314" s="183" t="s">
        <v>176</v>
      </c>
      <c r="L314" s="37"/>
      <c r="M314" s="187" t="s">
        <v>1</v>
      </c>
      <c r="N314" s="188" t="s">
        <v>46</v>
      </c>
      <c r="O314" s="59"/>
      <c r="P314" s="189">
        <f t="shared" si="11"/>
        <v>0</v>
      </c>
      <c r="Q314" s="189">
        <v>9.0000000000000006E-5</v>
      </c>
      <c r="R314" s="189">
        <f t="shared" si="12"/>
        <v>1.21878E-2</v>
      </c>
      <c r="S314" s="189">
        <v>0</v>
      </c>
      <c r="T314" s="190">
        <f t="shared" si="13"/>
        <v>0</v>
      </c>
      <c r="AR314" s="16" t="s">
        <v>177</v>
      </c>
      <c r="AT314" s="16" t="s">
        <v>174</v>
      </c>
      <c r="AU314" s="16" t="s">
        <v>84</v>
      </c>
      <c r="AY314" s="16" t="s">
        <v>172</v>
      </c>
      <c r="BE314" s="191">
        <f t="shared" si="14"/>
        <v>0</v>
      </c>
      <c r="BF314" s="191">
        <f t="shared" si="15"/>
        <v>0</v>
      </c>
      <c r="BG314" s="191">
        <f t="shared" si="16"/>
        <v>0</v>
      </c>
      <c r="BH314" s="191">
        <f t="shared" si="17"/>
        <v>0</v>
      </c>
      <c r="BI314" s="191">
        <f t="shared" si="18"/>
        <v>0</v>
      </c>
      <c r="BJ314" s="16" t="s">
        <v>82</v>
      </c>
      <c r="BK314" s="191">
        <f t="shared" si="19"/>
        <v>0</v>
      </c>
      <c r="BL314" s="16" t="s">
        <v>177</v>
      </c>
      <c r="BM314" s="16" t="s">
        <v>752</v>
      </c>
    </row>
    <row r="315" spans="2:65" s="1" customFormat="1" ht="16.5" customHeight="1">
      <c r="B315" s="33"/>
      <c r="C315" s="181" t="s">
        <v>402</v>
      </c>
      <c r="D315" s="181" t="s">
        <v>174</v>
      </c>
      <c r="E315" s="182" t="s">
        <v>753</v>
      </c>
      <c r="F315" s="183" t="s">
        <v>754</v>
      </c>
      <c r="G315" s="184" t="s">
        <v>386</v>
      </c>
      <c r="H315" s="185">
        <v>4</v>
      </c>
      <c r="I315" s="186"/>
      <c r="J315" s="185">
        <f t="shared" si="10"/>
        <v>0</v>
      </c>
      <c r="K315" s="183" t="s">
        <v>1</v>
      </c>
      <c r="L315" s="37"/>
      <c r="M315" s="187" t="s">
        <v>1</v>
      </c>
      <c r="N315" s="188" t="s">
        <v>46</v>
      </c>
      <c r="O315" s="59"/>
      <c r="P315" s="189">
        <f t="shared" si="11"/>
        <v>0</v>
      </c>
      <c r="Q315" s="189">
        <v>1.4999999999999999E-4</v>
      </c>
      <c r="R315" s="189">
        <f t="shared" si="12"/>
        <v>5.9999999999999995E-4</v>
      </c>
      <c r="S315" s="189">
        <v>0</v>
      </c>
      <c r="T315" s="190">
        <f t="shared" si="13"/>
        <v>0</v>
      </c>
      <c r="AR315" s="16" t="s">
        <v>177</v>
      </c>
      <c r="AT315" s="16" t="s">
        <v>174</v>
      </c>
      <c r="AU315" s="16" t="s">
        <v>84</v>
      </c>
      <c r="AY315" s="16" t="s">
        <v>172</v>
      </c>
      <c r="BE315" s="191">
        <f t="shared" si="14"/>
        <v>0</v>
      </c>
      <c r="BF315" s="191">
        <f t="shared" si="15"/>
        <v>0</v>
      </c>
      <c r="BG315" s="191">
        <f t="shared" si="16"/>
        <v>0</v>
      </c>
      <c r="BH315" s="191">
        <f t="shared" si="17"/>
        <v>0</v>
      </c>
      <c r="BI315" s="191">
        <f t="shared" si="18"/>
        <v>0</v>
      </c>
      <c r="BJ315" s="16" t="s">
        <v>82</v>
      </c>
      <c r="BK315" s="191">
        <f t="shared" si="19"/>
        <v>0</v>
      </c>
      <c r="BL315" s="16" t="s">
        <v>177</v>
      </c>
      <c r="BM315" s="16" t="s">
        <v>755</v>
      </c>
    </row>
    <row r="316" spans="2:65" s="12" customFormat="1">
      <c r="B316" s="192"/>
      <c r="C316" s="193"/>
      <c r="D316" s="194" t="s">
        <v>178</v>
      </c>
      <c r="E316" s="195" t="s">
        <v>1</v>
      </c>
      <c r="F316" s="196" t="s">
        <v>756</v>
      </c>
      <c r="G316" s="193"/>
      <c r="H316" s="195" t="s">
        <v>1</v>
      </c>
      <c r="I316" s="197"/>
      <c r="J316" s="193"/>
      <c r="K316" s="193"/>
      <c r="L316" s="198"/>
      <c r="M316" s="199"/>
      <c r="N316" s="200"/>
      <c r="O316" s="200"/>
      <c r="P316" s="200"/>
      <c r="Q316" s="200"/>
      <c r="R316" s="200"/>
      <c r="S316" s="200"/>
      <c r="T316" s="201"/>
      <c r="AT316" s="202" t="s">
        <v>178</v>
      </c>
      <c r="AU316" s="202" t="s">
        <v>84</v>
      </c>
      <c r="AV316" s="12" t="s">
        <v>82</v>
      </c>
      <c r="AW316" s="12" t="s">
        <v>36</v>
      </c>
      <c r="AX316" s="12" t="s">
        <v>75</v>
      </c>
      <c r="AY316" s="202" t="s">
        <v>172</v>
      </c>
    </row>
    <row r="317" spans="2:65" s="13" customFormat="1">
      <c r="B317" s="203"/>
      <c r="C317" s="204"/>
      <c r="D317" s="194" t="s">
        <v>178</v>
      </c>
      <c r="E317" s="205" t="s">
        <v>1</v>
      </c>
      <c r="F317" s="206" t="s">
        <v>177</v>
      </c>
      <c r="G317" s="204"/>
      <c r="H317" s="207">
        <v>4</v>
      </c>
      <c r="I317" s="208"/>
      <c r="J317" s="204"/>
      <c r="K317" s="204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178</v>
      </c>
      <c r="AU317" s="213" t="s">
        <v>84</v>
      </c>
      <c r="AV317" s="13" t="s">
        <v>84</v>
      </c>
      <c r="AW317" s="13" t="s">
        <v>36</v>
      </c>
      <c r="AX317" s="13" t="s">
        <v>82</v>
      </c>
      <c r="AY317" s="213" t="s">
        <v>172</v>
      </c>
    </row>
    <row r="318" spans="2:65" s="1" customFormat="1" ht="16.5" customHeight="1">
      <c r="B318" s="33"/>
      <c r="C318" s="181" t="s">
        <v>405</v>
      </c>
      <c r="D318" s="181" t="s">
        <v>174</v>
      </c>
      <c r="E318" s="182" t="s">
        <v>757</v>
      </c>
      <c r="F318" s="183" t="s">
        <v>758</v>
      </c>
      <c r="G318" s="184" t="s">
        <v>386</v>
      </c>
      <c r="H318" s="185">
        <v>6</v>
      </c>
      <c r="I318" s="186"/>
      <c r="J318" s="185">
        <f>ROUND(I318*H318,2)</f>
        <v>0</v>
      </c>
      <c r="K318" s="183" t="s">
        <v>1</v>
      </c>
      <c r="L318" s="37"/>
      <c r="M318" s="187" t="s">
        <v>1</v>
      </c>
      <c r="N318" s="188" t="s">
        <v>46</v>
      </c>
      <c r="O318" s="59"/>
      <c r="P318" s="189">
        <f>O318*H318</f>
        <v>0</v>
      </c>
      <c r="Q318" s="189">
        <v>1.3999999999999999E-4</v>
      </c>
      <c r="R318" s="189">
        <f>Q318*H318</f>
        <v>8.3999999999999993E-4</v>
      </c>
      <c r="S318" s="189">
        <v>0</v>
      </c>
      <c r="T318" s="190">
        <f>S318*H318</f>
        <v>0</v>
      </c>
      <c r="AR318" s="16" t="s">
        <v>177</v>
      </c>
      <c r="AT318" s="16" t="s">
        <v>174</v>
      </c>
      <c r="AU318" s="16" t="s">
        <v>84</v>
      </c>
      <c r="AY318" s="16" t="s">
        <v>172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6" t="s">
        <v>82</v>
      </c>
      <c r="BK318" s="191">
        <f>ROUND(I318*H318,2)</f>
        <v>0</v>
      </c>
      <c r="BL318" s="16" t="s">
        <v>177</v>
      </c>
      <c r="BM318" s="16" t="s">
        <v>759</v>
      </c>
    </row>
    <row r="319" spans="2:65" s="12" customFormat="1">
      <c r="B319" s="192"/>
      <c r="C319" s="193"/>
      <c r="D319" s="194" t="s">
        <v>178</v>
      </c>
      <c r="E319" s="195" t="s">
        <v>1</v>
      </c>
      <c r="F319" s="196" t="s">
        <v>756</v>
      </c>
      <c r="G319" s="193"/>
      <c r="H319" s="195" t="s">
        <v>1</v>
      </c>
      <c r="I319" s="197"/>
      <c r="J319" s="193"/>
      <c r="K319" s="193"/>
      <c r="L319" s="198"/>
      <c r="M319" s="199"/>
      <c r="N319" s="200"/>
      <c r="O319" s="200"/>
      <c r="P319" s="200"/>
      <c r="Q319" s="200"/>
      <c r="R319" s="200"/>
      <c r="S319" s="200"/>
      <c r="T319" s="201"/>
      <c r="AT319" s="202" t="s">
        <v>178</v>
      </c>
      <c r="AU319" s="202" t="s">
        <v>84</v>
      </c>
      <c r="AV319" s="12" t="s">
        <v>82</v>
      </c>
      <c r="AW319" s="12" t="s">
        <v>36</v>
      </c>
      <c r="AX319" s="12" t="s">
        <v>75</v>
      </c>
      <c r="AY319" s="202" t="s">
        <v>172</v>
      </c>
    </row>
    <row r="320" spans="2:65" s="13" customFormat="1">
      <c r="B320" s="203"/>
      <c r="C320" s="204"/>
      <c r="D320" s="194" t="s">
        <v>178</v>
      </c>
      <c r="E320" s="205" t="s">
        <v>1</v>
      </c>
      <c r="F320" s="206" t="s">
        <v>190</v>
      </c>
      <c r="G320" s="204"/>
      <c r="H320" s="207">
        <v>6</v>
      </c>
      <c r="I320" s="208"/>
      <c r="J320" s="204"/>
      <c r="K320" s="204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178</v>
      </c>
      <c r="AU320" s="213" t="s">
        <v>84</v>
      </c>
      <c r="AV320" s="13" t="s">
        <v>84</v>
      </c>
      <c r="AW320" s="13" t="s">
        <v>36</v>
      </c>
      <c r="AX320" s="13" t="s">
        <v>82</v>
      </c>
      <c r="AY320" s="213" t="s">
        <v>172</v>
      </c>
    </row>
    <row r="321" spans="2:65" s="11" customFormat="1" ht="22.9" customHeight="1">
      <c r="B321" s="165"/>
      <c r="C321" s="166"/>
      <c r="D321" s="167" t="s">
        <v>74</v>
      </c>
      <c r="E321" s="179" t="s">
        <v>204</v>
      </c>
      <c r="F321" s="179" t="s">
        <v>394</v>
      </c>
      <c r="G321" s="166"/>
      <c r="H321" s="166"/>
      <c r="I321" s="169"/>
      <c r="J321" s="180">
        <f>BK321</f>
        <v>0</v>
      </c>
      <c r="K321" s="166"/>
      <c r="L321" s="171"/>
      <c r="M321" s="172"/>
      <c r="N321" s="173"/>
      <c r="O321" s="173"/>
      <c r="P321" s="174">
        <f>SUM(P322:P337)</f>
        <v>0</v>
      </c>
      <c r="Q321" s="173"/>
      <c r="R321" s="174">
        <f>SUM(R322:R337)</f>
        <v>1.8235000000000001E-2</v>
      </c>
      <c r="S321" s="173"/>
      <c r="T321" s="175">
        <f>SUM(T322:T337)</f>
        <v>0</v>
      </c>
      <c r="AR321" s="176" t="s">
        <v>82</v>
      </c>
      <c r="AT321" s="177" t="s">
        <v>74</v>
      </c>
      <c r="AU321" s="177" t="s">
        <v>82</v>
      </c>
      <c r="AY321" s="176" t="s">
        <v>172</v>
      </c>
      <c r="BK321" s="178">
        <f>SUM(BK322:BK337)</f>
        <v>0</v>
      </c>
    </row>
    <row r="322" spans="2:65" s="1" customFormat="1" ht="16.5" customHeight="1">
      <c r="B322" s="33"/>
      <c r="C322" s="181" t="s">
        <v>408</v>
      </c>
      <c r="D322" s="181" t="s">
        <v>174</v>
      </c>
      <c r="E322" s="182" t="s">
        <v>403</v>
      </c>
      <c r="F322" s="183" t="s">
        <v>404</v>
      </c>
      <c r="G322" s="184" t="s">
        <v>211</v>
      </c>
      <c r="H322" s="185">
        <v>52.1</v>
      </c>
      <c r="I322" s="186"/>
      <c r="J322" s="185">
        <f>ROUND(I322*H322,2)</f>
        <v>0</v>
      </c>
      <c r="K322" s="183" t="s">
        <v>176</v>
      </c>
      <c r="L322" s="37"/>
      <c r="M322" s="187" t="s">
        <v>1</v>
      </c>
      <c r="N322" s="188" t="s">
        <v>46</v>
      </c>
      <c r="O322" s="59"/>
      <c r="P322" s="189">
        <f>O322*H322</f>
        <v>0</v>
      </c>
      <c r="Q322" s="189">
        <v>1.0000000000000001E-5</v>
      </c>
      <c r="R322" s="189">
        <f>Q322*H322</f>
        <v>5.2100000000000009E-4</v>
      </c>
      <c r="S322" s="189">
        <v>0</v>
      </c>
      <c r="T322" s="190">
        <f>S322*H322</f>
        <v>0</v>
      </c>
      <c r="AR322" s="16" t="s">
        <v>177</v>
      </c>
      <c r="AT322" s="16" t="s">
        <v>174</v>
      </c>
      <c r="AU322" s="16" t="s">
        <v>84</v>
      </c>
      <c r="AY322" s="16" t="s">
        <v>172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6" t="s">
        <v>82</v>
      </c>
      <c r="BK322" s="191">
        <f>ROUND(I322*H322,2)</f>
        <v>0</v>
      </c>
      <c r="BL322" s="16" t="s">
        <v>177</v>
      </c>
      <c r="BM322" s="16" t="s">
        <v>760</v>
      </c>
    </row>
    <row r="323" spans="2:65" s="12" customFormat="1">
      <c r="B323" s="192"/>
      <c r="C323" s="193"/>
      <c r="D323" s="194" t="s">
        <v>178</v>
      </c>
      <c r="E323" s="195" t="s">
        <v>1</v>
      </c>
      <c r="F323" s="196" t="s">
        <v>188</v>
      </c>
      <c r="G323" s="193"/>
      <c r="H323" s="195" t="s">
        <v>1</v>
      </c>
      <c r="I323" s="197"/>
      <c r="J323" s="193"/>
      <c r="K323" s="193"/>
      <c r="L323" s="198"/>
      <c r="M323" s="199"/>
      <c r="N323" s="200"/>
      <c r="O323" s="200"/>
      <c r="P323" s="200"/>
      <c r="Q323" s="200"/>
      <c r="R323" s="200"/>
      <c r="S323" s="200"/>
      <c r="T323" s="201"/>
      <c r="AT323" s="202" t="s">
        <v>178</v>
      </c>
      <c r="AU323" s="202" t="s">
        <v>84</v>
      </c>
      <c r="AV323" s="12" t="s">
        <v>82</v>
      </c>
      <c r="AW323" s="12" t="s">
        <v>36</v>
      </c>
      <c r="AX323" s="12" t="s">
        <v>75</v>
      </c>
      <c r="AY323" s="202" t="s">
        <v>172</v>
      </c>
    </row>
    <row r="324" spans="2:65" s="12" customFormat="1">
      <c r="B324" s="192"/>
      <c r="C324" s="193"/>
      <c r="D324" s="194" t="s">
        <v>178</v>
      </c>
      <c r="E324" s="195" t="s">
        <v>1</v>
      </c>
      <c r="F324" s="196" t="s">
        <v>180</v>
      </c>
      <c r="G324" s="193"/>
      <c r="H324" s="195" t="s">
        <v>1</v>
      </c>
      <c r="I324" s="197"/>
      <c r="J324" s="193"/>
      <c r="K324" s="193"/>
      <c r="L324" s="198"/>
      <c r="M324" s="199"/>
      <c r="N324" s="200"/>
      <c r="O324" s="200"/>
      <c r="P324" s="200"/>
      <c r="Q324" s="200"/>
      <c r="R324" s="200"/>
      <c r="S324" s="200"/>
      <c r="T324" s="201"/>
      <c r="AT324" s="202" t="s">
        <v>178</v>
      </c>
      <c r="AU324" s="202" t="s">
        <v>84</v>
      </c>
      <c r="AV324" s="12" t="s">
        <v>82</v>
      </c>
      <c r="AW324" s="12" t="s">
        <v>36</v>
      </c>
      <c r="AX324" s="12" t="s">
        <v>75</v>
      </c>
      <c r="AY324" s="202" t="s">
        <v>172</v>
      </c>
    </row>
    <row r="325" spans="2:65" s="13" customFormat="1">
      <c r="B325" s="203"/>
      <c r="C325" s="204"/>
      <c r="D325" s="194" t="s">
        <v>178</v>
      </c>
      <c r="E325" s="205" t="s">
        <v>1</v>
      </c>
      <c r="F325" s="206" t="s">
        <v>761</v>
      </c>
      <c r="G325" s="204"/>
      <c r="H325" s="207">
        <v>52.1</v>
      </c>
      <c r="I325" s="208"/>
      <c r="J325" s="204"/>
      <c r="K325" s="204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178</v>
      </c>
      <c r="AU325" s="213" t="s">
        <v>84</v>
      </c>
      <c r="AV325" s="13" t="s">
        <v>84</v>
      </c>
      <c r="AW325" s="13" t="s">
        <v>36</v>
      </c>
      <c r="AX325" s="13" t="s">
        <v>82</v>
      </c>
      <c r="AY325" s="213" t="s">
        <v>172</v>
      </c>
    </row>
    <row r="326" spans="2:65" s="1" customFormat="1" ht="22.5" customHeight="1">
      <c r="B326" s="33"/>
      <c r="C326" s="181" t="s">
        <v>411</v>
      </c>
      <c r="D326" s="181" t="s">
        <v>174</v>
      </c>
      <c r="E326" s="182" t="s">
        <v>406</v>
      </c>
      <c r="F326" s="183" t="s">
        <v>407</v>
      </c>
      <c r="G326" s="184" t="s">
        <v>211</v>
      </c>
      <c r="H326" s="185">
        <v>52.1</v>
      </c>
      <c r="I326" s="186"/>
      <c r="J326" s="185">
        <f>ROUND(I326*H326,2)</f>
        <v>0</v>
      </c>
      <c r="K326" s="183" t="s">
        <v>176</v>
      </c>
      <c r="L326" s="37"/>
      <c r="M326" s="187" t="s">
        <v>1</v>
      </c>
      <c r="N326" s="188" t="s">
        <v>46</v>
      </c>
      <c r="O326" s="59"/>
      <c r="P326" s="189">
        <f>O326*H326</f>
        <v>0</v>
      </c>
      <c r="Q326" s="189">
        <v>3.4000000000000002E-4</v>
      </c>
      <c r="R326" s="189">
        <f>Q326*H326</f>
        <v>1.7714000000000001E-2</v>
      </c>
      <c r="S326" s="189">
        <v>0</v>
      </c>
      <c r="T326" s="190">
        <f>S326*H326</f>
        <v>0</v>
      </c>
      <c r="AR326" s="16" t="s">
        <v>177</v>
      </c>
      <c r="AT326" s="16" t="s">
        <v>174</v>
      </c>
      <c r="AU326" s="16" t="s">
        <v>84</v>
      </c>
      <c r="AY326" s="16" t="s">
        <v>172</v>
      </c>
      <c r="BE326" s="191">
        <f>IF(N326="základní",J326,0)</f>
        <v>0</v>
      </c>
      <c r="BF326" s="191">
        <f>IF(N326="snížená",J326,0)</f>
        <v>0</v>
      </c>
      <c r="BG326" s="191">
        <f>IF(N326="zákl. přenesená",J326,0)</f>
        <v>0</v>
      </c>
      <c r="BH326" s="191">
        <f>IF(N326="sníž. přenesená",J326,0)</f>
        <v>0</v>
      </c>
      <c r="BI326" s="191">
        <f>IF(N326="nulová",J326,0)</f>
        <v>0</v>
      </c>
      <c r="BJ326" s="16" t="s">
        <v>82</v>
      </c>
      <c r="BK326" s="191">
        <f>ROUND(I326*H326,2)</f>
        <v>0</v>
      </c>
      <c r="BL326" s="16" t="s">
        <v>177</v>
      </c>
      <c r="BM326" s="16" t="s">
        <v>762</v>
      </c>
    </row>
    <row r="327" spans="2:65" s="12" customFormat="1">
      <c r="B327" s="192"/>
      <c r="C327" s="193"/>
      <c r="D327" s="194" t="s">
        <v>178</v>
      </c>
      <c r="E327" s="195" t="s">
        <v>1</v>
      </c>
      <c r="F327" s="196" t="s">
        <v>188</v>
      </c>
      <c r="G327" s="193"/>
      <c r="H327" s="195" t="s">
        <v>1</v>
      </c>
      <c r="I327" s="197"/>
      <c r="J327" s="193"/>
      <c r="K327" s="193"/>
      <c r="L327" s="198"/>
      <c r="M327" s="199"/>
      <c r="N327" s="200"/>
      <c r="O327" s="200"/>
      <c r="P327" s="200"/>
      <c r="Q327" s="200"/>
      <c r="R327" s="200"/>
      <c r="S327" s="200"/>
      <c r="T327" s="201"/>
      <c r="AT327" s="202" t="s">
        <v>178</v>
      </c>
      <c r="AU327" s="202" t="s">
        <v>84</v>
      </c>
      <c r="AV327" s="12" t="s">
        <v>82</v>
      </c>
      <c r="AW327" s="12" t="s">
        <v>36</v>
      </c>
      <c r="AX327" s="12" t="s">
        <v>75</v>
      </c>
      <c r="AY327" s="202" t="s">
        <v>172</v>
      </c>
    </row>
    <row r="328" spans="2:65" s="12" customFormat="1">
      <c r="B328" s="192"/>
      <c r="C328" s="193"/>
      <c r="D328" s="194" t="s">
        <v>178</v>
      </c>
      <c r="E328" s="195" t="s">
        <v>1</v>
      </c>
      <c r="F328" s="196" t="s">
        <v>180</v>
      </c>
      <c r="G328" s="193"/>
      <c r="H328" s="195" t="s">
        <v>1</v>
      </c>
      <c r="I328" s="197"/>
      <c r="J328" s="193"/>
      <c r="K328" s="193"/>
      <c r="L328" s="198"/>
      <c r="M328" s="199"/>
      <c r="N328" s="200"/>
      <c r="O328" s="200"/>
      <c r="P328" s="200"/>
      <c r="Q328" s="200"/>
      <c r="R328" s="200"/>
      <c r="S328" s="200"/>
      <c r="T328" s="201"/>
      <c r="AT328" s="202" t="s">
        <v>178</v>
      </c>
      <c r="AU328" s="202" t="s">
        <v>84</v>
      </c>
      <c r="AV328" s="12" t="s">
        <v>82</v>
      </c>
      <c r="AW328" s="12" t="s">
        <v>36</v>
      </c>
      <c r="AX328" s="12" t="s">
        <v>75</v>
      </c>
      <c r="AY328" s="202" t="s">
        <v>172</v>
      </c>
    </row>
    <row r="329" spans="2:65" s="13" customFormat="1">
      <c r="B329" s="203"/>
      <c r="C329" s="204"/>
      <c r="D329" s="194" t="s">
        <v>178</v>
      </c>
      <c r="E329" s="205" t="s">
        <v>1</v>
      </c>
      <c r="F329" s="206" t="s">
        <v>761</v>
      </c>
      <c r="G329" s="204"/>
      <c r="H329" s="207">
        <v>52.1</v>
      </c>
      <c r="I329" s="208"/>
      <c r="J329" s="204"/>
      <c r="K329" s="204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178</v>
      </c>
      <c r="AU329" s="213" t="s">
        <v>84</v>
      </c>
      <c r="AV329" s="13" t="s">
        <v>84</v>
      </c>
      <c r="AW329" s="13" t="s">
        <v>36</v>
      </c>
      <c r="AX329" s="13" t="s">
        <v>82</v>
      </c>
      <c r="AY329" s="213" t="s">
        <v>172</v>
      </c>
    </row>
    <row r="330" spans="2:65" s="1" customFormat="1" ht="16.5" customHeight="1">
      <c r="B330" s="33"/>
      <c r="C330" s="181" t="s">
        <v>414</v>
      </c>
      <c r="D330" s="181" t="s">
        <v>174</v>
      </c>
      <c r="E330" s="182" t="s">
        <v>409</v>
      </c>
      <c r="F330" s="183" t="s">
        <v>410</v>
      </c>
      <c r="G330" s="184" t="s">
        <v>211</v>
      </c>
      <c r="H330" s="185">
        <v>52.1</v>
      </c>
      <c r="I330" s="186"/>
      <c r="J330" s="185">
        <f>ROUND(I330*H330,2)</f>
        <v>0</v>
      </c>
      <c r="K330" s="183" t="s">
        <v>176</v>
      </c>
      <c r="L330" s="37"/>
      <c r="M330" s="187" t="s">
        <v>1</v>
      </c>
      <c r="N330" s="188" t="s">
        <v>46</v>
      </c>
      <c r="O330" s="59"/>
      <c r="P330" s="189">
        <f>O330*H330</f>
        <v>0</v>
      </c>
      <c r="Q330" s="189">
        <v>0</v>
      </c>
      <c r="R330" s="189">
        <f>Q330*H330</f>
        <v>0</v>
      </c>
      <c r="S330" s="189">
        <v>0</v>
      </c>
      <c r="T330" s="190">
        <f>S330*H330</f>
        <v>0</v>
      </c>
      <c r="AR330" s="16" t="s">
        <v>177</v>
      </c>
      <c r="AT330" s="16" t="s">
        <v>174</v>
      </c>
      <c r="AU330" s="16" t="s">
        <v>84</v>
      </c>
      <c r="AY330" s="16" t="s">
        <v>172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6" t="s">
        <v>82</v>
      </c>
      <c r="BK330" s="191">
        <f>ROUND(I330*H330,2)</f>
        <v>0</v>
      </c>
      <c r="BL330" s="16" t="s">
        <v>177</v>
      </c>
      <c r="BM330" s="16" t="s">
        <v>763</v>
      </c>
    </row>
    <row r="331" spans="2:65" s="12" customFormat="1">
      <c r="B331" s="192"/>
      <c r="C331" s="193"/>
      <c r="D331" s="194" t="s">
        <v>178</v>
      </c>
      <c r="E331" s="195" t="s">
        <v>1</v>
      </c>
      <c r="F331" s="196" t="s">
        <v>188</v>
      </c>
      <c r="G331" s="193"/>
      <c r="H331" s="195" t="s">
        <v>1</v>
      </c>
      <c r="I331" s="197"/>
      <c r="J331" s="193"/>
      <c r="K331" s="193"/>
      <c r="L331" s="198"/>
      <c r="M331" s="199"/>
      <c r="N331" s="200"/>
      <c r="O331" s="200"/>
      <c r="P331" s="200"/>
      <c r="Q331" s="200"/>
      <c r="R331" s="200"/>
      <c r="S331" s="200"/>
      <c r="T331" s="201"/>
      <c r="AT331" s="202" t="s">
        <v>178</v>
      </c>
      <c r="AU331" s="202" t="s">
        <v>84</v>
      </c>
      <c r="AV331" s="12" t="s">
        <v>82</v>
      </c>
      <c r="AW331" s="12" t="s">
        <v>36</v>
      </c>
      <c r="AX331" s="12" t="s">
        <v>75</v>
      </c>
      <c r="AY331" s="202" t="s">
        <v>172</v>
      </c>
    </row>
    <row r="332" spans="2:65" s="12" customFormat="1">
      <c r="B332" s="192"/>
      <c r="C332" s="193"/>
      <c r="D332" s="194" t="s">
        <v>178</v>
      </c>
      <c r="E332" s="195" t="s">
        <v>1</v>
      </c>
      <c r="F332" s="196" t="s">
        <v>180</v>
      </c>
      <c r="G332" s="193"/>
      <c r="H332" s="195" t="s">
        <v>1</v>
      </c>
      <c r="I332" s="197"/>
      <c r="J332" s="193"/>
      <c r="K332" s="193"/>
      <c r="L332" s="198"/>
      <c r="M332" s="199"/>
      <c r="N332" s="200"/>
      <c r="O332" s="200"/>
      <c r="P332" s="200"/>
      <c r="Q332" s="200"/>
      <c r="R332" s="200"/>
      <c r="S332" s="200"/>
      <c r="T332" s="201"/>
      <c r="AT332" s="202" t="s">
        <v>178</v>
      </c>
      <c r="AU332" s="202" t="s">
        <v>84</v>
      </c>
      <c r="AV332" s="12" t="s">
        <v>82</v>
      </c>
      <c r="AW332" s="12" t="s">
        <v>36</v>
      </c>
      <c r="AX332" s="12" t="s">
        <v>75</v>
      </c>
      <c r="AY332" s="202" t="s">
        <v>172</v>
      </c>
    </row>
    <row r="333" spans="2:65" s="13" customFormat="1">
      <c r="B333" s="203"/>
      <c r="C333" s="204"/>
      <c r="D333" s="194" t="s">
        <v>178</v>
      </c>
      <c r="E333" s="205" t="s">
        <v>1</v>
      </c>
      <c r="F333" s="206" t="s">
        <v>761</v>
      </c>
      <c r="G333" s="204"/>
      <c r="H333" s="207">
        <v>52.1</v>
      </c>
      <c r="I333" s="208"/>
      <c r="J333" s="204"/>
      <c r="K333" s="204"/>
      <c r="L333" s="209"/>
      <c r="M333" s="210"/>
      <c r="N333" s="211"/>
      <c r="O333" s="211"/>
      <c r="P333" s="211"/>
      <c r="Q333" s="211"/>
      <c r="R333" s="211"/>
      <c r="S333" s="211"/>
      <c r="T333" s="212"/>
      <c r="AT333" s="213" t="s">
        <v>178</v>
      </c>
      <c r="AU333" s="213" t="s">
        <v>84</v>
      </c>
      <c r="AV333" s="13" t="s">
        <v>84</v>
      </c>
      <c r="AW333" s="13" t="s">
        <v>36</v>
      </c>
      <c r="AX333" s="13" t="s">
        <v>82</v>
      </c>
      <c r="AY333" s="213" t="s">
        <v>172</v>
      </c>
    </row>
    <row r="334" spans="2:65" s="1" customFormat="1" ht="16.5" customHeight="1">
      <c r="B334" s="33"/>
      <c r="C334" s="181" t="s">
        <v>418</v>
      </c>
      <c r="D334" s="181" t="s">
        <v>174</v>
      </c>
      <c r="E334" s="182" t="s">
        <v>412</v>
      </c>
      <c r="F334" s="183" t="s">
        <v>413</v>
      </c>
      <c r="G334" s="184" t="s">
        <v>211</v>
      </c>
      <c r="H334" s="185">
        <v>52.1</v>
      </c>
      <c r="I334" s="186"/>
      <c r="J334" s="185">
        <f>ROUND(I334*H334,2)</f>
        <v>0</v>
      </c>
      <c r="K334" s="183" t="s">
        <v>176</v>
      </c>
      <c r="L334" s="37"/>
      <c r="M334" s="187" t="s">
        <v>1</v>
      </c>
      <c r="N334" s="188" t="s">
        <v>46</v>
      </c>
      <c r="O334" s="59"/>
      <c r="P334" s="189">
        <f>O334*H334</f>
        <v>0</v>
      </c>
      <c r="Q334" s="189">
        <v>0</v>
      </c>
      <c r="R334" s="189">
        <f>Q334*H334</f>
        <v>0</v>
      </c>
      <c r="S334" s="189">
        <v>0</v>
      </c>
      <c r="T334" s="190">
        <f>S334*H334</f>
        <v>0</v>
      </c>
      <c r="AR334" s="16" t="s">
        <v>177</v>
      </c>
      <c r="AT334" s="16" t="s">
        <v>174</v>
      </c>
      <c r="AU334" s="16" t="s">
        <v>84</v>
      </c>
      <c r="AY334" s="16" t="s">
        <v>172</v>
      </c>
      <c r="BE334" s="191">
        <f>IF(N334="základní",J334,0)</f>
        <v>0</v>
      </c>
      <c r="BF334" s="191">
        <f>IF(N334="snížená",J334,0)</f>
        <v>0</v>
      </c>
      <c r="BG334" s="191">
        <f>IF(N334="zákl. přenesená",J334,0)</f>
        <v>0</v>
      </c>
      <c r="BH334" s="191">
        <f>IF(N334="sníž. přenesená",J334,0)</f>
        <v>0</v>
      </c>
      <c r="BI334" s="191">
        <f>IF(N334="nulová",J334,0)</f>
        <v>0</v>
      </c>
      <c r="BJ334" s="16" t="s">
        <v>82</v>
      </c>
      <c r="BK334" s="191">
        <f>ROUND(I334*H334,2)</f>
        <v>0</v>
      </c>
      <c r="BL334" s="16" t="s">
        <v>177</v>
      </c>
      <c r="BM334" s="16" t="s">
        <v>764</v>
      </c>
    </row>
    <row r="335" spans="2:65" s="12" customFormat="1">
      <c r="B335" s="192"/>
      <c r="C335" s="193"/>
      <c r="D335" s="194" t="s">
        <v>178</v>
      </c>
      <c r="E335" s="195" t="s">
        <v>1</v>
      </c>
      <c r="F335" s="196" t="s">
        <v>188</v>
      </c>
      <c r="G335" s="193"/>
      <c r="H335" s="195" t="s">
        <v>1</v>
      </c>
      <c r="I335" s="197"/>
      <c r="J335" s="193"/>
      <c r="K335" s="193"/>
      <c r="L335" s="198"/>
      <c r="M335" s="199"/>
      <c r="N335" s="200"/>
      <c r="O335" s="200"/>
      <c r="P335" s="200"/>
      <c r="Q335" s="200"/>
      <c r="R335" s="200"/>
      <c r="S335" s="200"/>
      <c r="T335" s="201"/>
      <c r="AT335" s="202" t="s">
        <v>178</v>
      </c>
      <c r="AU335" s="202" t="s">
        <v>84</v>
      </c>
      <c r="AV335" s="12" t="s">
        <v>82</v>
      </c>
      <c r="AW335" s="12" t="s">
        <v>36</v>
      </c>
      <c r="AX335" s="12" t="s">
        <v>75</v>
      </c>
      <c r="AY335" s="202" t="s">
        <v>172</v>
      </c>
    </row>
    <row r="336" spans="2:65" s="12" customFormat="1">
      <c r="B336" s="192"/>
      <c r="C336" s="193"/>
      <c r="D336" s="194" t="s">
        <v>178</v>
      </c>
      <c r="E336" s="195" t="s">
        <v>1</v>
      </c>
      <c r="F336" s="196" t="s">
        <v>180</v>
      </c>
      <c r="G336" s="193"/>
      <c r="H336" s="195" t="s">
        <v>1</v>
      </c>
      <c r="I336" s="197"/>
      <c r="J336" s="193"/>
      <c r="K336" s="193"/>
      <c r="L336" s="198"/>
      <c r="M336" s="199"/>
      <c r="N336" s="200"/>
      <c r="O336" s="200"/>
      <c r="P336" s="200"/>
      <c r="Q336" s="200"/>
      <c r="R336" s="200"/>
      <c r="S336" s="200"/>
      <c r="T336" s="201"/>
      <c r="AT336" s="202" t="s">
        <v>178</v>
      </c>
      <c r="AU336" s="202" t="s">
        <v>84</v>
      </c>
      <c r="AV336" s="12" t="s">
        <v>82</v>
      </c>
      <c r="AW336" s="12" t="s">
        <v>36</v>
      </c>
      <c r="AX336" s="12" t="s">
        <v>75</v>
      </c>
      <c r="AY336" s="202" t="s">
        <v>172</v>
      </c>
    </row>
    <row r="337" spans="2:65" s="13" customFormat="1">
      <c r="B337" s="203"/>
      <c r="C337" s="204"/>
      <c r="D337" s="194" t="s">
        <v>178</v>
      </c>
      <c r="E337" s="205" t="s">
        <v>1</v>
      </c>
      <c r="F337" s="206" t="s">
        <v>761</v>
      </c>
      <c r="G337" s="204"/>
      <c r="H337" s="207">
        <v>52.1</v>
      </c>
      <c r="I337" s="208"/>
      <c r="J337" s="204"/>
      <c r="K337" s="204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178</v>
      </c>
      <c r="AU337" s="213" t="s">
        <v>84</v>
      </c>
      <c r="AV337" s="13" t="s">
        <v>84</v>
      </c>
      <c r="AW337" s="13" t="s">
        <v>36</v>
      </c>
      <c r="AX337" s="13" t="s">
        <v>82</v>
      </c>
      <c r="AY337" s="213" t="s">
        <v>172</v>
      </c>
    </row>
    <row r="338" spans="2:65" s="11" customFormat="1" ht="22.9" customHeight="1">
      <c r="B338" s="165"/>
      <c r="C338" s="166"/>
      <c r="D338" s="167" t="s">
        <v>74</v>
      </c>
      <c r="E338" s="179" t="s">
        <v>427</v>
      </c>
      <c r="F338" s="179" t="s">
        <v>428</v>
      </c>
      <c r="G338" s="166"/>
      <c r="H338" s="166"/>
      <c r="I338" s="169"/>
      <c r="J338" s="180">
        <f>BK338</f>
        <v>0</v>
      </c>
      <c r="K338" s="166"/>
      <c r="L338" s="171"/>
      <c r="M338" s="172"/>
      <c r="N338" s="173"/>
      <c r="O338" s="173"/>
      <c r="P338" s="174">
        <f>SUM(P339:P347)</f>
        <v>0</v>
      </c>
      <c r="Q338" s="173"/>
      <c r="R338" s="174">
        <f>SUM(R339:R347)</f>
        <v>0</v>
      </c>
      <c r="S338" s="173"/>
      <c r="T338" s="175">
        <f>SUM(T339:T347)</f>
        <v>0</v>
      </c>
      <c r="AR338" s="176" t="s">
        <v>82</v>
      </c>
      <c r="AT338" s="177" t="s">
        <v>74</v>
      </c>
      <c r="AU338" s="177" t="s">
        <v>82</v>
      </c>
      <c r="AY338" s="176" t="s">
        <v>172</v>
      </c>
      <c r="BK338" s="178">
        <f>SUM(BK339:BK347)</f>
        <v>0</v>
      </c>
    </row>
    <row r="339" spans="2:65" s="1" customFormat="1" ht="16.5" customHeight="1">
      <c r="B339" s="33"/>
      <c r="C339" s="181" t="s">
        <v>421</v>
      </c>
      <c r="D339" s="181" t="s">
        <v>174</v>
      </c>
      <c r="E339" s="182" t="s">
        <v>430</v>
      </c>
      <c r="F339" s="183" t="s">
        <v>431</v>
      </c>
      <c r="G339" s="184" t="s">
        <v>291</v>
      </c>
      <c r="H339" s="185">
        <v>131.15</v>
      </c>
      <c r="I339" s="186"/>
      <c r="J339" s="185">
        <f>ROUND(I339*H339,2)</f>
        <v>0</v>
      </c>
      <c r="K339" s="183" t="s">
        <v>1</v>
      </c>
      <c r="L339" s="37"/>
      <c r="M339" s="187" t="s">
        <v>1</v>
      </c>
      <c r="N339" s="188" t="s">
        <v>46</v>
      </c>
      <c r="O339" s="59"/>
      <c r="P339" s="189">
        <f>O339*H339</f>
        <v>0</v>
      </c>
      <c r="Q339" s="189">
        <v>0</v>
      </c>
      <c r="R339" s="189">
        <f>Q339*H339</f>
        <v>0</v>
      </c>
      <c r="S339" s="189">
        <v>0</v>
      </c>
      <c r="T339" s="190">
        <f>S339*H339</f>
        <v>0</v>
      </c>
      <c r="AR339" s="16" t="s">
        <v>177</v>
      </c>
      <c r="AT339" s="16" t="s">
        <v>174</v>
      </c>
      <c r="AU339" s="16" t="s">
        <v>84</v>
      </c>
      <c r="AY339" s="16" t="s">
        <v>172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6" t="s">
        <v>82</v>
      </c>
      <c r="BK339" s="191">
        <f>ROUND(I339*H339,2)</f>
        <v>0</v>
      </c>
      <c r="BL339" s="16" t="s">
        <v>177</v>
      </c>
      <c r="BM339" s="16" t="s">
        <v>765</v>
      </c>
    </row>
    <row r="340" spans="2:65" s="12" customFormat="1">
      <c r="B340" s="192"/>
      <c r="C340" s="193"/>
      <c r="D340" s="194" t="s">
        <v>178</v>
      </c>
      <c r="E340" s="195" t="s">
        <v>1</v>
      </c>
      <c r="F340" s="196" t="s">
        <v>432</v>
      </c>
      <c r="G340" s="193"/>
      <c r="H340" s="195" t="s">
        <v>1</v>
      </c>
      <c r="I340" s="197"/>
      <c r="J340" s="193"/>
      <c r="K340" s="193"/>
      <c r="L340" s="198"/>
      <c r="M340" s="199"/>
      <c r="N340" s="200"/>
      <c r="O340" s="200"/>
      <c r="P340" s="200"/>
      <c r="Q340" s="200"/>
      <c r="R340" s="200"/>
      <c r="S340" s="200"/>
      <c r="T340" s="201"/>
      <c r="AT340" s="202" t="s">
        <v>178</v>
      </c>
      <c r="AU340" s="202" t="s">
        <v>84</v>
      </c>
      <c r="AV340" s="12" t="s">
        <v>82</v>
      </c>
      <c r="AW340" s="12" t="s">
        <v>36</v>
      </c>
      <c r="AX340" s="12" t="s">
        <v>75</v>
      </c>
      <c r="AY340" s="202" t="s">
        <v>172</v>
      </c>
    </row>
    <row r="341" spans="2:65" s="12" customFormat="1">
      <c r="B341" s="192"/>
      <c r="C341" s="193"/>
      <c r="D341" s="194" t="s">
        <v>178</v>
      </c>
      <c r="E341" s="195" t="s">
        <v>1</v>
      </c>
      <c r="F341" s="196" t="s">
        <v>283</v>
      </c>
      <c r="G341" s="193"/>
      <c r="H341" s="195" t="s">
        <v>1</v>
      </c>
      <c r="I341" s="197"/>
      <c r="J341" s="193"/>
      <c r="K341" s="193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178</v>
      </c>
      <c r="AU341" s="202" t="s">
        <v>84</v>
      </c>
      <c r="AV341" s="12" t="s">
        <v>82</v>
      </c>
      <c r="AW341" s="12" t="s">
        <v>36</v>
      </c>
      <c r="AX341" s="12" t="s">
        <v>75</v>
      </c>
      <c r="AY341" s="202" t="s">
        <v>172</v>
      </c>
    </row>
    <row r="342" spans="2:65" s="13" customFormat="1">
      <c r="B342" s="203"/>
      <c r="C342" s="204"/>
      <c r="D342" s="194" t="s">
        <v>178</v>
      </c>
      <c r="E342" s="205" t="s">
        <v>1</v>
      </c>
      <c r="F342" s="206" t="s">
        <v>766</v>
      </c>
      <c r="G342" s="204"/>
      <c r="H342" s="207">
        <v>14.16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178</v>
      </c>
      <c r="AU342" s="213" t="s">
        <v>84</v>
      </c>
      <c r="AV342" s="13" t="s">
        <v>84</v>
      </c>
      <c r="AW342" s="13" t="s">
        <v>36</v>
      </c>
      <c r="AX342" s="13" t="s">
        <v>75</v>
      </c>
      <c r="AY342" s="213" t="s">
        <v>172</v>
      </c>
    </row>
    <row r="343" spans="2:65" s="13" customFormat="1">
      <c r="B343" s="203"/>
      <c r="C343" s="204"/>
      <c r="D343" s="194" t="s">
        <v>178</v>
      </c>
      <c r="E343" s="205" t="s">
        <v>1</v>
      </c>
      <c r="F343" s="206" t="s">
        <v>767</v>
      </c>
      <c r="G343" s="204"/>
      <c r="H343" s="207">
        <v>15.11</v>
      </c>
      <c r="I343" s="208"/>
      <c r="J343" s="204"/>
      <c r="K343" s="204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178</v>
      </c>
      <c r="AU343" s="213" t="s">
        <v>84</v>
      </c>
      <c r="AV343" s="13" t="s">
        <v>84</v>
      </c>
      <c r="AW343" s="13" t="s">
        <v>36</v>
      </c>
      <c r="AX343" s="13" t="s">
        <v>75</v>
      </c>
      <c r="AY343" s="213" t="s">
        <v>172</v>
      </c>
    </row>
    <row r="344" spans="2:65" s="13" customFormat="1">
      <c r="B344" s="203"/>
      <c r="C344" s="204"/>
      <c r="D344" s="194" t="s">
        <v>178</v>
      </c>
      <c r="E344" s="205" t="s">
        <v>1</v>
      </c>
      <c r="F344" s="206" t="s">
        <v>768</v>
      </c>
      <c r="G344" s="204"/>
      <c r="H344" s="207">
        <v>78.540000000000006</v>
      </c>
      <c r="I344" s="208"/>
      <c r="J344" s="204"/>
      <c r="K344" s="204"/>
      <c r="L344" s="209"/>
      <c r="M344" s="210"/>
      <c r="N344" s="211"/>
      <c r="O344" s="211"/>
      <c r="P344" s="211"/>
      <c r="Q344" s="211"/>
      <c r="R344" s="211"/>
      <c r="S344" s="211"/>
      <c r="T344" s="212"/>
      <c r="AT344" s="213" t="s">
        <v>178</v>
      </c>
      <c r="AU344" s="213" t="s">
        <v>84</v>
      </c>
      <c r="AV344" s="13" t="s">
        <v>84</v>
      </c>
      <c r="AW344" s="13" t="s">
        <v>36</v>
      </c>
      <c r="AX344" s="13" t="s">
        <v>75</v>
      </c>
      <c r="AY344" s="213" t="s">
        <v>172</v>
      </c>
    </row>
    <row r="345" spans="2:65" s="13" customFormat="1">
      <c r="B345" s="203"/>
      <c r="C345" s="204"/>
      <c r="D345" s="194" t="s">
        <v>178</v>
      </c>
      <c r="E345" s="205" t="s">
        <v>1</v>
      </c>
      <c r="F345" s="206" t="s">
        <v>769</v>
      </c>
      <c r="G345" s="204"/>
      <c r="H345" s="207">
        <v>3.33</v>
      </c>
      <c r="I345" s="208"/>
      <c r="J345" s="204"/>
      <c r="K345" s="204"/>
      <c r="L345" s="209"/>
      <c r="M345" s="210"/>
      <c r="N345" s="211"/>
      <c r="O345" s="211"/>
      <c r="P345" s="211"/>
      <c r="Q345" s="211"/>
      <c r="R345" s="211"/>
      <c r="S345" s="211"/>
      <c r="T345" s="212"/>
      <c r="AT345" s="213" t="s">
        <v>178</v>
      </c>
      <c r="AU345" s="213" t="s">
        <v>84</v>
      </c>
      <c r="AV345" s="13" t="s">
        <v>84</v>
      </c>
      <c r="AW345" s="13" t="s">
        <v>36</v>
      </c>
      <c r="AX345" s="13" t="s">
        <v>75</v>
      </c>
      <c r="AY345" s="213" t="s">
        <v>172</v>
      </c>
    </row>
    <row r="346" spans="2:65" s="13" customFormat="1">
      <c r="B346" s="203"/>
      <c r="C346" s="204"/>
      <c r="D346" s="194" t="s">
        <v>178</v>
      </c>
      <c r="E346" s="205" t="s">
        <v>1</v>
      </c>
      <c r="F346" s="206" t="s">
        <v>770</v>
      </c>
      <c r="G346" s="204"/>
      <c r="H346" s="207">
        <v>20.010000000000002</v>
      </c>
      <c r="I346" s="208"/>
      <c r="J346" s="204"/>
      <c r="K346" s="204"/>
      <c r="L346" s="209"/>
      <c r="M346" s="210"/>
      <c r="N346" s="211"/>
      <c r="O346" s="211"/>
      <c r="P346" s="211"/>
      <c r="Q346" s="211"/>
      <c r="R346" s="211"/>
      <c r="S346" s="211"/>
      <c r="T346" s="212"/>
      <c r="AT346" s="213" t="s">
        <v>178</v>
      </c>
      <c r="AU346" s="213" t="s">
        <v>84</v>
      </c>
      <c r="AV346" s="13" t="s">
        <v>84</v>
      </c>
      <c r="AW346" s="13" t="s">
        <v>36</v>
      </c>
      <c r="AX346" s="13" t="s">
        <v>75</v>
      </c>
      <c r="AY346" s="213" t="s">
        <v>172</v>
      </c>
    </row>
    <row r="347" spans="2:65" s="14" customFormat="1">
      <c r="B347" s="216"/>
      <c r="C347" s="217"/>
      <c r="D347" s="194" t="s">
        <v>178</v>
      </c>
      <c r="E347" s="218" t="s">
        <v>1</v>
      </c>
      <c r="F347" s="219" t="s">
        <v>195</v>
      </c>
      <c r="G347" s="217"/>
      <c r="H347" s="220">
        <v>131.15</v>
      </c>
      <c r="I347" s="221"/>
      <c r="J347" s="217"/>
      <c r="K347" s="217"/>
      <c r="L347" s="222"/>
      <c r="M347" s="223"/>
      <c r="N347" s="224"/>
      <c r="O347" s="224"/>
      <c r="P347" s="224"/>
      <c r="Q347" s="224"/>
      <c r="R347" s="224"/>
      <c r="S347" s="224"/>
      <c r="T347" s="225"/>
      <c r="AT347" s="226" t="s">
        <v>178</v>
      </c>
      <c r="AU347" s="226" t="s">
        <v>84</v>
      </c>
      <c r="AV347" s="14" t="s">
        <v>177</v>
      </c>
      <c r="AW347" s="14" t="s">
        <v>36</v>
      </c>
      <c r="AX347" s="14" t="s">
        <v>82</v>
      </c>
      <c r="AY347" s="226" t="s">
        <v>172</v>
      </c>
    </row>
    <row r="348" spans="2:65" s="11" customFormat="1" ht="22.9" customHeight="1">
      <c r="B348" s="165"/>
      <c r="C348" s="166"/>
      <c r="D348" s="167" t="s">
        <v>74</v>
      </c>
      <c r="E348" s="179" t="s">
        <v>433</v>
      </c>
      <c r="F348" s="179" t="s">
        <v>434</v>
      </c>
      <c r="G348" s="166"/>
      <c r="H348" s="166"/>
      <c r="I348" s="169"/>
      <c r="J348" s="180">
        <f>BK348</f>
        <v>0</v>
      </c>
      <c r="K348" s="166"/>
      <c r="L348" s="171"/>
      <c r="M348" s="172"/>
      <c r="N348" s="173"/>
      <c r="O348" s="173"/>
      <c r="P348" s="174">
        <f>P349</f>
        <v>0</v>
      </c>
      <c r="Q348" s="173"/>
      <c r="R348" s="174">
        <f>R349</f>
        <v>0</v>
      </c>
      <c r="S348" s="173"/>
      <c r="T348" s="175">
        <f>T349</f>
        <v>0</v>
      </c>
      <c r="AR348" s="176" t="s">
        <v>82</v>
      </c>
      <c r="AT348" s="177" t="s">
        <v>74</v>
      </c>
      <c r="AU348" s="177" t="s">
        <v>82</v>
      </c>
      <c r="AY348" s="176" t="s">
        <v>172</v>
      </c>
      <c r="BK348" s="178">
        <f>BK349</f>
        <v>0</v>
      </c>
    </row>
    <row r="349" spans="2:65" s="1" customFormat="1" ht="22.5" customHeight="1">
      <c r="B349" s="33"/>
      <c r="C349" s="181" t="s">
        <v>422</v>
      </c>
      <c r="D349" s="181" t="s">
        <v>174</v>
      </c>
      <c r="E349" s="182" t="s">
        <v>571</v>
      </c>
      <c r="F349" s="183" t="s">
        <v>572</v>
      </c>
      <c r="G349" s="184" t="s">
        <v>291</v>
      </c>
      <c r="H349" s="185">
        <v>71.75</v>
      </c>
      <c r="I349" s="186"/>
      <c r="J349" s="185">
        <f>ROUND(I349*H349,2)</f>
        <v>0</v>
      </c>
      <c r="K349" s="183" t="s">
        <v>176</v>
      </c>
      <c r="L349" s="37"/>
      <c r="M349" s="187" t="s">
        <v>1</v>
      </c>
      <c r="N349" s="188" t="s">
        <v>46</v>
      </c>
      <c r="O349" s="59"/>
      <c r="P349" s="189">
        <f>O349*H349</f>
        <v>0</v>
      </c>
      <c r="Q349" s="189">
        <v>0</v>
      </c>
      <c r="R349" s="189">
        <f>Q349*H349</f>
        <v>0</v>
      </c>
      <c r="S349" s="189">
        <v>0</v>
      </c>
      <c r="T349" s="190">
        <f>S349*H349</f>
        <v>0</v>
      </c>
      <c r="AR349" s="16" t="s">
        <v>177</v>
      </c>
      <c r="AT349" s="16" t="s">
        <v>174</v>
      </c>
      <c r="AU349" s="16" t="s">
        <v>84</v>
      </c>
      <c r="AY349" s="16" t="s">
        <v>172</v>
      </c>
      <c r="BE349" s="191">
        <f>IF(N349="základní",J349,0)</f>
        <v>0</v>
      </c>
      <c r="BF349" s="191">
        <f>IF(N349="snížená",J349,0)</f>
        <v>0</v>
      </c>
      <c r="BG349" s="191">
        <f>IF(N349="zákl. přenesená",J349,0)</f>
        <v>0</v>
      </c>
      <c r="BH349" s="191">
        <f>IF(N349="sníž. přenesená",J349,0)</f>
        <v>0</v>
      </c>
      <c r="BI349" s="191">
        <f>IF(N349="nulová",J349,0)</f>
        <v>0</v>
      </c>
      <c r="BJ349" s="16" t="s">
        <v>82</v>
      </c>
      <c r="BK349" s="191">
        <f>ROUND(I349*H349,2)</f>
        <v>0</v>
      </c>
      <c r="BL349" s="16" t="s">
        <v>177</v>
      </c>
      <c r="BM349" s="16" t="s">
        <v>771</v>
      </c>
    </row>
    <row r="350" spans="2:65" s="11" customFormat="1" ht="25.9" customHeight="1">
      <c r="B350" s="165"/>
      <c r="C350" s="166"/>
      <c r="D350" s="167" t="s">
        <v>74</v>
      </c>
      <c r="E350" s="168" t="s">
        <v>574</v>
      </c>
      <c r="F350" s="168" t="s">
        <v>575</v>
      </c>
      <c r="G350" s="166"/>
      <c r="H350" s="166"/>
      <c r="I350" s="169"/>
      <c r="J350" s="170">
        <f>BK350</f>
        <v>0</v>
      </c>
      <c r="K350" s="166"/>
      <c r="L350" s="171"/>
      <c r="M350" s="172"/>
      <c r="N350" s="173"/>
      <c r="O350" s="173"/>
      <c r="P350" s="174">
        <f>SUM(P351:P358)</f>
        <v>0</v>
      </c>
      <c r="Q350" s="173"/>
      <c r="R350" s="174">
        <f>SUM(R351:R358)</f>
        <v>0.5</v>
      </c>
      <c r="S350" s="173"/>
      <c r="T350" s="175">
        <f>SUM(T351:T358)</f>
        <v>0</v>
      </c>
      <c r="AR350" s="176" t="s">
        <v>177</v>
      </c>
      <c r="AT350" s="177" t="s">
        <v>74</v>
      </c>
      <c r="AU350" s="177" t="s">
        <v>75</v>
      </c>
      <c r="AY350" s="176" t="s">
        <v>172</v>
      </c>
      <c r="BK350" s="178">
        <f>SUM(BK351:BK358)</f>
        <v>0</v>
      </c>
    </row>
    <row r="351" spans="2:65" s="1" customFormat="1" ht="16.5" customHeight="1">
      <c r="B351" s="33"/>
      <c r="C351" s="181" t="s">
        <v>426</v>
      </c>
      <c r="D351" s="181" t="s">
        <v>174</v>
      </c>
      <c r="E351" s="182" t="s">
        <v>772</v>
      </c>
      <c r="F351" s="183" t="s">
        <v>773</v>
      </c>
      <c r="G351" s="184" t="s">
        <v>582</v>
      </c>
      <c r="H351" s="185">
        <v>1</v>
      </c>
      <c r="I351" s="186"/>
      <c r="J351" s="185">
        <f>ROUND(I351*H351,2)</f>
        <v>0</v>
      </c>
      <c r="K351" s="183" t="s">
        <v>1</v>
      </c>
      <c r="L351" s="37"/>
      <c r="M351" s="187" t="s">
        <v>1</v>
      </c>
      <c r="N351" s="188" t="s">
        <v>46</v>
      </c>
      <c r="O351" s="59"/>
      <c r="P351" s="189">
        <f>O351*H351</f>
        <v>0</v>
      </c>
      <c r="Q351" s="189">
        <v>0.5</v>
      </c>
      <c r="R351" s="189">
        <f>Q351*H351</f>
        <v>0.5</v>
      </c>
      <c r="S351" s="189">
        <v>0</v>
      </c>
      <c r="T351" s="190">
        <f>S351*H351</f>
        <v>0</v>
      </c>
      <c r="AR351" s="16" t="s">
        <v>177</v>
      </c>
      <c r="AT351" s="16" t="s">
        <v>174</v>
      </c>
      <c r="AU351" s="16" t="s">
        <v>82</v>
      </c>
      <c r="AY351" s="16" t="s">
        <v>172</v>
      </c>
      <c r="BE351" s="191">
        <f>IF(N351="základní",J351,0)</f>
        <v>0</v>
      </c>
      <c r="BF351" s="191">
        <f>IF(N351="snížená",J351,0)</f>
        <v>0</v>
      </c>
      <c r="BG351" s="191">
        <f>IF(N351="zákl. přenesená",J351,0)</f>
        <v>0</v>
      </c>
      <c r="BH351" s="191">
        <f>IF(N351="sníž. přenesená",J351,0)</f>
        <v>0</v>
      </c>
      <c r="BI351" s="191">
        <f>IF(N351="nulová",J351,0)</f>
        <v>0</v>
      </c>
      <c r="BJ351" s="16" t="s">
        <v>82</v>
      </c>
      <c r="BK351" s="191">
        <f>ROUND(I351*H351,2)</f>
        <v>0</v>
      </c>
      <c r="BL351" s="16" t="s">
        <v>177</v>
      </c>
      <c r="BM351" s="16" t="s">
        <v>774</v>
      </c>
    </row>
    <row r="352" spans="2:65" s="12" customFormat="1">
      <c r="B352" s="192"/>
      <c r="C352" s="193"/>
      <c r="D352" s="194" t="s">
        <v>178</v>
      </c>
      <c r="E352" s="195" t="s">
        <v>1</v>
      </c>
      <c r="F352" s="196" t="s">
        <v>775</v>
      </c>
      <c r="G352" s="193"/>
      <c r="H352" s="195" t="s">
        <v>1</v>
      </c>
      <c r="I352" s="197"/>
      <c r="J352" s="193"/>
      <c r="K352" s="193"/>
      <c r="L352" s="198"/>
      <c r="M352" s="199"/>
      <c r="N352" s="200"/>
      <c r="O352" s="200"/>
      <c r="P352" s="200"/>
      <c r="Q352" s="200"/>
      <c r="R352" s="200"/>
      <c r="S352" s="200"/>
      <c r="T352" s="201"/>
      <c r="AT352" s="202" t="s">
        <v>178</v>
      </c>
      <c r="AU352" s="202" t="s">
        <v>82</v>
      </c>
      <c r="AV352" s="12" t="s">
        <v>82</v>
      </c>
      <c r="AW352" s="12" t="s">
        <v>36</v>
      </c>
      <c r="AX352" s="12" t="s">
        <v>75</v>
      </c>
      <c r="AY352" s="202" t="s">
        <v>172</v>
      </c>
    </row>
    <row r="353" spans="2:65" s="12" customFormat="1">
      <c r="B353" s="192"/>
      <c r="C353" s="193"/>
      <c r="D353" s="194" t="s">
        <v>178</v>
      </c>
      <c r="E353" s="195" t="s">
        <v>1</v>
      </c>
      <c r="F353" s="196" t="s">
        <v>776</v>
      </c>
      <c r="G353" s="193"/>
      <c r="H353" s="195" t="s">
        <v>1</v>
      </c>
      <c r="I353" s="197"/>
      <c r="J353" s="193"/>
      <c r="K353" s="193"/>
      <c r="L353" s="198"/>
      <c r="M353" s="199"/>
      <c r="N353" s="200"/>
      <c r="O353" s="200"/>
      <c r="P353" s="200"/>
      <c r="Q353" s="200"/>
      <c r="R353" s="200"/>
      <c r="S353" s="200"/>
      <c r="T353" s="201"/>
      <c r="AT353" s="202" t="s">
        <v>178</v>
      </c>
      <c r="AU353" s="202" t="s">
        <v>82</v>
      </c>
      <c r="AV353" s="12" t="s">
        <v>82</v>
      </c>
      <c r="AW353" s="12" t="s">
        <v>36</v>
      </c>
      <c r="AX353" s="12" t="s">
        <v>75</v>
      </c>
      <c r="AY353" s="202" t="s">
        <v>172</v>
      </c>
    </row>
    <row r="354" spans="2:65" s="12" customFormat="1">
      <c r="B354" s="192"/>
      <c r="C354" s="193"/>
      <c r="D354" s="194" t="s">
        <v>178</v>
      </c>
      <c r="E354" s="195" t="s">
        <v>1</v>
      </c>
      <c r="F354" s="196" t="s">
        <v>777</v>
      </c>
      <c r="G354" s="193"/>
      <c r="H354" s="195" t="s">
        <v>1</v>
      </c>
      <c r="I354" s="197"/>
      <c r="J354" s="193"/>
      <c r="K354" s="193"/>
      <c r="L354" s="198"/>
      <c r="M354" s="199"/>
      <c r="N354" s="200"/>
      <c r="O354" s="200"/>
      <c r="P354" s="200"/>
      <c r="Q354" s="200"/>
      <c r="R354" s="200"/>
      <c r="S354" s="200"/>
      <c r="T354" s="201"/>
      <c r="AT354" s="202" t="s">
        <v>178</v>
      </c>
      <c r="AU354" s="202" t="s">
        <v>82</v>
      </c>
      <c r="AV354" s="12" t="s">
        <v>82</v>
      </c>
      <c r="AW354" s="12" t="s">
        <v>36</v>
      </c>
      <c r="AX354" s="12" t="s">
        <v>75</v>
      </c>
      <c r="AY354" s="202" t="s">
        <v>172</v>
      </c>
    </row>
    <row r="355" spans="2:65" s="12" customFormat="1">
      <c r="B355" s="192"/>
      <c r="C355" s="193"/>
      <c r="D355" s="194" t="s">
        <v>178</v>
      </c>
      <c r="E355" s="195" t="s">
        <v>1</v>
      </c>
      <c r="F355" s="196" t="s">
        <v>778</v>
      </c>
      <c r="G355" s="193"/>
      <c r="H355" s="195" t="s">
        <v>1</v>
      </c>
      <c r="I355" s="197"/>
      <c r="J355" s="193"/>
      <c r="K355" s="193"/>
      <c r="L355" s="198"/>
      <c r="M355" s="199"/>
      <c r="N355" s="200"/>
      <c r="O355" s="200"/>
      <c r="P355" s="200"/>
      <c r="Q355" s="200"/>
      <c r="R355" s="200"/>
      <c r="S355" s="200"/>
      <c r="T355" s="201"/>
      <c r="AT355" s="202" t="s">
        <v>178</v>
      </c>
      <c r="AU355" s="202" t="s">
        <v>82</v>
      </c>
      <c r="AV355" s="12" t="s">
        <v>82</v>
      </c>
      <c r="AW355" s="12" t="s">
        <v>36</v>
      </c>
      <c r="AX355" s="12" t="s">
        <v>75</v>
      </c>
      <c r="AY355" s="202" t="s">
        <v>172</v>
      </c>
    </row>
    <row r="356" spans="2:65" s="13" customFormat="1">
      <c r="B356" s="203"/>
      <c r="C356" s="204"/>
      <c r="D356" s="194" t="s">
        <v>178</v>
      </c>
      <c r="E356" s="205" t="s">
        <v>1</v>
      </c>
      <c r="F356" s="206" t="s">
        <v>82</v>
      </c>
      <c r="G356" s="204"/>
      <c r="H356" s="207">
        <v>1</v>
      </c>
      <c r="I356" s="208"/>
      <c r="J356" s="204"/>
      <c r="K356" s="204"/>
      <c r="L356" s="209"/>
      <c r="M356" s="210"/>
      <c r="N356" s="211"/>
      <c r="O356" s="211"/>
      <c r="P356" s="211"/>
      <c r="Q356" s="211"/>
      <c r="R356" s="211"/>
      <c r="S356" s="211"/>
      <c r="T356" s="212"/>
      <c r="AT356" s="213" t="s">
        <v>178</v>
      </c>
      <c r="AU356" s="213" t="s">
        <v>82</v>
      </c>
      <c r="AV356" s="13" t="s">
        <v>84</v>
      </c>
      <c r="AW356" s="13" t="s">
        <v>36</v>
      </c>
      <c r="AX356" s="13" t="s">
        <v>82</v>
      </c>
      <c r="AY356" s="213" t="s">
        <v>172</v>
      </c>
    </row>
    <row r="357" spans="2:65" s="1" customFormat="1" ht="16.5" customHeight="1">
      <c r="B357" s="33"/>
      <c r="C357" s="181" t="s">
        <v>429</v>
      </c>
      <c r="D357" s="181" t="s">
        <v>174</v>
      </c>
      <c r="E357" s="182" t="s">
        <v>580</v>
      </c>
      <c r="F357" s="183" t="s">
        <v>581</v>
      </c>
      <c r="G357" s="184" t="s">
        <v>582</v>
      </c>
      <c r="H357" s="185">
        <v>1</v>
      </c>
      <c r="I357" s="186"/>
      <c r="J357" s="185">
        <f>ROUND(I357*H357,2)</f>
        <v>0</v>
      </c>
      <c r="K357" s="183" t="s">
        <v>1</v>
      </c>
      <c r="L357" s="37"/>
      <c r="M357" s="187" t="s">
        <v>1</v>
      </c>
      <c r="N357" s="188" t="s">
        <v>46</v>
      </c>
      <c r="O357" s="59"/>
      <c r="P357" s="189">
        <f>O357*H357</f>
        <v>0</v>
      </c>
      <c r="Q357" s="189">
        <v>0</v>
      </c>
      <c r="R357" s="189">
        <f>Q357*H357</f>
        <v>0</v>
      </c>
      <c r="S357" s="189">
        <v>0</v>
      </c>
      <c r="T357" s="190">
        <f>S357*H357</f>
        <v>0</v>
      </c>
      <c r="AR357" s="16" t="s">
        <v>578</v>
      </c>
      <c r="AT357" s="16" t="s">
        <v>174</v>
      </c>
      <c r="AU357" s="16" t="s">
        <v>82</v>
      </c>
      <c r="AY357" s="16" t="s">
        <v>172</v>
      </c>
      <c r="BE357" s="191">
        <f>IF(N357="základní",J357,0)</f>
        <v>0</v>
      </c>
      <c r="BF357" s="191">
        <f>IF(N357="snížená",J357,0)</f>
        <v>0</v>
      </c>
      <c r="BG357" s="191">
        <f>IF(N357="zákl. přenesená",J357,0)</f>
        <v>0</v>
      </c>
      <c r="BH357" s="191">
        <f>IF(N357="sníž. přenesená",J357,0)</f>
        <v>0</v>
      </c>
      <c r="BI357" s="191">
        <f>IF(N357="nulová",J357,0)</f>
        <v>0</v>
      </c>
      <c r="BJ357" s="16" t="s">
        <v>82</v>
      </c>
      <c r="BK357" s="191">
        <f>ROUND(I357*H357,2)</f>
        <v>0</v>
      </c>
      <c r="BL357" s="16" t="s">
        <v>578</v>
      </c>
      <c r="BM357" s="16" t="s">
        <v>779</v>
      </c>
    </row>
    <row r="358" spans="2:65" s="1" customFormat="1" ht="16.5" customHeight="1">
      <c r="B358" s="33"/>
      <c r="C358" s="181" t="s">
        <v>435</v>
      </c>
      <c r="D358" s="181" t="s">
        <v>174</v>
      </c>
      <c r="E358" s="182" t="s">
        <v>780</v>
      </c>
      <c r="F358" s="183" t="s">
        <v>781</v>
      </c>
      <c r="G358" s="184" t="s">
        <v>211</v>
      </c>
      <c r="H358" s="185">
        <v>135.41999999999999</v>
      </c>
      <c r="I358" s="186"/>
      <c r="J358" s="185">
        <f>ROUND(I358*H358,2)</f>
        <v>0</v>
      </c>
      <c r="K358" s="183" t="s">
        <v>1</v>
      </c>
      <c r="L358" s="37"/>
      <c r="M358" s="236" t="s">
        <v>1</v>
      </c>
      <c r="N358" s="237" t="s">
        <v>46</v>
      </c>
      <c r="O358" s="238"/>
      <c r="P358" s="239">
        <f>O358*H358</f>
        <v>0</v>
      </c>
      <c r="Q358" s="239">
        <v>0</v>
      </c>
      <c r="R358" s="239">
        <f>Q358*H358</f>
        <v>0</v>
      </c>
      <c r="S358" s="239">
        <v>0</v>
      </c>
      <c r="T358" s="240">
        <f>S358*H358</f>
        <v>0</v>
      </c>
      <c r="AR358" s="16" t="s">
        <v>578</v>
      </c>
      <c r="AT358" s="16" t="s">
        <v>174</v>
      </c>
      <c r="AU358" s="16" t="s">
        <v>82</v>
      </c>
      <c r="AY358" s="16" t="s">
        <v>172</v>
      </c>
      <c r="BE358" s="191">
        <f>IF(N358="základní",J358,0)</f>
        <v>0</v>
      </c>
      <c r="BF358" s="191">
        <f>IF(N358="snížená",J358,0)</f>
        <v>0</v>
      </c>
      <c r="BG358" s="191">
        <f>IF(N358="zákl. přenesená",J358,0)</f>
        <v>0</v>
      </c>
      <c r="BH358" s="191">
        <f>IF(N358="sníž. přenesená",J358,0)</f>
        <v>0</v>
      </c>
      <c r="BI358" s="191">
        <f>IF(N358="nulová",J358,0)</f>
        <v>0</v>
      </c>
      <c r="BJ358" s="16" t="s">
        <v>82</v>
      </c>
      <c r="BK358" s="191">
        <f>ROUND(I358*H358,2)</f>
        <v>0</v>
      </c>
      <c r="BL358" s="16" t="s">
        <v>578</v>
      </c>
      <c r="BM358" s="16" t="s">
        <v>782</v>
      </c>
    </row>
    <row r="359" spans="2:65" s="1" customFormat="1" ht="6.95" customHeight="1">
      <c r="B359" s="45"/>
      <c r="C359" s="46"/>
      <c r="D359" s="46"/>
      <c r="E359" s="46"/>
      <c r="F359" s="46"/>
      <c r="G359" s="46"/>
      <c r="H359" s="46"/>
      <c r="I359" s="133"/>
      <c r="J359" s="46"/>
      <c r="K359" s="46"/>
      <c r="L359" s="37"/>
    </row>
  </sheetData>
  <sheetProtection algorithmName="SHA-512" hashValue="70GK7rVsnfQlHCQqSmyP9rCgSDCm/Ve2w/g7ZCJtFhltlegpxhbQg6YQnxgaakAmHm9+2Pr6HFlL0CbR/hnYNA==" saltValue="24SS2OA5AVfRKdB5JIu2iixPuZ5jzqROFVm2Q4KdQ+tVkYbj84GuLBH/WoMwF5QdNhICxVKVJKeqgp2tJVOu5A==" spinCount="100000" sheet="1" objects="1" scenarios="1" formatColumns="0" formatRows="0" autoFilter="0"/>
  <autoFilter ref="C99:K358" xr:uid="{00000000-0009-0000-0000-000003000000}"/>
  <mergeCells count="15">
    <mergeCell ref="E86:H86"/>
    <mergeCell ref="E90:H90"/>
    <mergeCell ref="E88:H88"/>
    <mergeCell ref="E92:H92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94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6" t="s">
        <v>99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139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367" t="str">
        <f>'Rekapitulace stavby'!K6</f>
        <v>Výstavba kanalizace Hrdlořezy - DPS - neuznatelné náklady</v>
      </c>
      <c r="F7" s="368"/>
      <c r="G7" s="368"/>
      <c r="H7" s="368"/>
      <c r="L7" s="19"/>
    </row>
    <row r="8" spans="2:46">
      <c r="B8" s="19"/>
      <c r="D8" s="110" t="s">
        <v>140</v>
      </c>
      <c r="L8" s="19"/>
    </row>
    <row r="9" spans="2:46" ht="16.5" customHeight="1">
      <c r="B9" s="19"/>
      <c r="E9" s="367" t="s">
        <v>141</v>
      </c>
      <c r="F9" s="339"/>
      <c r="G9" s="339"/>
      <c r="H9" s="339"/>
      <c r="L9" s="19"/>
    </row>
    <row r="10" spans="2:46" ht="12" customHeight="1">
      <c r="B10" s="19"/>
      <c r="D10" s="110" t="s">
        <v>142</v>
      </c>
      <c r="L10" s="19"/>
    </row>
    <row r="11" spans="2:46" s="1" customFormat="1" ht="16.5" customHeight="1">
      <c r="B11" s="37"/>
      <c r="E11" s="368" t="s">
        <v>438</v>
      </c>
      <c r="F11" s="369"/>
      <c r="G11" s="369"/>
      <c r="H11" s="369"/>
      <c r="I11" s="111"/>
      <c r="L11" s="37"/>
    </row>
    <row r="12" spans="2:46" s="1" customFormat="1" ht="12" customHeight="1">
      <c r="B12" s="37"/>
      <c r="D12" s="110" t="s">
        <v>439</v>
      </c>
      <c r="I12" s="111"/>
      <c r="L12" s="37"/>
    </row>
    <row r="13" spans="2:46" s="1" customFormat="1" ht="36.950000000000003" customHeight="1">
      <c r="B13" s="37"/>
      <c r="E13" s="370" t="s">
        <v>783</v>
      </c>
      <c r="F13" s="369"/>
      <c r="G13" s="369"/>
      <c r="H13" s="369"/>
      <c r="I13" s="111"/>
      <c r="L13" s="37"/>
    </row>
    <row r="14" spans="2:46" s="1" customFormat="1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1</v>
      </c>
      <c r="I15" s="112" t="s">
        <v>19</v>
      </c>
      <c r="J15" s="16" t="s">
        <v>1</v>
      </c>
      <c r="L15" s="37"/>
    </row>
    <row r="16" spans="2:46" s="1" customFormat="1" ht="12" customHeight="1">
      <c r="B16" s="37"/>
      <c r="D16" s="110" t="s">
        <v>20</v>
      </c>
      <c r="F16" s="16" t="s">
        <v>21</v>
      </c>
      <c r="I16" s="112" t="s">
        <v>22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24</v>
      </c>
      <c r="I18" s="112" t="s">
        <v>25</v>
      </c>
      <c r="J18" s="16" t="s">
        <v>26</v>
      </c>
      <c r="L18" s="37"/>
    </row>
    <row r="19" spans="2:12" s="1" customFormat="1" ht="18" customHeight="1">
      <c r="B19" s="37"/>
      <c r="E19" s="16" t="s">
        <v>27</v>
      </c>
      <c r="I19" s="112" t="s">
        <v>28</v>
      </c>
      <c r="J19" s="16" t="s">
        <v>29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30</v>
      </c>
      <c r="I21" s="112" t="s">
        <v>25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371" t="str">
        <f>'Rekapitulace stavby'!E14</f>
        <v>Vyplň údaj</v>
      </c>
      <c r="F22" s="372"/>
      <c r="G22" s="372"/>
      <c r="H22" s="372"/>
      <c r="I22" s="112" t="s">
        <v>28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32</v>
      </c>
      <c r="I24" s="112" t="s">
        <v>25</v>
      </c>
      <c r="J24" s="16" t="s">
        <v>33</v>
      </c>
      <c r="L24" s="37"/>
    </row>
    <row r="25" spans="2:12" s="1" customFormat="1" ht="18" customHeight="1">
      <c r="B25" s="37"/>
      <c r="E25" s="16" t="s">
        <v>34</v>
      </c>
      <c r="I25" s="112" t="s">
        <v>28</v>
      </c>
      <c r="J25" s="16" t="s">
        <v>35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37</v>
      </c>
      <c r="I27" s="112" t="s">
        <v>25</v>
      </c>
      <c r="J27" s="16" t="s">
        <v>1</v>
      </c>
      <c r="L27" s="37"/>
    </row>
    <row r="28" spans="2:12" s="1" customFormat="1" ht="18" customHeight="1">
      <c r="B28" s="37"/>
      <c r="E28" s="16" t="s">
        <v>38</v>
      </c>
      <c r="I28" s="112" t="s">
        <v>28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39</v>
      </c>
      <c r="I30" s="111"/>
      <c r="L30" s="37"/>
    </row>
    <row r="31" spans="2:12" s="7" customFormat="1" ht="45" customHeight="1">
      <c r="B31" s="114"/>
      <c r="E31" s="373" t="s">
        <v>40</v>
      </c>
      <c r="F31" s="373"/>
      <c r="G31" s="373"/>
      <c r="H31" s="373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41</v>
      </c>
      <c r="I34" s="111"/>
      <c r="J34" s="118">
        <f>ROUND(J100,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43</v>
      </c>
      <c r="I36" s="120" t="s">
        <v>42</v>
      </c>
      <c r="J36" s="119" t="s">
        <v>44</v>
      </c>
      <c r="L36" s="37"/>
    </row>
    <row r="37" spans="2:12" s="1" customFormat="1" ht="14.45" customHeight="1">
      <c r="B37" s="37"/>
      <c r="D37" s="110" t="s">
        <v>45</v>
      </c>
      <c r="E37" s="110" t="s">
        <v>46</v>
      </c>
      <c r="F37" s="121">
        <f>ROUND((SUM(BE100:BE393)),  2)</f>
        <v>0</v>
      </c>
      <c r="I37" s="122">
        <v>0.21</v>
      </c>
      <c r="J37" s="121">
        <f>ROUND(((SUM(BE100:BE393))*I37),  2)</f>
        <v>0</v>
      </c>
      <c r="L37" s="37"/>
    </row>
    <row r="38" spans="2:12" s="1" customFormat="1" ht="14.45" customHeight="1">
      <c r="B38" s="37"/>
      <c r="E38" s="110" t="s">
        <v>47</v>
      </c>
      <c r="F38" s="121">
        <f>ROUND((SUM(BF100:BF393)),  2)</f>
        <v>0</v>
      </c>
      <c r="I38" s="122">
        <v>0.15</v>
      </c>
      <c r="J38" s="121">
        <f>ROUND(((SUM(BF100:BF393))*I38),  2)</f>
        <v>0</v>
      </c>
      <c r="L38" s="37"/>
    </row>
    <row r="39" spans="2:12" s="1" customFormat="1" ht="14.45" hidden="1" customHeight="1">
      <c r="B39" s="37"/>
      <c r="E39" s="110" t="s">
        <v>48</v>
      </c>
      <c r="F39" s="121">
        <f>ROUND((SUM(BG100:BG393)),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49</v>
      </c>
      <c r="F40" s="121">
        <f>ROUND((SUM(BH100:BH393)),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50</v>
      </c>
      <c r="F41" s="121">
        <f>ROUND((SUM(BI100:BI393)),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51</v>
      </c>
      <c r="E43" s="125"/>
      <c r="F43" s="125"/>
      <c r="G43" s="126" t="s">
        <v>52</v>
      </c>
      <c r="H43" s="127" t="s">
        <v>53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143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365" t="str">
        <f>E7</f>
        <v>Výstavba kanalizace Hrdlořezy - DPS - neuznatelné náklady</v>
      </c>
      <c r="F52" s="366"/>
      <c r="G52" s="366"/>
      <c r="H52" s="366"/>
      <c r="I52" s="111"/>
      <c r="J52" s="34"/>
      <c r="K52" s="34"/>
      <c r="L52" s="37"/>
    </row>
    <row r="53" spans="2:12" ht="12" customHeight="1">
      <c r="B53" s="20"/>
      <c r="C53" s="28" t="s">
        <v>140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365" t="s">
        <v>141</v>
      </c>
      <c r="F54" s="352"/>
      <c r="G54" s="352"/>
      <c r="H54" s="352"/>
      <c r="J54" s="21"/>
      <c r="K54" s="21"/>
      <c r="L54" s="19"/>
    </row>
    <row r="55" spans="2:12" ht="12" customHeight="1">
      <c r="B55" s="20"/>
      <c r="C55" s="28" t="s">
        <v>142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366" t="s">
        <v>438</v>
      </c>
      <c r="F56" s="347"/>
      <c r="G56" s="347"/>
      <c r="H56" s="347"/>
      <c r="I56" s="111"/>
      <c r="J56" s="34"/>
      <c r="K56" s="34"/>
      <c r="L56" s="37"/>
    </row>
    <row r="57" spans="2:12" s="1" customFormat="1" ht="12" customHeight="1">
      <c r="B57" s="33"/>
      <c r="C57" s="28" t="s">
        <v>439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348" t="str">
        <f>E13</f>
        <v>SO 08.3. - Přeložka vodovodu A-c</v>
      </c>
      <c r="F58" s="347"/>
      <c r="G58" s="347"/>
      <c r="H58" s="347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20</v>
      </c>
      <c r="D60" s="34"/>
      <c r="E60" s="34"/>
      <c r="F60" s="26" t="str">
        <f>F16</f>
        <v>Hrdlořezy</v>
      </c>
      <c r="G60" s="34"/>
      <c r="H60" s="34"/>
      <c r="I60" s="112" t="s">
        <v>22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24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32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30</v>
      </c>
      <c r="D63" s="34"/>
      <c r="E63" s="34"/>
      <c r="F63" s="26" t="str">
        <f>IF(E22="","",E22)</f>
        <v>Vyplň údaj</v>
      </c>
      <c r="G63" s="34"/>
      <c r="H63" s="34"/>
      <c r="I63" s="112" t="s">
        <v>37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144</v>
      </c>
      <c r="D65" s="138"/>
      <c r="E65" s="138"/>
      <c r="F65" s="138"/>
      <c r="G65" s="138"/>
      <c r="H65" s="138"/>
      <c r="I65" s="139"/>
      <c r="J65" s="140" t="s">
        <v>145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146</v>
      </c>
      <c r="D67" s="34"/>
      <c r="E67" s="34"/>
      <c r="F67" s="34"/>
      <c r="G67" s="34"/>
      <c r="H67" s="34"/>
      <c r="I67" s="111"/>
      <c r="J67" s="72">
        <f>J100</f>
        <v>0</v>
      </c>
      <c r="K67" s="34"/>
      <c r="L67" s="37"/>
      <c r="AU67" s="16" t="s">
        <v>147</v>
      </c>
    </row>
    <row r="68" spans="2:47" s="8" customFormat="1" ht="24.95" customHeight="1">
      <c r="B68" s="142"/>
      <c r="C68" s="143"/>
      <c r="D68" s="144" t="s">
        <v>148</v>
      </c>
      <c r="E68" s="145"/>
      <c r="F68" s="145"/>
      <c r="G68" s="145"/>
      <c r="H68" s="145"/>
      <c r="I68" s="146"/>
      <c r="J68" s="147">
        <f>J101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149</v>
      </c>
      <c r="E69" s="151"/>
      <c r="F69" s="151"/>
      <c r="G69" s="151"/>
      <c r="H69" s="151"/>
      <c r="I69" s="152"/>
      <c r="J69" s="153">
        <f>J102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151</v>
      </c>
      <c r="E70" s="151"/>
      <c r="F70" s="151"/>
      <c r="G70" s="151"/>
      <c r="H70" s="151"/>
      <c r="I70" s="152"/>
      <c r="J70" s="153">
        <f>J215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152</v>
      </c>
      <c r="E71" s="151"/>
      <c r="F71" s="151"/>
      <c r="G71" s="151"/>
      <c r="H71" s="151"/>
      <c r="I71" s="152"/>
      <c r="J71" s="153">
        <f>J225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153</v>
      </c>
      <c r="E72" s="151"/>
      <c r="F72" s="151"/>
      <c r="G72" s="151"/>
      <c r="H72" s="151"/>
      <c r="I72" s="152"/>
      <c r="J72" s="153">
        <f>J284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154</v>
      </c>
      <c r="E73" s="151"/>
      <c r="F73" s="151"/>
      <c r="G73" s="151"/>
      <c r="H73" s="151"/>
      <c r="I73" s="152"/>
      <c r="J73" s="153">
        <f>J355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155</v>
      </c>
      <c r="E74" s="151"/>
      <c r="F74" s="151"/>
      <c r="G74" s="151"/>
      <c r="H74" s="151"/>
      <c r="I74" s="152"/>
      <c r="J74" s="153">
        <f>J380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156</v>
      </c>
      <c r="E75" s="151"/>
      <c r="F75" s="151"/>
      <c r="G75" s="151"/>
      <c r="H75" s="151"/>
      <c r="I75" s="152"/>
      <c r="J75" s="153">
        <f>J389</f>
        <v>0</v>
      </c>
      <c r="K75" s="93"/>
      <c r="L75" s="154"/>
    </row>
    <row r="76" spans="2:47" s="8" customFormat="1" ht="24.95" customHeight="1">
      <c r="B76" s="142"/>
      <c r="C76" s="143"/>
      <c r="D76" s="144" t="s">
        <v>441</v>
      </c>
      <c r="E76" s="145"/>
      <c r="F76" s="145"/>
      <c r="G76" s="145"/>
      <c r="H76" s="145"/>
      <c r="I76" s="146"/>
      <c r="J76" s="147">
        <f>J391</f>
        <v>0</v>
      </c>
      <c r="K76" s="143"/>
      <c r="L76" s="148"/>
    </row>
    <row r="77" spans="2:47" s="1" customFormat="1" ht="21.75" customHeight="1">
      <c r="B77" s="33"/>
      <c r="C77" s="34"/>
      <c r="D77" s="34"/>
      <c r="E77" s="34"/>
      <c r="F77" s="34"/>
      <c r="G77" s="34"/>
      <c r="H77" s="34"/>
      <c r="I77" s="111"/>
      <c r="J77" s="34"/>
      <c r="K77" s="34"/>
      <c r="L77" s="37"/>
    </row>
    <row r="78" spans="2:47" s="1" customFormat="1" ht="6.95" customHeight="1">
      <c r="B78" s="45"/>
      <c r="C78" s="46"/>
      <c r="D78" s="46"/>
      <c r="E78" s="46"/>
      <c r="F78" s="46"/>
      <c r="G78" s="46"/>
      <c r="H78" s="46"/>
      <c r="I78" s="133"/>
      <c r="J78" s="46"/>
      <c r="K78" s="46"/>
      <c r="L78" s="37"/>
    </row>
    <row r="82" spans="2:12" s="1" customFormat="1" ht="6.95" customHeight="1">
      <c r="B82" s="47"/>
      <c r="C82" s="48"/>
      <c r="D82" s="48"/>
      <c r="E82" s="48"/>
      <c r="F82" s="48"/>
      <c r="G82" s="48"/>
      <c r="H82" s="48"/>
      <c r="I82" s="136"/>
      <c r="J82" s="48"/>
      <c r="K82" s="48"/>
      <c r="L82" s="37"/>
    </row>
    <row r="83" spans="2:12" s="1" customFormat="1" ht="24.95" customHeight="1">
      <c r="B83" s="33"/>
      <c r="C83" s="22" t="s">
        <v>157</v>
      </c>
      <c r="D83" s="34"/>
      <c r="E83" s="34"/>
      <c r="F83" s="34"/>
      <c r="G83" s="34"/>
      <c r="H83" s="34"/>
      <c r="I83" s="111"/>
      <c r="J83" s="34"/>
      <c r="K83" s="34"/>
      <c r="L83" s="37"/>
    </row>
    <row r="84" spans="2:12" s="1" customFormat="1" ht="6.95" customHeight="1">
      <c r="B84" s="33"/>
      <c r="C84" s="34"/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12" customHeight="1">
      <c r="B85" s="33"/>
      <c r="C85" s="28" t="s">
        <v>15</v>
      </c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6.5" customHeight="1">
      <c r="B86" s="33"/>
      <c r="C86" s="34"/>
      <c r="D86" s="34"/>
      <c r="E86" s="365" t="str">
        <f>E7</f>
        <v>Výstavba kanalizace Hrdlořezy - DPS - neuznatelné náklady</v>
      </c>
      <c r="F86" s="366"/>
      <c r="G86" s="366"/>
      <c r="H86" s="366"/>
      <c r="I86" s="111"/>
      <c r="J86" s="34"/>
      <c r="K86" s="34"/>
      <c r="L86" s="37"/>
    </row>
    <row r="87" spans="2:12" ht="12" customHeight="1">
      <c r="B87" s="20"/>
      <c r="C87" s="28" t="s">
        <v>140</v>
      </c>
      <c r="D87" s="21"/>
      <c r="E87" s="21"/>
      <c r="F87" s="21"/>
      <c r="G87" s="21"/>
      <c r="H87" s="21"/>
      <c r="J87" s="21"/>
      <c r="K87" s="21"/>
      <c r="L87" s="19"/>
    </row>
    <row r="88" spans="2:12" ht="16.5" customHeight="1">
      <c r="B88" s="20"/>
      <c r="C88" s="21"/>
      <c r="D88" s="21"/>
      <c r="E88" s="365" t="s">
        <v>141</v>
      </c>
      <c r="F88" s="352"/>
      <c r="G88" s="352"/>
      <c r="H88" s="352"/>
      <c r="J88" s="21"/>
      <c r="K88" s="21"/>
      <c r="L88" s="19"/>
    </row>
    <row r="89" spans="2:12" ht="12" customHeight="1">
      <c r="B89" s="20"/>
      <c r="C89" s="28" t="s">
        <v>142</v>
      </c>
      <c r="D89" s="21"/>
      <c r="E89" s="21"/>
      <c r="F89" s="21"/>
      <c r="G89" s="21"/>
      <c r="H89" s="21"/>
      <c r="J89" s="21"/>
      <c r="K89" s="21"/>
      <c r="L89" s="19"/>
    </row>
    <row r="90" spans="2:12" s="1" customFormat="1" ht="16.5" customHeight="1">
      <c r="B90" s="33"/>
      <c r="C90" s="34"/>
      <c r="D90" s="34"/>
      <c r="E90" s="366" t="s">
        <v>438</v>
      </c>
      <c r="F90" s="347"/>
      <c r="G90" s="347"/>
      <c r="H90" s="347"/>
      <c r="I90" s="111"/>
      <c r="J90" s="34"/>
      <c r="K90" s="34"/>
      <c r="L90" s="37"/>
    </row>
    <row r="91" spans="2:12" s="1" customFormat="1" ht="12" customHeight="1">
      <c r="B91" s="33"/>
      <c r="C91" s="28" t="s">
        <v>439</v>
      </c>
      <c r="D91" s="34"/>
      <c r="E91" s="34"/>
      <c r="F91" s="34"/>
      <c r="G91" s="34"/>
      <c r="H91" s="34"/>
      <c r="I91" s="111"/>
      <c r="J91" s="34"/>
      <c r="K91" s="34"/>
      <c r="L91" s="37"/>
    </row>
    <row r="92" spans="2:12" s="1" customFormat="1" ht="16.5" customHeight="1">
      <c r="B92" s="33"/>
      <c r="C92" s="34"/>
      <c r="D92" s="34"/>
      <c r="E92" s="348" t="str">
        <f>E13</f>
        <v>SO 08.3. - Přeložka vodovodu A-c</v>
      </c>
      <c r="F92" s="347"/>
      <c r="G92" s="347"/>
      <c r="H92" s="347"/>
      <c r="I92" s="111"/>
      <c r="J92" s="34"/>
      <c r="K92" s="34"/>
      <c r="L92" s="37"/>
    </row>
    <row r="93" spans="2:12" s="1" customFormat="1" ht="6.95" customHeight="1">
      <c r="B93" s="33"/>
      <c r="C93" s="34"/>
      <c r="D93" s="34"/>
      <c r="E93" s="34"/>
      <c r="F93" s="34"/>
      <c r="G93" s="34"/>
      <c r="H93" s="34"/>
      <c r="I93" s="111"/>
      <c r="J93" s="34"/>
      <c r="K93" s="34"/>
      <c r="L93" s="37"/>
    </row>
    <row r="94" spans="2:12" s="1" customFormat="1" ht="12" customHeight="1">
      <c r="B94" s="33"/>
      <c r="C94" s="28" t="s">
        <v>20</v>
      </c>
      <c r="D94" s="34"/>
      <c r="E94" s="34"/>
      <c r="F94" s="26" t="str">
        <f>F16</f>
        <v>Hrdlořezy</v>
      </c>
      <c r="G94" s="34"/>
      <c r="H94" s="34"/>
      <c r="I94" s="112" t="s">
        <v>22</v>
      </c>
      <c r="J94" s="54" t="str">
        <f>IF(J16="","",J16)</f>
        <v>21. 3. 2018</v>
      </c>
      <c r="K94" s="34"/>
      <c r="L94" s="37"/>
    </row>
    <row r="95" spans="2:12" s="1" customFormat="1" ht="6.95" customHeight="1">
      <c r="B95" s="33"/>
      <c r="C95" s="34"/>
      <c r="D95" s="34"/>
      <c r="E95" s="34"/>
      <c r="F95" s="34"/>
      <c r="G95" s="34"/>
      <c r="H95" s="34"/>
      <c r="I95" s="111"/>
      <c r="J95" s="34"/>
      <c r="K95" s="34"/>
      <c r="L95" s="37"/>
    </row>
    <row r="96" spans="2:12" s="1" customFormat="1" ht="13.7" customHeight="1">
      <c r="B96" s="33"/>
      <c r="C96" s="28" t="s">
        <v>24</v>
      </c>
      <c r="D96" s="34"/>
      <c r="E96" s="34"/>
      <c r="F96" s="26" t="str">
        <f>E19</f>
        <v>Vodovody a kanalizace Mladá Boleslav, a.s.</v>
      </c>
      <c r="G96" s="34"/>
      <c r="H96" s="34"/>
      <c r="I96" s="112" t="s">
        <v>32</v>
      </c>
      <c r="J96" s="31" t="str">
        <f>E25</f>
        <v>ŠINDLAR s.r.o.</v>
      </c>
      <c r="K96" s="34"/>
      <c r="L96" s="37"/>
    </row>
    <row r="97" spans="2:65" s="1" customFormat="1" ht="13.7" customHeight="1">
      <c r="B97" s="33"/>
      <c r="C97" s="28" t="s">
        <v>30</v>
      </c>
      <c r="D97" s="34"/>
      <c r="E97" s="34"/>
      <c r="F97" s="26" t="str">
        <f>IF(E22="","",E22)</f>
        <v>Vyplň údaj</v>
      </c>
      <c r="G97" s="34"/>
      <c r="H97" s="34"/>
      <c r="I97" s="112" t="s">
        <v>37</v>
      </c>
      <c r="J97" s="31" t="str">
        <f>E28</f>
        <v>Roman Bárta</v>
      </c>
      <c r="K97" s="34"/>
      <c r="L97" s="37"/>
    </row>
    <row r="98" spans="2:65" s="1" customFormat="1" ht="10.35" customHeight="1">
      <c r="B98" s="33"/>
      <c r="C98" s="34"/>
      <c r="D98" s="34"/>
      <c r="E98" s="34"/>
      <c r="F98" s="34"/>
      <c r="G98" s="34"/>
      <c r="H98" s="34"/>
      <c r="I98" s="111"/>
      <c r="J98" s="34"/>
      <c r="K98" s="34"/>
      <c r="L98" s="37"/>
    </row>
    <row r="99" spans="2:65" s="10" customFormat="1" ht="29.25" customHeight="1">
      <c r="B99" s="155"/>
      <c r="C99" s="156" t="s">
        <v>158</v>
      </c>
      <c r="D99" s="157" t="s">
        <v>60</v>
      </c>
      <c r="E99" s="157" t="s">
        <v>56</v>
      </c>
      <c r="F99" s="157" t="s">
        <v>57</v>
      </c>
      <c r="G99" s="157" t="s">
        <v>159</v>
      </c>
      <c r="H99" s="157" t="s">
        <v>160</v>
      </c>
      <c r="I99" s="158" t="s">
        <v>161</v>
      </c>
      <c r="J99" s="157" t="s">
        <v>145</v>
      </c>
      <c r="K99" s="159" t="s">
        <v>162</v>
      </c>
      <c r="L99" s="160"/>
      <c r="M99" s="63" t="s">
        <v>1</v>
      </c>
      <c r="N99" s="64" t="s">
        <v>45</v>
      </c>
      <c r="O99" s="64" t="s">
        <v>163</v>
      </c>
      <c r="P99" s="64" t="s">
        <v>164</v>
      </c>
      <c r="Q99" s="64" t="s">
        <v>165</v>
      </c>
      <c r="R99" s="64" t="s">
        <v>166</v>
      </c>
      <c r="S99" s="64" t="s">
        <v>167</v>
      </c>
      <c r="T99" s="65" t="s">
        <v>168</v>
      </c>
    </row>
    <row r="100" spans="2:65" s="1" customFormat="1" ht="22.9" customHeight="1">
      <c r="B100" s="33"/>
      <c r="C100" s="70" t="s">
        <v>169</v>
      </c>
      <c r="D100" s="34"/>
      <c r="E100" s="34"/>
      <c r="F100" s="34"/>
      <c r="G100" s="34"/>
      <c r="H100" s="34"/>
      <c r="I100" s="111"/>
      <c r="J100" s="161">
        <f>BK100</f>
        <v>0</v>
      </c>
      <c r="K100" s="34"/>
      <c r="L100" s="37"/>
      <c r="M100" s="66"/>
      <c r="N100" s="67"/>
      <c r="O100" s="67"/>
      <c r="P100" s="162">
        <f>P101+P391</f>
        <v>0</v>
      </c>
      <c r="Q100" s="67"/>
      <c r="R100" s="162">
        <f>R101+R391</f>
        <v>216.78441829889999</v>
      </c>
      <c r="S100" s="67"/>
      <c r="T100" s="163">
        <f>T101+T391</f>
        <v>239.87334000000001</v>
      </c>
      <c r="AT100" s="16" t="s">
        <v>74</v>
      </c>
      <c r="AU100" s="16" t="s">
        <v>147</v>
      </c>
      <c r="BK100" s="164">
        <f>BK101+BK391</f>
        <v>0</v>
      </c>
    </row>
    <row r="101" spans="2:65" s="11" customFormat="1" ht="25.9" customHeight="1">
      <c r="B101" s="165"/>
      <c r="C101" s="166"/>
      <c r="D101" s="167" t="s">
        <v>74</v>
      </c>
      <c r="E101" s="168" t="s">
        <v>170</v>
      </c>
      <c r="F101" s="168" t="s">
        <v>171</v>
      </c>
      <c r="G101" s="166"/>
      <c r="H101" s="166"/>
      <c r="I101" s="169"/>
      <c r="J101" s="170">
        <f>BK101</f>
        <v>0</v>
      </c>
      <c r="K101" s="166"/>
      <c r="L101" s="171"/>
      <c r="M101" s="172"/>
      <c r="N101" s="173"/>
      <c r="O101" s="173"/>
      <c r="P101" s="174">
        <f>P102+P215+P225+P284+P355+P380+P389</f>
        <v>0</v>
      </c>
      <c r="Q101" s="173"/>
      <c r="R101" s="174">
        <f>R102+R215+R225+R284+R355+R380+R389</f>
        <v>216.78441829889999</v>
      </c>
      <c r="S101" s="173"/>
      <c r="T101" s="175">
        <f>T102+T215+T225+T284+T355+T380+T389</f>
        <v>239.87334000000001</v>
      </c>
      <c r="AR101" s="176" t="s">
        <v>82</v>
      </c>
      <c r="AT101" s="177" t="s">
        <v>74</v>
      </c>
      <c r="AU101" s="177" t="s">
        <v>75</v>
      </c>
      <c r="AY101" s="176" t="s">
        <v>172</v>
      </c>
      <c r="BK101" s="178">
        <f>BK102+BK215+BK225+BK284+BK355+BK380+BK389</f>
        <v>0</v>
      </c>
    </row>
    <row r="102" spans="2:65" s="11" customFormat="1" ht="22.9" customHeight="1">
      <c r="B102" s="165"/>
      <c r="C102" s="166"/>
      <c r="D102" s="167" t="s">
        <v>74</v>
      </c>
      <c r="E102" s="179" t="s">
        <v>82</v>
      </c>
      <c r="F102" s="179" t="s">
        <v>173</v>
      </c>
      <c r="G102" s="166"/>
      <c r="H102" s="166"/>
      <c r="I102" s="169"/>
      <c r="J102" s="180">
        <f>BK102</f>
        <v>0</v>
      </c>
      <c r="K102" s="166"/>
      <c r="L102" s="171"/>
      <c r="M102" s="172"/>
      <c r="N102" s="173"/>
      <c r="O102" s="173"/>
      <c r="P102" s="174">
        <f>SUM(P103:P214)</f>
        <v>0</v>
      </c>
      <c r="Q102" s="173"/>
      <c r="R102" s="174">
        <f>SUM(R103:R214)</f>
        <v>210.97223519889999</v>
      </c>
      <c r="S102" s="173"/>
      <c r="T102" s="175">
        <f>SUM(T103:T214)</f>
        <v>239.80034000000001</v>
      </c>
      <c r="AR102" s="176" t="s">
        <v>82</v>
      </c>
      <c r="AT102" s="177" t="s">
        <v>74</v>
      </c>
      <c r="AU102" s="177" t="s">
        <v>82</v>
      </c>
      <c r="AY102" s="176" t="s">
        <v>172</v>
      </c>
      <c r="BK102" s="178">
        <f>SUM(BK103:BK214)</f>
        <v>0</v>
      </c>
    </row>
    <row r="103" spans="2:65" s="1" customFormat="1" ht="22.5" customHeight="1">
      <c r="B103" s="33"/>
      <c r="C103" s="181" t="s">
        <v>82</v>
      </c>
      <c r="D103" s="181" t="s">
        <v>174</v>
      </c>
      <c r="E103" s="182" t="s">
        <v>191</v>
      </c>
      <c r="F103" s="183" t="s">
        <v>192</v>
      </c>
      <c r="G103" s="184" t="s">
        <v>175</v>
      </c>
      <c r="H103" s="185">
        <v>108.07</v>
      </c>
      <c r="I103" s="186"/>
      <c r="J103" s="185">
        <f>ROUND(I103*H103,2)</f>
        <v>0</v>
      </c>
      <c r="K103" s="183" t="s">
        <v>176</v>
      </c>
      <c r="L103" s="37"/>
      <c r="M103" s="187" t="s">
        <v>1</v>
      </c>
      <c r="N103" s="188" t="s">
        <v>46</v>
      </c>
      <c r="O103" s="59"/>
      <c r="P103" s="189">
        <f>O103*H103</f>
        <v>0</v>
      </c>
      <c r="Q103" s="189">
        <v>0</v>
      </c>
      <c r="R103" s="189">
        <f>Q103*H103</f>
        <v>0</v>
      </c>
      <c r="S103" s="189">
        <v>0.28999999999999998</v>
      </c>
      <c r="T103" s="190">
        <f>S103*H103</f>
        <v>31.340299999999996</v>
      </c>
      <c r="AR103" s="16" t="s">
        <v>177</v>
      </c>
      <c r="AT103" s="16" t="s">
        <v>174</v>
      </c>
      <c r="AU103" s="16" t="s">
        <v>84</v>
      </c>
      <c r="AY103" s="16" t="s">
        <v>172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6" t="s">
        <v>82</v>
      </c>
      <c r="BK103" s="191">
        <f>ROUND(I103*H103,2)</f>
        <v>0</v>
      </c>
      <c r="BL103" s="16" t="s">
        <v>177</v>
      </c>
      <c r="BM103" s="16" t="s">
        <v>784</v>
      </c>
    </row>
    <row r="104" spans="2:65" s="1" customFormat="1" ht="19.5">
      <c r="B104" s="33"/>
      <c r="C104" s="34"/>
      <c r="D104" s="194" t="s">
        <v>186</v>
      </c>
      <c r="E104" s="34"/>
      <c r="F104" s="214" t="s">
        <v>193</v>
      </c>
      <c r="G104" s="34"/>
      <c r="H104" s="34"/>
      <c r="I104" s="111"/>
      <c r="J104" s="34"/>
      <c r="K104" s="34"/>
      <c r="L104" s="37"/>
      <c r="M104" s="215"/>
      <c r="N104" s="59"/>
      <c r="O104" s="59"/>
      <c r="P104" s="59"/>
      <c r="Q104" s="59"/>
      <c r="R104" s="59"/>
      <c r="S104" s="59"/>
      <c r="T104" s="60"/>
      <c r="AT104" s="16" t="s">
        <v>186</v>
      </c>
      <c r="AU104" s="16" t="s">
        <v>84</v>
      </c>
    </row>
    <row r="105" spans="2:65" s="12" customFormat="1">
      <c r="B105" s="192"/>
      <c r="C105" s="193"/>
      <c r="D105" s="194" t="s">
        <v>178</v>
      </c>
      <c r="E105" s="195" t="s">
        <v>1</v>
      </c>
      <c r="F105" s="196" t="s">
        <v>785</v>
      </c>
      <c r="G105" s="193"/>
      <c r="H105" s="195" t="s">
        <v>1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178</v>
      </c>
      <c r="AU105" s="202" t="s">
        <v>84</v>
      </c>
      <c r="AV105" s="12" t="s">
        <v>82</v>
      </c>
      <c r="AW105" s="12" t="s">
        <v>36</v>
      </c>
      <c r="AX105" s="12" t="s">
        <v>75</v>
      </c>
      <c r="AY105" s="202" t="s">
        <v>172</v>
      </c>
    </row>
    <row r="106" spans="2:65" s="12" customFormat="1">
      <c r="B106" s="192"/>
      <c r="C106" s="193"/>
      <c r="D106" s="194" t="s">
        <v>178</v>
      </c>
      <c r="E106" s="195" t="s">
        <v>1</v>
      </c>
      <c r="F106" s="196" t="s">
        <v>180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178</v>
      </c>
      <c r="AU106" s="202" t="s">
        <v>84</v>
      </c>
      <c r="AV106" s="12" t="s">
        <v>82</v>
      </c>
      <c r="AW106" s="12" t="s">
        <v>36</v>
      </c>
      <c r="AX106" s="12" t="s">
        <v>75</v>
      </c>
      <c r="AY106" s="202" t="s">
        <v>172</v>
      </c>
    </row>
    <row r="107" spans="2:65" s="12" customFormat="1">
      <c r="B107" s="192"/>
      <c r="C107" s="193"/>
      <c r="D107" s="194" t="s">
        <v>178</v>
      </c>
      <c r="E107" s="195" t="s">
        <v>1</v>
      </c>
      <c r="F107" s="196" t="s">
        <v>194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178</v>
      </c>
      <c r="AU107" s="202" t="s">
        <v>84</v>
      </c>
      <c r="AV107" s="12" t="s">
        <v>82</v>
      </c>
      <c r="AW107" s="12" t="s">
        <v>36</v>
      </c>
      <c r="AX107" s="12" t="s">
        <v>75</v>
      </c>
      <c r="AY107" s="202" t="s">
        <v>172</v>
      </c>
    </row>
    <row r="108" spans="2:65" s="13" customFormat="1">
      <c r="B108" s="203"/>
      <c r="C108" s="204"/>
      <c r="D108" s="194" t="s">
        <v>178</v>
      </c>
      <c r="E108" s="205" t="s">
        <v>1</v>
      </c>
      <c r="F108" s="206" t="s">
        <v>786</v>
      </c>
      <c r="G108" s="204"/>
      <c r="H108" s="207">
        <v>6.2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178</v>
      </c>
      <c r="AU108" s="213" t="s">
        <v>84</v>
      </c>
      <c r="AV108" s="13" t="s">
        <v>84</v>
      </c>
      <c r="AW108" s="13" t="s">
        <v>36</v>
      </c>
      <c r="AX108" s="13" t="s">
        <v>75</v>
      </c>
      <c r="AY108" s="213" t="s">
        <v>172</v>
      </c>
    </row>
    <row r="109" spans="2:65" s="13" customFormat="1">
      <c r="B109" s="203"/>
      <c r="C109" s="204"/>
      <c r="D109" s="194" t="s">
        <v>178</v>
      </c>
      <c r="E109" s="205" t="s">
        <v>1</v>
      </c>
      <c r="F109" s="206" t="s">
        <v>787</v>
      </c>
      <c r="G109" s="204"/>
      <c r="H109" s="207">
        <v>101.87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178</v>
      </c>
      <c r="AU109" s="213" t="s">
        <v>84</v>
      </c>
      <c r="AV109" s="13" t="s">
        <v>84</v>
      </c>
      <c r="AW109" s="13" t="s">
        <v>36</v>
      </c>
      <c r="AX109" s="13" t="s">
        <v>75</v>
      </c>
      <c r="AY109" s="213" t="s">
        <v>172</v>
      </c>
    </row>
    <row r="110" spans="2:65" s="14" customFormat="1">
      <c r="B110" s="216"/>
      <c r="C110" s="217"/>
      <c r="D110" s="194" t="s">
        <v>178</v>
      </c>
      <c r="E110" s="218" t="s">
        <v>1</v>
      </c>
      <c r="F110" s="219" t="s">
        <v>195</v>
      </c>
      <c r="G110" s="217"/>
      <c r="H110" s="220">
        <v>108.07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178</v>
      </c>
      <c r="AU110" s="226" t="s">
        <v>84</v>
      </c>
      <c r="AV110" s="14" t="s">
        <v>177</v>
      </c>
      <c r="AW110" s="14" t="s">
        <v>36</v>
      </c>
      <c r="AX110" s="14" t="s">
        <v>82</v>
      </c>
      <c r="AY110" s="226" t="s">
        <v>172</v>
      </c>
    </row>
    <row r="111" spans="2:65" s="1" customFormat="1" ht="22.5" customHeight="1">
      <c r="B111" s="33"/>
      <c r="C111" s="181" t="s">
        <v>84</v>
      </c>
      <c r="D111" s="181" t="s">
        <v>174</v>
      </c>
      <c r="E111" s="182" t="s">
        <v>197</v>
      </c>
      <c r="F111" s="183" t="s">
        <v>198</v>
      </c>
      <c r="G111" s="184" t="s">
        <v>175</v>
      </c>
      <c r="H111" s="185">
        <v>108.07</v>
      </c>
      <c r="I111" s="186"/>
      <c r="J111" s="185">
        <f>ROUND(I111*H111,2)</f>
        <v>0</v>
      </c>
      <c r="K111" s="183" t="s">
        <v>176</v>
      </c>
      <c r="L111" s="37"/>
      <c r="M111" s="187" t="s">
        <v>1</v>
      </c>
      <c r="N111" s="188" t="s">
        <v>46</v>
      </c>
      <c r="O111" s="59"/>
      <c r="P111" s="189">
        <f>O111*H111</f>
        <v>0</v>
      </c>
      <c r="Q111" s="189">
        <v>0</v>
      </c>
      <c r="R111" s="189">
        <f>Q111*H111</f>
        <v>0</v>
      </c>
      <c r="S111" s="189">
        <v>0.57999999999999996</v>
      </c>
      <c r="T111" s="190">
        <f>S111*H111</f>
        <v>62.680599999999991</v>
      </c>
      <c r="AR111" s="16" t="s">
        <v>177</v>
      </c>
      <c r="AT111" s="16" t="s">
        <v>174</v>
      </c>
      <c r="AU111" s="16" t="s">
        <v>84</v>
      </c>
      <c r="AY111" s="16" t="s">
        <v>172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6" t="s">
        <v>82</v>
      </c>
      <c r="BK111" s="191">
        <f>ROUND(I111*H111,2)</f>
        <v>0</v>
      </c>
      <c r="BL111" s="16" t="s">
        <v>177</v>
      </c>
      <c r="BM111" s="16" t="s">
        <v>788</v>
      </c>
    </row>
    <row r="112" spans="2:65" s="1" customFormat="1" ht="19.5">
      <c r="B112" s="33"/>
      <c r="C112" s="34"/>
      <c r="D112" s="194" t="s">
        <v>186</v>
      </c>
      <c r="E112" s="34"/>
      <c r="F112" s="214" t="s">
        <v>199</v>
      </c>
      <c r="G112" s="34"/>
      <c r="H112" s="34"/>
      <c r="I112" s="111"/>
      <c r="J112" s="34"/>
      <c r="K112" s="34"/>
      <c r="L112" s="37"/>
      <c r="M112" s="215"/>
      <c r="N112" s="59"/>
      <c r="O112" s="59"/>
      <c r="P112" s="59"/>
      <c r="Q112" s="59"/>
      <c r="R112" s="59"/>
      <c r="S112" s="59"/>
      <c r="T112" s="60"/>
      <c r="AT112" s="16" t="s">
        <v>186</v>
      </c>
      <c r="AU112" s="16" t="s">
        <v>84</v>
      </c>
    </row>
    <row r="113" spans="2:65" s="12" customFormat="1">
      <c r="B113" s="192"/>
      <c r="C113" s="193"/>
      <c r="D113" s="194" t="s">
        <v>178</v>
      </c>
      <c r="E113" s="195" t="s">
        <v>1</v>
      </c>
      <c r="F113" s="196" t="s">
        <v>785</v>
      </c>
      <c r="G113" s="193"/>
      <c r="H113" s="195" t="s">
        <v>1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178</v>
      </c>
      <c r="AU113" s="202" t="s">
        <v>84</v>
      </c>
      <c r="AV113" s="12" t="s">
        <v>82</v>
      </c>
      <c r="AW113" s="12" t="s">
        <v>36</v>
      </c>
      <c r="AX113" s="12" t="s">
        <v>75</v>
      </c>
      <c r="AY113" s="202" t="s">
        <v>172</v>
      </c>
    </row>
    <row r="114" spans="2:65" s="12" customFormat="1">
      <c r="B114" s="192"/>
      <c r="C114" s="193"/>
      <c r="D114" s="194" t="s">
        <v>178</v>
      </c>
      <c r="E114" s="195" t="s">
        <v>1</v>
      </c>
      <c r="F114" s="196" t="s">
        <v>180</v>
      </c>
      <c r="G114" s="193"/>
      <c r="H114" s="195" t="s">
        <v>1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178</v>
      </c>
      <c r="AU114" s="202" t="s">
        <v>84</v>
      </c>
      <c r="AV114" s="12" t="s">
        <v>82</v>
      </c>
      <c r="AW114" s="12" t="s">
        <v>36</v>
      </c>
      <c r="AX114" s="12" t="s">
        <v>75</v>
      </c>
      <c r="AY114" s="202" t="s">
        <v>172</v>
      </c>
    </row>
    <row r="115" spans="2:65" s="13" customFormat="1">
      <c r="B115" s="203"/>
      <c r="C115" s="204"/>
      <c r="D115" s="194" t="s">
        <v>178</v>
      </c>
      <c r="E115" s="205" t="s">
        <v>1</v>
      </c>
      <c r="F115" s="206" t="s">
        <v>789</v>
      </c>
      <c r="G115" s="204"/>
      <c r="H115" s="207">
        <v>6.2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178</v>
      </c>
      <c r="AU115" s="213" t="s">
        <v>84</v>
      </c>
      <c r="AV115" s="13" t="s">
        <v>84</v>
      </c>
      <c r="AW115" s="13" t="s">
        <v>36</v>
      </c>
      <c r="AX115" s="13" t="s">
        <v>75</v>
      </c>
      <c r="AY115" s="213" t="s">
        <v>172</v>
      </c>
    </row>
    <row r="116" spans="2:65" s="13" customFormat="1">
      <c r="B116" s="203"/>
      <c r="C116" s="204"/>
      <c r="D116" s="194" t="s">
        <v>178</v>
      </c>
      <c r="E116" s="205" t="s">
        <v>1</v>
      </c>
      <c r="F116" s="206" t="s">
        <v>787</v>
      </c>
      <c r="G116" s="204"/>
      <c r="H116" s="207">
        <v>101.87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178</v>
      </c>
      <c r="AU116" s="213" t="s">
        <v>84</v>
      </c>
      <c r="AV116" s="13" t="s">
        <v>84</v>
      </c>
      <c r="AW116" s="13" t="s">
        <v>36</v>
      </c>
      <c r="AX116" s="13" t="s">
        <v>75</v>
      </c>
      <c r="AY116" s="213" t="s">
        <v>172</v>
      </c>
    </row>
    <row r="117" spans="2:65" s="14" customFormat="1">
      <c r="B117" s="216"/>
      <c r="C117" s="217"/>
      <c r="D117" s="194" t="s">
        <v>178</v>
      </c>
      <c r="E117" s="218" t="s">
        <v>1</v>
      </c>
      <c r="F117" s="219" t="s">
        <v>195</v>
      </c>
      <c r="G117" s="217"/>
      <c r="H117" s="220">
        <v>108.07</v>
      </c>
      <c r="I117" s="221"/>
      <c r="J117" s="217"/>
      <c r="K117" s="217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178</v>
      </c>
      <c r="AU117" s="226" t="s">
        <v>84</v>
      </c>
      <c r="AV117" s="14" t="s">
        <v>177</v>
      </c>
      <c r="AW117" s="14" t="s">
        <v>36</v>
      </c>
      <c r="AX117" s="14" t="s">
        <v>82</v>
      </c>
      <c r="AY117" s="226" t="s">
        <v>172</v>
      </c>
    </row>
    <row r="118" spans="2:65" s="1" customFormat="1" ht="22.5" customHeight="1">
      <c r="B118" s="33"/>
      <c r="C118" s="181" t="s">
        <v>92</v>
      </c>
      <c r="D118" s="181" t="s">
        <v>174</v>
      </c>
      <c r="E118" s="182" t="s">
        <v>790</v>
      </c>
      <c r="F118" s="183" t="s">
        <v>791</v>
      </c>
      <c r="G118" s="184" t="s">
        <v>175</v>
      </c>
      <c r="H118" s="185">
        <v>435.6</v>
      </c>
      <c r="I118" s="186"/>
      <c r="J118" s="185">
        <f>ROUND(I118*H118,2)</f>
        <v>0</v>
      </c>
      <c r="K118" s="183" t="s">
        <v>176</v>
      </c>
      <c r="L118" s="37"/>
      <c r="M118" s="187" t="s">
        <v>1</v>
      </c>
      <c r="N118" s="188" t="s">
        <v>46</v>
      </c>
      <c r="O118" s="59"/>
      <c r="P118" s="189">
        <f>O118*H118</f>
        <v>0</v>
      </c>
      <c r="Q118" s="189">
        <v>6.0000000000000002E-5</v>
      </c>
      <c r="R118" s="189">
        <f>Q118*H118</f>
        <v>2.6136000000000003E-2</v>
      </c>
      <c r="S118" s="189">
        <v>0.10299999999999999</v>
      </c>
      <c r="T118" s="190">
        <f>S118*H118</f>
        <v>44.866799999999998</v>
      </c>
      <c r="AR118" s="16" t="s">
        <v>177</v>
      </c>
      <c r="AT118" s="16" t="s">
        <v>174</v>
      </c>
      <c r="AU118" s="16" t="s">
        <v>84</v>
      </c>
      <c r="AY118" s="16" t="s">
        <v>172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6" t="s">
        <v>82</v>
      </c>
      <c r="BK118" s="191">
        <f>ROUND(I118*H118,2)</f>
        <v>0</v>
      </c>
      <c r="BL118" s="16" t="s">
        <v>177</v>
      </c>
      <c r="BM118" s="16" t="s">
        <v>792</v>
      </c>
    </row>
    <row r="119" spans="2:65" s="1" customFormat="1" ht="19.5">
      <c r="B119" s="33"/>
      <c r="C119" s="34"/>
      <c r="D119" s="194" t="s">
        <v>186</v>
      </c>
      <c r="E119" s="34"/>
      <c r="F119" s="214" t="s">
        <v>793</v>
      </c>
      <c r="G119" s="34"/>
      <c r="H119" s="34"/>
      <c r="I119" s="111"/>
      <c r="J119" s="34"/>
      <c r="K119" s="34"/>
      <c r="L119" s="37"/>
      <c r="M119" s="215"/>
      <c r="N119" s="59"/>
      <c r="O119" s="59"/>
      <c r="P119" s="59"/>
      <c r="Q119" s="59"/>
      <c r="R119" s="59"/>
      <c r="S119" s="59"/>
      <c r="T119" s="60"/>
      <c r="AT119" s="16" t="s">
        <v>186</v>
      </c>
      <c r="AU119" s="16" t="s">
        <v>84</v>
      </c>
    </row>
    <row r="120" spans="2:65" s="12" customFormat="1">
      <c r="B120" s="192"/>
      <c r="C120" s="193"/>
      <c r="D120" s="194" t="s">
        <v>178</v>
      </c>
      <c r="E120" s="195" t="s">
        <v>1</v>
      </c>
      <c r="F120" s="196" t="s">
        <v>794</v>
      </c>
      <c r="G120" s="193"/>
      <c r="H120" s="195" t="s">
        <v>1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178</v>
      </c>
      <c r="AU120" s="202" t="s">
        <v>84</v>
      </c>
      <c r="AV120" s="12" t="s">
        <v>82</v>
      </c>
      <c r="AW120" s="12" t="s">
        <v>36</v>
      </c>
      <c r="AX120" s="12" t="s">
        <v>75</v>
      </c>
      <c r="AY120" s="202" t="s">
        <v>172</v>
      </c>
    </row>
    <row r="121" spans="2:65" s="12" customFormat="1">
      <c r="B121" s="192"/>
      <c r="C121" s="193"/>
      <c r="D121" s="194" t="s">
        <v>178</v>
      </c>
      <c r="E121" s="195" t="s">
        <v>1</v>
      </c>
      <c r="F121" s="196" t="s">
        <v>795</v>
      </c>
      <c r="G121" s="193"/>
      <c r="H121" s="195" t="s">
        <v>1</v>
      </c>
      <c r="I121" s="197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178</v>
      </c>
      <c r="AU121" s="202" t="s">
        <v>84</v>
      </c>
      <c r="AV121" s="12" t="s">
        <v>82</v>
      </c>
      <c r="AW121" s="12" t="s">
        <v>36</v>
      </c>
      <c r="AX121" s="12" t="s">
        <v>75</v>
      </c>
      <c r="AY121" s="202" t="s">
        <v>172</v>
      </c>
    </row>
    <row r="122" spans="2:65" s="13" customFormat="1">
      <c r="B122" s="203"/>
      <c r="C122" s="204"/>
      <c r="D122" s="194" t="s">
        <v>178</v>
      </c>
      <c r="E122" s="205" t="s">
        <v>1</v>
      </c>
      <c r="F122" s="206" t="s">
        <v>796</v>
      </c>
      <c r="G122" s="204"/>
      <c r="H122" s="207">
        <v>435.6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178</v>
      </c>
      <c r="AU122" s="213" t="s">
        <v>84</v>
      </c>
      <c r="AV122" s="13" t="s">
        <v>84</v>
      </c>
      <c r="AW122" s="13" t="s">
        <v>36</v>
      </c>
      <c r="AX122" s="13" t="s">
        <v>82</v>
      </c>
      <c r="AY122" s="213" t="s">
        <v>172</v>
      </c>
    </row>
    <row r="123" spans="2:65" s="1" customFormat="1" ht="22.5" customHeight="1">
      <c r="B123" s="33"/>
      <c r="C123" s="181" t="s">
        <v>177</v>
      </c>
      <c r="D123" s="181" t="s">
        <v>174</v>
      </c>
      <c r="E123" s="182" t="s">
        <v>201</v>
      </c>
      <c r="F123" s="183" t="s">
        <v>202</v>
      </c>
      <c r="G123" s="184" t="s">
        <v>175</v>
      </c>
      <c r="H123" s="185">
        <v>464.17</v>
      </c>
      <c r="I123" s="186"/>
      <c r="J123" s="185">
        <f>ROUND(I123*H123,2)</f>
        <v>0</v>
      </c>
      <c r="K123" s="183" t="s">
        <v>176</v>
      </c>
      <c r="L123" s="37"/>
      <c r="M123" s="187" t="s">
        <v>1</v>
      </c>
      <c r="N123" s="188" t="s">
        <v>46</v>
      </c>
      <c r="O123" s="59"/>
      <c r="P123" s="189">
        <f>O123*H123</f>
        <v>0</v>
      </c>
      <c r="Q123" s="189">
        <v>6.0000000000000002E-5</v>
      </c>
      <c r="R123" s="189">
        <f>Q123*H123</f>
        <v>2.7850200000000002E-2</v>
      </c>
      <c r="S123" s="189">
        <v>0.128</v>
      </c>
      <c r="T123" s="190">
        <f>S123*H123</f>
        <v>59.413760000000003</v>
      </c>
      <c r="AR123" s="16" t="s">
        <v>177</v>
      </c>
      <c r="AT123" s="16" t="s">
        <v>174</v>
      </c>
      <c r="AU123" s="16" t="s">
        <v>84</v>
      </c>
      <c r="AY123" s="16" t="s">
        <v>172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6" t="s">
        <v>82</v>
      </c>
      <c r="BK123" s="191">
        <f>ROUND(I123*H123,2)</f>
        <v>0</v>
      </c>
      <c r="BL123" s="16" t="s">
        <v>177</v>
      </c>
      <c r="BM123" s="16" t="s">
        <v>797</v>
      </c>
    </row>
    <row r="124" spans="2:65" s="1" customFormat="1" ht="19.5">
      <c r="B124" s="33"/>
      <c r="C124" s="34"/>
      <c r="D124" s="194" t="s">
        <v>186</v>
      </c>
      <c r="E124" s="34"/>
      <c r="F124" s="214" t="s">
        <v>203</v>
      </c>
      <c r="G124" s="34"/>
      <c r="H124" s="34"/>
      <c r="I124" s="111"/>
      <c r="J124" s="34"/>
      <c r="K124" s="34"/>
      <c r="L124" s="37"/>
      <c r="M124" s="215"/>
      <c r="N124" s="59"/>
      <c r="O124" s="59"/>
      <c r="P124" s="59"/>
      <c r="Q124" s="59"/>
      <c r="R124" s="59"/>
      <c r="S124" s="59"/>
      <c r="T124" s="60"/>
      <c r="AT124" s="16" t="s">
        <v>186</v>
      </c>
      <c r="AU124" s="16" t="s">
        <v>84</v>
      </c>
    </row>
    <row r="125" spans="2:65" s="12" customFormat="1">
      <c r="B125" s="192"/>
      <c r="C125" s="193"/>
      <c r="D125" s="194" t="s">
        <v>178</v>
      </c>
      <c r="E125" s="195" t="s">
        <v>1</v>
      </c>
      <c r="F125" s="196" t="s">
        <v>785</v>
      </c>
      <c r="G125" s="193"/>
      <c r="H125" s="195" t="s">
        <v>1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178</v>
      </c>
      <c r="AU125" s="202" t="s">
        <v>84</v>
      </c>
      <c r="AV125" s="12" t="s">
        <v>82</v>
      </c>
      <c r="AW125" s="12" t="s">
        <v>36</v>
      </c>
      <c r="AX125" s="12" t="s">
        <v>75</v>
      </c>
      <c r="AY125" s="202" t="s">
        <v>172</v>
      </c>
    </row>
    <row r="126" spans="2:65" s="12" customFormat="1">
      <c r="B126" s="192"/>
      <c r="C126" s="193"/>
      <c r="D126" s="194" t="s">
        <v>178</v>
      </c>
      <c r="E126" s="195" t="s">
        <v>1</v>
      </c>
      <c r="F126" s="196" t="s">
        <v>180</v>
      </c>
      <c r="G126" s="193"/>
      <c r="H126" s="195" t="s">
        <v>1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178</v>
      </c>
      <c r="AU126" s="202" t="s">
        <v>84</v>
      </c>
      <c r="AV126" s="12" t="s">
        <v>82</v>
      </c>
      <c r="AW126" s="12" t="s">
        <v>36</v>
      </c>
      <c r="AX126" s="12" t="s">
        <v>75</v>
      </c>
      <c r="AY126" s="202" t="s">
        <v>172</v>
      </c>
    </row>
    <row r="127" spans="2:65" s="13" customFormat="1">
      <c r="B127" s="203"/>
      <c r="C127" s="204"/>
      <c r="D127" s="194" t="s">
        <v>178</v>
      </c>
      <c r="E127" s="205" t="s">
        <v>1</v>
      </c>
      <c r="F127" s="206" t="s">
        <v>798</v>
      </c>
      <c r="G127" s="204"/>
      <c r="H127" s="207">
        <v>6.2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178</v>
      </c>
      <c r="AU127" s="213" t="s">
        <v>84</v>
      </c>
      <c r="AV127" s="13" t="s">
        <v>84</v>
      </c>
      <c r="AW127" s="13" t="s">
        <v>36</v>
      </c>
      <c r="AX127" s="13" t="s">
        <v>75</v>
      </c>
      <c r="AY127" s="213" t="s">
        <v>172</v>
      </c>
    </row>
    <row r="128" spans="2:65" s="13" customFormat="1">
      <c r="B128" s="203"/>
      <c r="C128" s="204"/>
      <c r="D128" s="194" t="s">
        <v>178</v>
      </c>
      <c r="E128" s="205" t="s">
        <v>1</v>
      </c>
      <c r="F128" s="206" t="s">
        <v>799</v>
      </c>
      <c r="G128" s="204"/>
      <c r="H128" s="207">
        <v>50.94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178</v>
      </c>
      <c r="AU128" s="213" t="s">
        <v>84</v>
      </c>
      <c r="AV128" s="13" t="s">
        <v>84</v>
      </c>
      <c r="AW128" s="13" t="s">
        <v>36</v>
      </c>
      <c r="AX128" s="13" t="s">
        <v>75</v>
      </c>
      <c r="AY128" s="213" t="s">
        <v>172</v>
      </c>
    </row>
    <row r="129" spans="2:65" s="12" customFormat="1">
      <c r="B129" s="192"/>
      <c r="C129" s="193"/>
      <c r="D129" s="194" t="s">
        <v>178</v>
      </c>
      <c r="E129" s="195" t="s">
        <v>1</v>
      </c>
      <c r="F129" s="196" t="s">
        <v>800</v>
      </c>
      <c r="G129" s="193"/>
      <c r="H129" s="195" t="s">
        <v>1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178</v>
      </c>
      <c r="AU129" s="202" t="s">
        <v>84</v>
      </c>
      <c r="AV129" s="12" t="s">
        <v>82</v>
      </c>
      <c r="AW129" s="12" t="s">
        <v>36</v>
      </c>
      <c r="AX129" s="12" t="s">
        <v>75</v>
      </c>
      <c r="AY129" s="202" t="s">
        <v>172</v>
      </c>
    </row>
    <row r="130" spans="2:65" s="13" customFormat="1">
      <c r="B130" s="203"/>
      <c r="C130" s="204"/>
      <c r="D130" s="194" t="s">
        <v>178</v>
      </c>
      <c r="E130" s="205" t="s">
        <v>1</v>
      </c>
      <c r="F130" s="206" t="s">
        <v>801</v>
      </c>
      <c r="G130" s="204"/>
      <c r="H130" s="207">
        <v>407.03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178</v>
      </c>
      <c r="AU130" s="213" t="s">
        <v>84</v>
      </c>
      <c r="AV130" s="13" t="s">
        <v>84</v>
      </c>
      <c r="AW130" s="13" t="s">
        <v>36</v>
      </c>
      <c r="AX130" s="13" t="s">
        <v>75</v>
      </c>
      <c r="AY130" s="213" t="s">
        <v>172</v>
      </c>
    </row>
    <row r="131" spans="2:65" s="14" customFormat="1">
      <c r="B131" s="216"/>
      <c r="C131" s="217"/>
      <c r="D131" s="194" t="s">
        <v>178</v>
      </c>
      <c r="E131" s="218" t="s">
        <v>1</v>
      </c>
      <c r="F131" s="219" t="s">
        <v>195</v>
      </c>
      <c r="G131" s="217"/>
      <c r="H131" s="220">
        <v>464.17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178</v>
      </c>
      <c r="AU131" s="226" t="s">
        <v>84</v>
      </c>
      <c r="AV131" s="14" t="s">
        <v>177</v>
      </c>
      <c r="AW131" s="14" t="s">
        <v>36</v>
      </c>
      <c r="AX131" s="14" t="s">
        <v>82</v>
      </c>
      <c r="AY131" s="226" t="s">
        <v>172</v>
      </c>
    </row>
    <row r="132" spans="2:65" s="1" customFormat="1" ht="22.5" customHeight="1">
      <c r="B132" s="33"/>
      <c r="C132" s="181" t="s">
        <v>183</v>
      </c>
      <c r="D132" s="181" t="s">
        <v>174</v>
      </c>
      <c r="E132" s="182" t="s">
        <v>205</v>
      </c>
      <c r="F132" s="183" t="s">
        <v>206</v>
      </c>
      <c r="G132" s="184" t="s">
        <v>175</v>
      </c>
      <c r="H132" s="185">
        <v>108.07</v>
      </c>
      <c r="I132" s="186"/>
      <c r="J132" s="185">
        <f>ROUND(I132*H132,2)</f>
        <v>0</v>
      </c>
      <c r="K132" s="183" t="s">
        <v>1</v>
      </c>
      <c r="L132" s="37"/>
      <c r="M132" s="187" t="s">
        <v>1</v>
      </c>
      <c r="N132" s="188" t="s">
        <v>46</v>
      </c>
      <c r="O132" s="59"/>
      <c r="P132" s="189">
        <f>O132*H132</f>
        <v>0</v>
      </c>
      <c r="Q132" s="189">
        <v>2.9999999999999997E-4</v>
      </c>
      <c r="R132" s="189">
        <f>Q132*H132</f>
        <v>3.2420999999999998E-2</v>
      </c>
      <c r="S132" s="189">
        <v>0.38400000000000001</v>
      </c>
      <c r="T132" s="190">
        <f>S132*H132</f>
        <v>41.49888</v>
      </c>
      <c r="AR132" s="16" t="s">
        <v>177</v>
      </c>
      <c r="AT132" s="16" t="s">
        <v>174</v>
      </c>
      <c r="AU132" s="16" t="s">
        <v>84</v>
      </c>
      <c r="AY132" s="16" t="s">
        <v>172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6" t="s">
        <v>82</v>
      </c>
      <c r="BK132" s="191">
        <f>ROUND(I132*H132,2)</f>
        <v>0</v>
      </c>
      <c r="BL132" s="16" t="s">
        <v>177</v>
      </c>
      <c r="BM132" s="16" t="s">
        <v>802</v>
      </c>
    </row>
    <row r="133" spans="2:65" s="1" customFormat="1" ht="19.5">
      <c r="B133" s="33"/>
      <c r="C133" s="34"/>
      <c r="D133" s="194" t="s">
        <v>186</v>
      </c>
      <c r="E133" s="34"/>
      <c r="F133" s="214" t="s">
        <v>207</v>
      </c>
      <c r="G133" s="34"/>
      <c r="H133" s="34"/>
      <c r="I133" s="111"/>
      <c r="J133" s="34"/>
      <c r="K133" s="34"/>
      <c r="L133" s="37"/>
      <c r="M133" s="215"/>
      <c r="N133" s="59"/>
      <c r="O133" s="59"/>
      <c r="P133" s="59"/>
      <c r="Q133" s="59"/>
      <c r="R133" s="59"/>
      <c r="S133" s="59"/>
      <c r="T133" s="60"/>
      <c r="AT133" s="16" t="s">
        <v>186</v>
      </c>
      <c r="AU133" s="16" t="s">
        <v>84</v>
      </c>
    </row>
    <row r="134" spans="2:65" s="12" customFormat="1">
      <c r="B134" s="192"/>
      <c r="C134" s="193"/>
      <c r="D134" s="194" t="s">
        <v>178</v>
      </c>
      <c r="E134" s="195" t="s">
        <v>1</v>
      </c>
      <c r="F134" s="196" t="s">
        <v>785</v>
      </c>
      <c r="G134" s="193"/>
      <c r="H134" s="195" t="s">
        <v>1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178</v>
      </c>
      <c r="AU134" s="202" t="s">
        <v>84</v>
      </c>
      <c r="AV134" s="12" t="s">
        <v>82</v>
      </c>
      <c r="AW134" s="12" t="s">
        <v>36</v>
      </c>
      <c r="AX134" s="12" t="s">
        <v>75</v>
      </c>
      <c r="AY134" s="202" t="s">
        <v>172</v>
      </c>
    </row>
    <row r="135" spans="2:65" s="12" customFormat="1">
      <c r="B135" s="192"/>
      <c r="C135" s="193"/>
      <c r="D135" s="194" t="s">
        <v>178</v>
      </c>
      <c r="E135" s="195" t="s">
        <v>1</v>
      </c>
      <c r="F135" s="196" t="s">
        <v>180</v>
      </c>
      <c r="G135" s="193"/>
      <c r="H135" s="195" t="s">
        <v>1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178</v>
      </c>
      <c r="AU135" s="202" t="s">
        <v>84</v>
      </c>
      <c r="AV135" s="12" t="s">
        <v>82</v>
      </c>
      <c r="AW135" s="12" t="s">
        <v>36</v>
      </c>
      <c r="AX135" s="12" t="s">
        <v>75</v>
      </c>
      <c r="AY135" s="202" t="s">
        <v>172</v>
      </c>
    </row>
    <row r="136" spans="2:65" s="13" customFormat="1">
      <c r="B136" s="203"/>
      <c r="C136" s="204"/>
      <c r="D136" s="194" t="s">
        <v>178</v>
      </c>
      <c r="E136" s="205" t="s">
        <v>1</v>
      </c>
      <c r="F136" s="206" t="s">
        <v>789</v>
      </c>
      <c r="G136" s="204"/>
      <c r="H136" s="207">
        <v>6.2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178</v>
      </c>
      <c r="AU136" s="213" t="s">
        <v>84</v>
      </c>
      <c r="AV136" s="13" t="s">
        <v>84</v>
      </c>
      <c r="AW136" s="13" t="s">
        <v>36</v>
      </c>
      <c r="AX136" s="13" t="s">
        <v>75</v>
      </c>
      <c r="AY136" s="213" t="s">
        <v>172</v>
      </c>
    </row>
    <row r="137" spans="2:65" s="13" customFormat="1">
      <c r="B137" s="203"/>
      <c r="C137" s="204"/>
      <c r="D137" s="194" t="s">
        <v>178</v>
      </c>
      <c r="E137" s="205" t="s">
        <v>1</v>
      </c>
      <c r="F137" s="206" t="s">
        <v>787</v>
      </c>
      <c r="G137" s="204"/>
      <c r="H137" s="207">
        <v>101.87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178</v>
      </c>
      <c r="AU137" s="213" t="s">
        <v>84</v>
      </c>
      <c r="AV137" s="13" t="s">
        <v>84</v>
      </c>
      <c r="AW137" s="13" t="s">
        <v>36</v>
      </c>
      <c r="AX137" s="13" t="s">
        <v>75</v>
      </c>
      <c r="AY137" s="213" t="s">
        <v>172</v>
      </c>
    </row>
    <row r="138" spans="2:65" s="14" customFormat="1">
      <c r="B138" s="216"/>
      <c r="C138" s="217"/>
      <c r="D138" s="194" t="s">
        <v>178</v>
      </c>
      <c r="E138" s="218" t="s">
        <v>1</v>
      </c>
      <c r="F138" s="219" t="s">
        <v>195</v>
      </c>
      <c r="G138" s="217"/>
      <c r="H138" s="220">
        <v>108.07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178</v>
      </c>
      <c r="AU138" s="226" t="s">
        <v>84</v>
      </c>
      <c r="AV138" s="14" t="s">
        <v>177</v>
      </c>
      <c r="AW138" s="14" t="s">
        <v>36</v>
      </c>
      <c r="AX138" s="14" t="s">
        <v>82</v>
      </c>
      <c r="AY138" s="226" t="s">
        <v>172</v>
      </c>
    </row>
    <row r="139" spans="2:65" s="1" customFormat="1" ht="33.75" customHeight="1">
      <c r="B139" s="33"/>
      <c r="C139" s="181" t="s">
        <v>190</v>
      </c>
      <c r="D139" s="181" t="s">
        <v>174</v>
      </c>
      <c r="E139" s="182" t="s">
        <v>224</v>
      </c>
      <c r="F139" s="183" t="s">
        <v>225</v>
      </c>
      <c r="G139" s="184" t="s">
        <v>211</v>
      </c>
      <c r="H139" s="185">
        <v>2</v>
      </c>
      <c r="I139" s="186"/>
      <c r="J139" s="185">
        <f>ROUND(I139*H139,2)</f>
        <v>0</v>
      </c>
      <c r="K139" s="183" t="s">
        <v>176</v>
      </c>
      <c r="L139" s="37"/>
      <c r="M139" s="187" t="s">
        <v>1</v>
      </c>
      <c r="N139" s="188" t="s">
        <v>46</v>
      </c>
      <c r="O139" s="59"/>
      <c r="P139" s="189">
        <f>O139*H139</f>
        <v>0</v>
      </c>
      <c r="Q139" s="189">
        <v>1.269E-2</v>
      </c>
      <c r="R139" s="189">
        <f>Q139*H139</f>
        <v>2.538E-2</v>
      </c>
      <c r="S139" s="189">
        <v>0</v>
      </c>
      <c r="T139" s="190">
        <f>S139*H139</f>
        <v>0</v>
      </c>
      <c r="AR139" s="16" t="s">
        <v>177</v>
      </c>
      <c r="AT139" s="16" t="s">
        <v>174</v>
      </c>
      <c r="AU139" s="16" t="s">
        <v>84</v>
      </c>
      <c r="AY139" s="16" t="s">
        <v>172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6" t="s">
        <v>82</v>
      </c>
      <c r="BK139" s="191">
        <f>ROUND(I139*H139,2)</f>
        <v>0</v>
      </c>
      <c r="BL139" s="16" t="s">
        <v>177</v>
      </c>
      <c r="BM139" s="16" t="s">
        <v>803</v>
      </c>
    </row>
    <row r="140" spans="2:65" s="12" customFormat="1">
      <c r="B140" s="192"/>
      <c r="C140" s="193"/>
      <c r="D140" s="194" t="s">
        <v>178</v>
      </c>
      <c r="E140" s="195" t="s">
        <v>1</v>
      </c>
      <c r="F140" s="196" t="s">
        <v>804</v>
      </c>
      <c r="G140" s="193"/>
      <c r="H140" s="195" t="s">
        <v>1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178</v>
      </c>
      <c r="AU140" s="202" t="s">
        <v>84</v>
      </c>
      <c r="AV140" s="12" t="s">
        <v>82</v>
      </c>
      <c r="AW140" s="12" t="s">
        <v>36</v>
      </c>
      <c r="AX140" s="12" t="s">
        <v>75</v>
      </c>
      <c r="AY140" s="202" t="s">
        <v>172</v>
      </c>
    </row>
    <row r="141" spans="2:65" s="13" customFormat="1">
      <c r="B141" s="203"/>
      <c r="C141" s="204"/>
      <c r="D141" s="194" t="s">
        <v>178</v>
      </c>
      <c r="E141" s="205" t="s">
        <v>1</v>
      </c>
      <c r="F141" s="206" t="s">
        <v>805</v>
      </c>
      <c r="G141" s="204"/>
      <c r="H141" s="207">
        <v>2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178</v>
      </c>
      <c r="AU141" s="213" t="s">
        <v>84</v>
      </c>
      <c r="AV141" s="13" t="s">
        <v>84</v>
      </c>
      <c r="AW141" s="13" t="s">
        <v>36</v>
      </c>
      <c r="AX141" s="13" t="s">
        <v>82</v>
      </c>
      <c r="AY141" s="213" t="s">
        <v>172</v>
      </c>
    </row>
    <row r="142" spans="2:65" s="1" customFormat="1" ht="33.75" customHeight="1">
      <c r="B142" s="33"/>
      <c r="C142" s="181" t="s">
        <v>196</v>
      </c>
      <c r="D142" s="181" t="s">
        <v>174</v>
      </c>
      <c r="E142" s="182" t="s">
        <v>226</v>
      </c>
      <c r="F142" s="183" t="s">
        <v>227</v>
      </c>
      <c r="G142" s="184" t="s">
        <v>211</v>
      </c>
      <c r="H142" s="185">
        <v>1</v>
      </c>
      <c r="I142" s="186"/>
      <c r="J142" s="185">
        <f>ROUND(I142*H142,2)</f>
        <v>0</v>
      </c>
      <c r="K142" s="183" t="s">
        <v>176</v>
      </c>
      <c r="L142" s="37"/>
      <c r="M142" s="187" t="s">
        <v>1</v>
      </c>
      <c r="N142" s="188" t="s">
        <v>46</v>
      </c>
      <c r="O142" s="59"/>
      <c r="P142" s="189">
        <f>O142*H142</f>
        <v>0</v>
      </c>
      <c r="Q142" s="189">
        <v>3.6900000000000002E-2</v>
      </c>
      <c r="R142" s="189">
        <f>Q142*H142</f>
        <v>3.6900000000000002E-2</v>
      </c>
      <c r="S142" s="189">
        <v>0</v>
      </c>
      <c r="T142" s="190">
        <f>S142*H142</f>
        <v>0</v>
      </c>
      <c r="AR142" s="16" t="s">
        <v>177</v>
      </c>
      <c r="AT142" s="16" t="s">
        <v>174</v>
      </c>
      <c r="AU142" s="16" t="s">
        <v>84</v>
      </c>
      <c r="AY142" s="16" t="s">
        <v>172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6" t="s">
        <v>82</v>
      </c>
      <c r="BK142" s="191">
        <f>ROUND(I142*H142,2)</f>
        <v>0</v>
      </c>
      <c r="BL142" s="16" t="s">
        <v>177</v>
      </c>
      <c r="BM142" s="16" t="s">
        <v>806</v>
      </c>
    </row>
    <row r="143" spans="2:65" s="12" customFormat="1">
      <c r="B143" s="192"/>
      <c r="C143" s="193"/>
      <c r="D143" s="194" t="s">
        <v>178</v>
      </c>
      <c r="E143" s="195" t="s">
        <v>1</v>
      </c>
      <c r="F143" s="196" t="s">
        <v>804</v>
      </c>
      <c r="G143" s="193"/>
      <c r="H143" s="195" t="s">
        <v>1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178</v>
      </c>
      <c r="AU143" s="202" t="s">
        <v>84</v>
      </c>
      <c r="AV143" s="12" t="s">
        <v>82</v>
      </c>
      <c r="AW143" s="12" t="s">
        <v>36</v>
      </c>
      <c r="AX143" s="12" t="s">
        <v>75</v>
      </c>
      <c r="AY143" s="202" t="s">
        <v>172</v>
      </c>
    </row>
    <row r="144" spans="2:65" s="13" customFormat="1">
      <c r="B144" s="203"/>
      <c r="C144" s="204"/>
      <c r="D144" s="194" t="s">
        <v>178</v>
      </c>
      <c r="E144" s="205" t="s">
        <v>1</v>
      </c>
      <c r="F144" s="206" t="s">
        <v>594</v>
      </c>
      <c r="G144" s="204"/>
      <c r="H144" s="207">
        <v>1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178</v>
      </c>
      <c r="AU144" s="213" t="s">
        <v>84</v>
      </c>
      <c r="AV144" s="13" t="s">
        <v>84</v>
      </c>
      <c r="AW144" s="13" t="s">
        <v>36</v>
      </c>
      <c r="AX144" s="13" t="s">
        <v>82</v>
      </c>
      <c r="AY144" s="213" t="s">
        <v>172</v>
      </c>
    </row>
    <row r="145" spans="2:65" s="1" customFormat="1" ht="22.5" customHeight="1">
      <c r="B145" s="33"/>
      <c r="C145" s="181" t="s">
        <v>200</v>
      </c>
      <c r="D145" s="181" t="s">
        <v>174</v>
      </c>
      <c r="E145" s="182" t="s">
        <v>234</v>
      </c>
      <c r="F145" s="183" t="s">
        <v>235</v>
      </c>
      <c r="G145" s="184" t="s">
        <v>231</v>
      </c>
      <c r="H145" s="185">
        <v>5.34</v>
      </c>
      <c r="I145" s="186"/>
      <c r="J145" s="185">
        <f>ROUND(I145*H145,2)</f>
        <v>0</v>
      </c>
      <c r="K145" s="183" t="s">
        <v>176</v>
      </c>
      <c r="L145" s="37"/>
      <c r="M145" s="187" t="s">
        <v>1</v>
      </c>
      <c r="N145" s="188" t="s">
        <v>46</v>
      </c>
      <c r="O145" s="59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AR145" s="16" t="s">
        <v>177</v>
      </c>
      <c r="AT145" s="16" t="s">
        <v>174</v>
      </c>
      <c r="AU145" s="16" t="s">
        <v>84</v>
      </c>
      <c r="AY145" s="16" t="s">
        <v>172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6" t="s">
        <v>82</v>
      </c>
      <c r="BK145" s="191">
        <f>ROUND(I145*H145,2)</f>
        <v>0</v>
      </c>
      <c r="BL145" s="16" t="s">
        <v>177</v>
      </c>
      <c r="BM145" s="16" t="s">
        <v>807</v>
      </c>
    </row>
    <row r="146" spans="2:65" s="13" customFormat="1">
      <c r="B146" s="203"/>
      <c r="C146" s="204"/>
      <c r="D146" s="194" t="s">
        <v>178</v>
      </c>
      <c r="E146" s="205" t="s">
        <v>1</v>
      </c>
      <c r="F146" s="206" t="s">
        <v>808</v>
      </c>
      <c r="G146" s="204"/>
      <c r="H146" s="207">
        <v>5.34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178</v>
      </c>
      <c r="AU146" s="213" t="s">
        <v>84</v>
      </c>
      <c r="AV146" s="13" t="s">
        <v>84</v>
      </c>
      <c r="AW146" s="13" t="s">
        <v>36</v>
      </c>
      <c r="AX146" s="13" t="s">
        <v>82</v>
      </c>
      <c r="AY146" s="213" t="s">
        <v>172</v>
      </c>
    </row>
    <row r="147" spans="2:65" s="1" customFormat="1" ht="22.5" customHeight="1">
      <c r="B147" s="33"/>
      <c r="C147" s="181" t="s">
        <v>204</v>
      </c>
      <c r="D147" s="181" t="s">
        <v>174</v>
      </c>
      <c r="E147" s="182" t="s">
        <v>237</v>
      </c>
      <c r="F147" s="183" t="s">
        <v>238</v>
      </c>
      <c r="G147" s="184" t="s">
        <v>231</v>
      </c>
      <c r="H147" s="185">
        <v>52.56</v>
      </c>
      <c r="I147" s="186"/>
      <c r="J147" s="185">
        <f>ROUND(I147*H147,2)</f>
        <v>0</v>
      </c>
      <c r="K147" s="183" t="s">
        <v>176</v>
      </c>
      <c r="L147" s="37"/>
      <c r="M147" s="187" t="s">
        <v>1</v>
      </c>
      <c r="N147" s="188" t="s">
        <v>46</v>
      </c>
      <c r="O147" s="59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AR147" s="16" t="s">
        <v>177</v>
      </c>
      <c r="AT147" s="16" t="s">
        <v>174</v>
      </c>
      <c r="AU147" s="16" t="s">
        <v>84</v>
      </c>
      <c r="AY147" s="16" t="s">
        <v>172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6" t="s">
        <v>82</v>
      </c>
      <c r="BK147" s="191">
        <f>ROUND(I147*H147,2)</f>
        <v>0</v>
      </c>
      <c r="BL147" s="16" t="s">
        <v>177</v>
      </c>
      <c r="BM147" s="16" t="s">
        <v>809</v>
      </c>
    </row>
    <row r="148" spans="2:65" s="12" customFormat="1">
      <c r="B148" s="192"/>
      <c r="C148" s="193"/>
      <c r="D148" s="194" t="s">
        <v>178</v>
      </c>
      <c r="E148" s="195" t="s">
        <v>1</v>
      </c>
      <c r="F148" s="196" t="s">
        <v>810</v>
      </c>
      <c r="G148" s="193"/>
      <c r="H148" s="195" t="s">
        <v>1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178</v>
      </c>
      <c r="AU148" s="202" t="s">
        <v>84</v>
      </c>
      <c r="AV148" s="12" t="s">
        <v>82</v>
      </c>
      <c r="AW148" s="12" t="s">
        <v>36</v>
      </c>
      <c r="AX148" s="12" t="s">
        <v>75</v>
      </c>
      <c r="AY148" s="202" t="s">
        <v>172</v>
      </c>
    </row>
    <row r="149" spans="2:65" s="12" customFormat="1">
      <c r="B149" s="192"/>
      <c r="C149" s="193"/>
      <c r="D149" s="194" t="s">
        <v>178</v>
      </c>
      <c r="E149" s="195" t="s">
        <v>1</v>
      </c>
      <c r="F149" s="196" t="s">
        <v>239</v>
      </c>
      <c r="G149" s="193"/>
      <c r="H149" s="195" t="s">
        <v>1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178</v>
      </c>
      <c r="AU149" s="202" t="s">
        <v>84</v>
      </c>
      <c r="AV149" s="12" t="s">
        <v>82</v>
      </c>
      <c r="AW149" s="12" t="s">
        <v>36</v>
      </c>
      <c r="AX149" s="12" t="s">
        <v>75</v>
      </c>
      <c r="AY149" s="202" t="s">
        <v>172</v>
      </c>
    </row>
    <row r="150" spans="2:65" s="12" customFormat="1">
      <c r="B150" s="192"/>
      <c r="C150" s="193"/>
      <c r="D150" s="194" t="s">
        <v>178</v>
      </c>
      <c r="E150" s="195" t="s">
        <v>1</v>
      </c>
      <c r="F150" s="196" t="s">
        <v>811</v>
      </c>
      <c r="G150" s="193"/>
      <c r="H150" s="195" t="s">
        <v>1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178</v>
      </c>
      <c r="AU150" s="202" t="s">
        <v>84</v>
      </c>
      <c r="AV150" s="12" t="s">
        <v>82</v>
      </c>
      <c r="AW150" s="12" t="s">
        <v>36</v>
      </c>
      <c r="AX150" s="12" t="s">
        <v>75</v>
      </c>
      <c r="AY150" s="202" t="s">
        <v>172</v>
      </c>
    </row>
    <row r="151" spans="2:65" s="13" customFormat="1">
      <c r="B151" s="203"/>
      <c r="C151" s="204"/>
      <c r="D151" s="194" t="s">
        <v>178</v>
      </c>
      <c r="E151" s="205" t="s">
        <v>1</v>
      </c>
      <c r="F151" s="206" t="s">
        <v>812</v>
      </c>
      <c r="G151" s="204"/>
      <c r="H151" s="207">
        <v>52.56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178</v>
      </c>
      <c r="AU151" s="213" t="s">
        <v>84</v>
      </c>
      <c r="AV151" s="13" t="s">
        <v>84</v>
      </c>
      <c r="AW151" s="13" t="s">
        <v>36</v>
      </c>
      <c r="AX151" s="13" t="s">
        <v>82</v>
      </c>
      <c r="AY151" s="213" t="s">
        <v>172</v>
      </c>
    </row>
    <row r="152" spans="2:65" s="1" customFormat="1" ht="22.5" customHeight="1">
      <c r="B152" s="33"/>
      <c r="C152" s="181" t="s">
        <v>208</v>
      </c>
      <c r="D152" s="181" t="s">
        <v>174</v>
      </c>
      <c r="E152" s="182" t="s">
        <v>242</v>
      </c>
      <c r="F152" s="183" t="s">
        <v>243</v>
      </c>
      <c r="G152" s="184" t="s">
        <v>231</v>
      </c>
      <c r="H152" s="185">
        <v>15.77</v>
      </c>
      <c r="I152" s="186"/>
      <c r="J152" s="185">
        <f>ROUND(I152*H152,2)</f>
        <v>0</v>
      </c>
      <c r="K152" s="183" t="s">
        <v>176</v>
      </c>
      <c r="L152" s="37"/>
      <c r="M152" s="187" t="s">
        <v>1</v>
      </c>
      <c r="N152" s="188" t="s">
        <v>46</v>
      </c>
      <c r="O152" s="59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AR152" s="16" t="s">
        <v>177</v>
      </c>
      <c r="AT152" s="16" t="s">
        <v>174</v>
      </c>
      <c r="AU152" s="16" t="s">
        <v>84</v>
      </c>
      <c r="AY152" s="16" t="s">
        <v>172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6" t="s">
        <v>82</v>
      </c>
      <c r="BK152" s="191">
        <f>ROUND(I152*H152,2)</f>
        <v>0</v>
      </c>
      <c r="BL152" s="16" t="s">
        <v>177</v>
      </c>
      <c r="BM152" s="16" t="s">
        <v>813</v>
      </c>
    </row>
    <row r="153" spans="2:65" s="1" customFormat="1" ht="19.5">
      <c r="B153" s="33"/>
      <c r="C153" s="34"/>
      <c r="D153" s="194" t="s">
        <v>186</v>
      </c>
      <c r="E153" s="34"/>
      <c r="F153" s="214" t="s">
        <v>244</v>
      </c>
      <c r="G153" s="34"/>
      <c r="H153" s="34"/>
      <c r="I153" s="111"/>
      <c r="J153" s="34"/>
      <c r="K153" s="34"/>
      <c r="L153" s="37"/>
      <c r="M153" s="215"/>
      <c r="N153" s="59"/>
      <c r="O153" s="59"/>
      <c r="P153" s="59"/>
      <c r="Q153" s="59"/>
      <c r="R153" s="59"/>
      <c r="S153" s="59"/>
      <c r="T153" s="60"/>
      <c r="AT153" s="16" t="s">
        <v>186</v>
      </c>
      <c r="AU153" s="16" t="s">
        <v>84</v>
      </c>
    </row>
    <row r="154" spans="2:65" s="13" customFormat="1">
      <c r="B154" s="203"/>
      <c r="C154" s="204"/>
      <c r="D154" s="194" t="s">
        <v>178</v>
      </c>
      <c r="E154" s="204"/>
      <c r="F154" s="206" t="s">
        <v>814</v>
      </c>
      <c r="G154" s="204"/>
      <c r="H154" s="207">
        <v>15.77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178</v>
      </c>
      <c r="AU154" s="213" t="s">
        <v>84</v>
      </c>
      <c r="AV154" s="13" t="s">
        <v>84</v>
      </c>
      <c r="AW154" s="13" t="s">
        <v>4</v>
      </c>
      <c r="AX154" s="13" t="s">
        <v>82</v>
      </c>
      <c r="AY154" s="213" t="s">
        <v>172</v>
      </c>
    </row>
    <row r="155" spans="2:65" s="1" customFormat="1" ht="22.5" customHeight="1">
      <c r="B155" s="33"/>
      <c r="C155" s="181" t="s">
        <v>213</v>
      </c>
      <c r="D155" s="181" t="s">
        <v>174</v>
      </c>
      <c r="E155" s="182" t="s">
        <v>246</v>
      </c>
      <c r="F155" s="183" t="s">
        <v>247</v>
      </c>
      <c r="G155" s="184" t="s">
        <v>231</v>
      </c>
      <c r="H155" s="185">
        <v>43.59</v>
      </c>
      <c r="I155" s="186"/>
      <c r="J155" s="185">
        <f>ROUND(I155*H155,2)</f>
        <v>0</v>
      </c>
      <c r="K155" s="183" t="s">
        <v>176</v>
      </c>
      <c r="L155" s="37"/>
      <c r="M155" s="187" t="s">
        <v>1</v>
      </c>
      <c r="N155" s="188" t="s">
        <v>46</v>
      </c>
      <c r="O155" s="59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AR155" s="16" t="s">
        <v>177</v>
      </c>
      <c r="AT155" s="16" t="s">
        <v>174</v>
      </c>
      <c r="AU155" s="16" t="s">
        <v>84</v>
      </c>
      <c r="AY155" s="16" t="s">
        <v>172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6" t="s">
        <v>82</v>
      </c>
      <c r="BK155" s="191">
        <f>ROUND(I155*H155,2)</f>
        <v>0</v>
      </c>
      <c r="BL155" s="16" t="s">
        <v>177</v>
      </c>
      <c r="BM155" s="16" t="s">
        <v>815</v>
      </c>
    </row>
    <row r="156" spans="2:65" s="12" customFormat="1">
      <c r="B156" s="192"/>
      <c r="C156" s="193"/>
      <c r="D156" s="194" t="s">
        <v>178</v>
      </c>
      <c r="E156" s="195" t="s">
        <v>1</v>
      </c>
      <c r="F156" s="196" t="s">
        <v>810</v>
      </c>
      <c r="G156" s="193"/>
      <c r="H156" s="195" t="s">
        <v>1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178</v>
      </c>
      <c r="AU156" s="202" t="s">
        <v>84</v>
      </c>
      <c r="AV156" s="12" t="s">
        <v>82</v>
      </c>
      <c r="AW156" s="12" t="s">
        <v>36</v>
      </c>
      <c r="AX156" s="12" t="s">
        <v>75</v>
      </c>
      <c r="AY156" s="202" t="s">
        <v>172</v>
      </c>
    </row>
    <row r="157" spans="2:65" s="12" customFormat="1">
      <c r="B157" s="192"/>
      <c r="C157" s="193"/>
      <c r="D157" s="194" t="s">
        <v>178</v>
      </c>
      <c r="E157" s="195" t="s">
        <v>1</v>
      </c>
      <c r="F157" s="196" t="s">
        <v>239</v>
      </c>
      <c r="G157" s="193"/>
      <c r="H157" s="195" t="s">
        <v>1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178</v>
      </c>
      <c r="AU157" s="202" t="s">
        <v>84</v>
      </c>
      <c r="AV157" s="12" t="s">
        <v>82</v>
      </c>
      <c r="AW157" s="12" t="s">
        <v>36</v>
      </c>
      <c r="AX157" s="12" t="s">
        <v>75</v>
      </c>
      <c r="AY157" s="202" t="s">
        <v>172</v>
      </c>
    </row>
    <row r="158" spans="2:65" s="12" customFormat="1">
      <c r="B158" s="192"/>
      <c r="C158" s="193"/>
      <c r="D158" s="194" t="s">
        <v>178</v>
      </c>
      <c r="E158" s="195" t="s">
        <v>1</v>
      </c>
      <c r="F158" s="196" t="s">
        <v>816</v>
      </c>
      <c r="G158" s="193"/>
      <c r="H158" s="195" t="s">
        <v>1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178</v>
      </c>
      <c r="AU158" s="202" t="s">
        <v>84</v>
      </c>
      <c r="AV158" s="12" t="s">
        <v>82</v>
      </c>
      <c r="AW158" s="12" t="s">
        <v>36</v>
      </c>
      <c r="AX158" s="12" t="s">
        <v>75</v>
      </c>
      <c r="AY158" s="202" t="s">
        <v>172</v>
      </c>
    </row>
    <row r="159" spans="2:65" s="13" customFormat="1">
      <c r="B159" s="203"/>
      <c r="C159" s="204"/>
      <c r="D159" s="194" t="s">
        <v>178</v>
      </c>
      <c r="E159" s="205" t="s">
        <v>1</v>
      </c>
      <c r="F159" s="206" t="s">
        <v>817</v>
      </c>
      <c r="G159" s="204"/>
      <c r="H159" s="207">
        <v>43.59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178</v>
      </c>
      <c r="AU159" s="213" t="s">
        <v>84</v>
      </c>
      <c r="AV159" s="13" t="s">
        <v>84</v>
      </c>
      <c r="AW159" s="13" t="s">
        <v>36</v>
      </c>
      <c r="AX159" s="13" t="s">
        <v>82</v>
      </c>
      <c r="AY159" s="213" t="s">
        <v>172</v>
      </c>
    </row>
    <row r="160" spans="2:65" s="1" customFormat="1" ht="22.5" customHeight="1">
      <c r="B160" s="33"/>
      <c r="C160" s="181" t="s">
        <v>216</v>
      </c>
      <c r="D160" s="181" t="s">
        <v>174</v>
      </c>
      <c r="E160" s="182" t="s">
        <v>248</v>
      </c>
      <c r="F160" s="183" t="s">
        <v>249</v>
      </c>
      <c r="G160" s="184" t="s">
        <v>231</v>
      </c>
      <c r="H160" s="185">
        <v>13.08</v>
      </c>
      <c r="I160" s="186"/>
      <c r="J160" s="185">
        <f>ROUND(I160*H160,2)</f>
        <v>0</v>
      </c>
      <c r="K160" s="183" t="s">
        <v>176</v>
      </c>
      <c r="L160" s="37"/>
      <c r="M160" s="187" t="s">
        <v>1</v>
      </c>
      <c r="N160" s="188" t="s">
        <v>46</v>
      </c>
      <c r="O160" s="59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AR160" s="16" t="s">
        <v>177</v>
      </c>
      <c r="AT160" s="16" t="s">
        <v>174</v>
      </c>
      <c r="AU160" s="16" t="s">
        <v>84</v>
      </c>
      <c r="AY160" s="16" t="s">
        <v>172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6" t="s">
        <v>82</v>
      </c>
      <c r="BK160" s="191">
        <f>ROUND(I160*H160,2)</f>
        <v>0</v>
      </c>
      <c r="BL160" s="16" t="s">
        <v>177</v>
      </c>
      <c r="BM160" s="16" t="s">
        <v>818</v>
      </c>
    </row>
    <row r="161" spans="2:65" s="1" customFormat="1" ht="19.5">
      <c r="B161" s="33"/>
      <c r="C161" s="34"/>
      <c r="D161" s="194" t="s">
        <v>186</v>
      </c>
      <c r="E161" s="34"/>
      <c r="F161" s="214" t="s">
        <v>244</v>
      </c>
      <c r="G161" s="34"/>
      <c r="H161" s="34"/>
      <c r="I161" s="111"/>
      <c r="J161" s="34"/>
      <c r="K161" s="34"/>
      <c r="L161" s="37"/>
      <c r="M161" s="215"/>
      <c r="N161" s="59"/>
      <c r="O161" s="59"/>
      <c r="P161" s="59"/>
      <c r="Q161" s="59"/>
      <c r="R161" s="59"/>
      <c r="S161" s="59"/>
      <c r="T161" s="60"/>
      <c r="AT161" s="16" t="s">
        <v>186</v>
      </c>
      <c r="AU161" s="16" t="s">
        <v>84</v>
      </c>
    </row>
    <row r="162" spans="2:65" s="13" customFormat="1">
      <c r="B162" s="203"/>
      <c r="C162" s="204"/>
      <c r="D162" s="194" t="s">
        <v>178</v>
      </c>
      <c r="E162" s="204"/>
      <c r="F162" s="206" t="s">
        <v>819</v>
      </c>
      <c r="G162" s="204"/>
      <c r="H162" s="207">
        <v>13.08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178</v>
      </c>
      <c r="AU162" s="213" t="s">
        <v>84</v>
      </c>
      <c r="AV162" s="13" t="s">
        <v>84</v>
      </c>
      <c r="AW162" s="13" t="s">
        <v>4</v>
      </c>
      <c r="AX162" s="13" t="s">
        <v>82</v>
      </c>
      <c r="AY162" s="213" t="s">
        <v>172</v>
      </c>
    </row>
    <row r="163" spans="2:65" s="1" customFormat="1" ht="22.5" customHeight="1">
      <c r="B163" s="33"/>
      <c r="C163" s="181" t="s">
        <v>220</v>
      </c>
      <c r="D163" s="181" t="s">
        <v>174</v>
      </c>
      <c r="E163" s="182" t="s">
        <v>251</v>
      </c>
      <c r="F163" s="183" t="s">
        <v>252</v>
      </c>
      <c r="G163" s="184" t="s">
        <v>231</v>
      </c>
      <c r="H163" s="185">
        <v>16.670000000000002</v>
      </c>
      <c r="I163" s="186"/>
      <c r="J163" s="185">
        <f>ROUND(I163*H163,2)</f>
        <v>0</v>
      </c>
      <c r="K163" s="183" t="s">
        <v>1</v>
      </c>
      <c r="L163" s="37"/>
      <c r="M163" s="187" t="s">
        <v>1</v>
      </c>
      <c r="N163" s="188" t="s">
        <v>46</v>
      </c>
      <c r="O163" s="59"/>
      <c r="P163" s="189">
        <f>O163*H163</f>
        <v>0</v>
      </c>
      <c r="Q163" s="189">
        <v>4.9669999999999997E-5</v>
      </c>
      <c r="R163" s="189">
        <f>Q163*H163</f>
        <v>8.2799890000000002E-4</v>
      </c>
      <c r="S163" s="189">
        <v>0</v>
      </c>
      <c r="T163" s="190">
        <f>S163*H163</f>
        <v>0</v>
      </c>
      <c r="AR163" s="16" t="s">
        <v>177</v>
      </c>
      <c r="AT163" s="16" t="s">
        <v>174</v>
      </c>
      <c r="AU163" s="16" t="s">
        <v>84</v>
      </c>
      <c r="AY163" s="16" t="s">
        <v>172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6" t="s">
        <v>82</v>
      </c>
      <c r="BK163" s="191">
        <f>ROUND(I163*H163,2)</f>
        <v>0</v>
      </c>
      <c r="BL163" s="16" t="s">
        <v>177</v>
      </c>
      <c r="BM163" s="16" t="s">
        <v>820</v>
      </c>
    </row>
    <row r="164" spans="2:65" s="12" customFormat="1">
      <c r="B164" s="192"/>
      <c r="C164" s="193"/>
      <c r="D164" s="194" t="s">
        <v>178</v>
      </c>
      <c r="E164" s="195" t="s">
        <v>1</v>
      </c>
      <c r="F164" s="196" t="s">
        <v>810</v>
      </c>
      <c r="G164" s="193"/>
      <c r="H164" s="195" t="s">
        <v>1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178</v>
      </c>
      <c r="AU164" s="202" t="s">
        <v>84</v>
      </c>
      <c r="AV164" s="12" t="s">
        <v>82</v>
      </c>
      <c r="AW164" s="12" t="s">
        <v>36</v>
      </c>
      <c r="AX164" s="12" t="s">
        <v>75</v>
      </c>
      <c r="AY164" s="202" t="s">
        <v>172</v>
      </c>
    </row>
    <row r="165" spans="2:65" s="12" customFormat="1">
      <c r="B165" s="192"/>
      <c r="C165" s="193"/>
      <c r="D165" s="194" t="s">
        <v>178</v>
      </c>
      <c r="E165" s="195" t="s">
        <v>1</v>
      </c>
      <c r="F165" s="196" t="s">
        <v>239</v>
      </c>
      <c r="G165" s="193"/>
      <c r="H165" s="195" t="s">
        <v>1</v>
      </c>
      <c r="I165" s="197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178</v>
      </c>
      <c r="AU165" s="202" t="s">
        <v>84</v>
      </c>
      <c r="AV165" s="12" t="s">
        <v>82</v>
      </c>
      <c r="AW165" s="12" t="s">
        <v>36</v>
      </c>
      <c r="AX165" s="12" t="s">
        <v>75</v>
      </c>
      <c r="AY165" s="202" t="s">
        <v>172</v>
      </c>
    </row>
    <row r="166" spans="2:65" s="12" customFormat="1">
      <c r="B166" s="192"/>
      <c r="C166" s="193"/>
      <c r="D166" s="194" t="s">
        <v>178</v>
      </c>
      <c r="E166" s="195" t="s">
        <v>1</v>
      </c>
      <c r="F166" s="196" t="s">
        <v>821</v>
      </c>
      <c r="G166" s="193"/>
      <c r="H166" s="195" t="s">
        <v>1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178</v>
      </c>
      <c r="AU166" s="202" t="s">
        <v>84</v>
      </c>
      <c r="AV166" s="12" t="s">
        <v>82</v>
      </c>
      <c r="AW166" s="12" t="s">
        <v>36</v>
      </c>
      <c r="AX166" s="12" t="s">
        <v>75</v>
      </c>
      <c r="AY166" s="202" t="s">
        <v>172</v>
      </c>
    </row>
    <row r="167" spans="2:65" s="13" customFormat="1">
      <c r="B167" s="203"/>
      <c r="C167" s="204"/>
      <c r="D167" s="194" t="s">
        <v>178</v>
      </c>
      <c r="E167" s="205" t="s">
        <v>1</v>
      </c>
      <c r="F167" s="206" t="s">
        <v>822</v>
      </c>
      <c r="G167" s="204"/>
      <c r="H167" s="207">
        <v>16.670000000000002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178</v>
      </c>
      <c r="AU167" s="213" t="s">
        <v>84</v>
      </c>
      <c r="AV167" s="13" t="s">
        <v>84</v>
      </c>
      <c r="AW167" s="13" t="s">
        <v>36</v>
      </c>
      <c r="AX167" s="13" t="s">
        <v>82</v>
      </c>
      <c r="AY167" s="213" t="s">
        <v>172</v>
      </c>
    </row>
    <row r="168" spans="2:65" s="1" customFormat="1" ht="22.5" customHeight="1">
      <c r="B168" s="33"/>
      <c r="C168" s="181" t="s">
        <v>223</v>
      </c>
      <c r="D168" s="181" t="s">
        <v>174</v>
      </c>
      <c r="E168" s="182" t="s">
        <v>254</v>
      </c>
      <c r="F168" s="183" t="s">
        <v>255</v>
      </c>
      <c r="G168" s="184" t="s">
        <v>231</v>
      </c>
      <c r="H168" s="185">
        <v>15.38</v>
      </c>
      <c r="I168" s="186"/>
      <c r="J168" s="185">
        <f>ROUND(I168*H168,2)</f>
        <v>0</v>
      </c>
      <c r="K168" s="183" t="s">
        <v>1</v>
      </c>
      <c r="L168" s="37"/>
      <c r="M168" s="187" t="s">
        <v>1</v>
      </c>
      <c r="N168" s="188" t="s">
        <v>46</v>
      </c>
      <c r="O168" s="59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AR168" s="16" t="s">
        <v>177</v>
      </c>
      <c r="AT168" s="16" t="s">
        <v>174</v>
      </c>
      <c r="AU168" s="16" t="s">
        <v>84</v>
      </c>
      <c r="AY168" s="16" t="s">
        <v>172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6" t="s">
        <v>82</v>
      </c>
      <c r="BK168" s="191">
        <f>ROUND(I168*H168,2)</f>
        <v>0</v>
      </c>
      <c r="BL168" s="16" t="s">
        <v>177</v>
      </c>
      <c r="BM168" s="16" t="s">
        <v>823</v>
      </c>
    </row>
    <row r="169" spans="2:65" s="12" customFormat="1">
      <c r="B169" s="192"/>
      <c r="C169" s="193"/>
      <c r="D169" s="194" t="s">
        <v>178</v>
      </c>
      <c r="E169" s="195" t="s">
        <v>1</v>
      </c>
      <c r="F169" s="196" t="s">
        <v>810</v>
      </c>
      <c r="G169" s="193"/>
      <c r="H169" s="195" t="s">
        <v>1</v>
      </c>
      <c r="I169" s="197"/>
      <c r="J169" s="193"/>
      <c r="K169" s="193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178</v>
      </c>
      <c r="AU169" s="202" t="s">
        <v>84</v>
      </c>
      <c r="AV169" s="12" t="s">
        <v>82</v>
      </c>
      <c r="AW169" s="12" t="s">
        <v>36</v>
      </c>
      <c r="AX169" s="12" t="s">
        <v>75</v>
      </c>
      <c r="AY169" s="202" t="s">
        <v>172</v>
      </c>
    </row>
    <row r="170" spans="2:65" s="12" customFormat="1">
      <c r="B170" s="192"/>
      <c r="C170" s="193"/>
      <c r="D170" s="194" t="s">
        <v>178</v>
      </c>
      <c r="E170" s="195" t="s">
        <v>1</v>
      </c>
      <c r="F170" s="196" t="s">
        <v>239</v>
      </c>
      <c r="G170" s="193"/>
      <c r="H170" s="195" t="s">
        <v>1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178</v>
      </c>
      <c r="AU170" s="202" t="s">
        <v>84</v>
      </c>
      <c r="AV170" s="12" t="s">
        <v>82</v>
      </c>
      <c r="AW170" s="12" t="s">
        <v>36</v>
      </c>
      <c r="AX170" s="12" t="s">
        <v>75</v>
      </c>
      <c r="AY170" s="202" t="s">
        <v>172</v>
      </c>
    </row>
    <row r="171" spans="2:65" s="12" customFormat="1">
      <c r="B171" s="192"/>
      <c r="C171" s="193"/>
      <c r="D171" s="194" t="s">
        <v>178</v>
      </c>
      <c r="E171" s="195" t="s">
        <v>1</v>
      </c>
      <c r="F171" s="196" t="s">
        <v>824</v>
      </c>
      <c r="G171" s="193"/>
      <c r="H171" s="195" t="s">
        <v>1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178</v>
      </c>
      <c r="AU171" s="202" t="s">
        <v>84</v>
      </c>
      <c r="AV171" s="12" t="s">
        <v>82</v>
      </c>
      <c r="AW171" s="12" t="s">
        <v>36</v>
      </c>
      <c r="AX171" s="12" t="s">
        <v>75</v>
      </c>
      <c r="AY171" s="202" t="s">
        <v>172</v>
      </c>
    </row>
    <row r="172" spans="2:65" s="13" customFormat="1">
      <c r="B172" s="203"/>
      <c r="C172" s="204"/>
      <c r="D172" s="194" t="s">
        <v>178</v>
      </c>
      <c r="E172" s="205" t="s">
        <v>1</v>
      </c>
      <c r="F172" s="206" t="s">
        <v>825</v>
      </c>
      <c r="G172" s="204"/>
      <c r="H172" s="207">
        <v>15.38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178</v>
      </c>
      <c r="AU172" s="213" t="s">
        <v>84</v>
      </c>
      <c r="AV172" s="13" t="s">
        <v>84</v>
      </c>
      <c r="AW172" s="13" t="s">
        <v>36</v>
      </c>
      <c r="AX172" s="13" t="s">
        <v>82</v>
      </c>
      <c r="AY172" s="213" t="s">
        <v>172</v>
      </c>
    </row>
    <row r="173" spans="2:65" s="1" customFormat="1" ht="16.5" customHeight="1">
      <c r="B173" s="33"/>
      <c r="C173" s="181" t="s">
        <v>8</v>
      </c>
      <c r="D173" s="181" t="s">
        <v>174</v>
      </c>
      <c r="E173" s="182" t="s">
        <v>258</v>
      </c>
      <c r="F173" s="183" t="s">
        <v>259</v>
      </c>
      <c r="G173" s="184" t="s">
        <v>175</v>
      </c>
      <c r="H173" s="185">
        <v>384</v>
      </c>
      <c r="I173" s="186"/>
      <c r="J173" s="185">
        <f>ROUND(I173*H173,2)</f>
        <v>0</v>
      </c>
      <c r="K173" s="183" t="s">
        <v>176</v>
      </c>
      <c r="L173" s="37"/>
      <c r="M173" s="187" t="s">
        <v>1</v>
      </c>
      <c r="N173" s="188" t="s">
        <v>46</v>
      </c>
      <c r="O173" s="59"/>
      <c r="P173" s="189">
        <f>O173*H173</f>
        <v>0</v>
      </c>
      <c r="Q173" s="189">
        <v>5.8E-4</v>
      </c>
      <c r="R173" s="189">
        <f>Q173*H173</f>
        <v>0.22272</v>
      </c>
      <c r="S173" s="189">
        <v>0</v>
      </c>
      <c r="T173" s="190">
        <f>S173*H173</f>
        <v>0</v>
      </c>
      <c r="AR173" s="16" t="s">
        <v>177</v>
      </c>
      <c r="AT173" s="16" t="s">
        <v>174</v>
      </c>
      <c r="AU173" s="16" t="s">
        <v>84</v>
      </c>
      <c r="AY173" s="16" t="s">
        <v>172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6" t="s">
        <v>82</v>
      </c>
      <c r="BK173" s="191">
        <f>ROUND(I173*H173,2)</f>
        <v>0</v>
      </c>
      <c r="BL173" s="16" t="s">
        <v>177</v>
      </c>
      <c r="BM173" s="16" t="s">
        <v>826</v>
      </c>
    </row>
    <row r="174" spans="2:65" s="12" customFormat="1">
      <c r="B174" s="192"/>
      <c r="C174" s="193"/>
      <c r="D174" s="194" t="s">
        <v>178</v>
      </c>
      <c r="E174" s="195" t="s">
        <v>1</v>
      </c>
      <c r="F174" s="196" t="s">
        <v>810</v>
      </c>
      <c r="G174" s="193"/>
      <c r="H174" s="195" t="s">
        <v>1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178</v>
      </c>
      <c r="AU174" s="202" t="s">
        <v>84</v>
      </c>
      <c r="AV174" s="12" t="s">
        <v>82</v>
      </c>
      <c r="AW174" s="12" t="s">
        <v>36</v>
      </c>
      <c r="AX174" s="12" t="s">
        <v>75</v>
      </c>
      <c r="AY174" s="202" t="s">
        <v>172</v>
      </c>
    </row>
    <row r="175" spans="2:65" s="12" customFormat="1">
      <c r="B175" s="192"/>
      <c r="C175" s="193"/>
      <c r="D175" s="194" t="s">
        <v>178</v>
      </c>
      <c r="E175" s="195" t="s">
        <v>1</v>
      </c>
      <c r="F175" s="196" t="s">
        <v>239</v>
      </c>
      <c r="G175" s="193"/>
      <c r="H175" s="195" t="s">
        <v>1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178</v>
      </c>
      <c r="AU175" s="202" t="s">
        <v>84</v>
      </c>
      <c r="AV175" s="12" t="s">
        <v>82</v>
      </c>
      <c r="AW175" s="12" t="s">
        <v>36</v>
      </c>
      <c r="AX175" s="12" t="s">
        <v>75</v>
      </c>
      <c r="AY175" s="202" t="s">
        <v>172</v>
      </c>
    </row>
    <row r="176" spans="2:65" s="13" customFormat="1">
      <c r="B176" s="203"/>
      <c r="C176" s="204"/>
      <c r="D176" s="194" t="s">
        <v>178</v>
      </c>
      <c r="E176" s="205" t="s">
        <v>1</v>
      </c>
      <c r="F176" s="206" t="s">
        <v>827</v>
      </c>
      <c r="G176" s="204"/>
      <c r="H176" s="207">
        <v>384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178</v>
      </c>
      <c r="AU176" s="213" t="s">
        <v>84</v>
      </c>
      <c r="AV176" s="13" t="s">
        <v>84</v>
      </c>
      <c r="AW176" s="13" t="s">
        <v>36</v>
      </c>
      <c r="AX176" s="13" t="s">
        <v>82</v>
      </c>
      <c r="AY176" s="213" t="s">
        <v>172</v>
      </c>
    </row>
    <row r="177" spans="2:65" s="1" customFormat="1" ht="16.5" customHeight="1">
      <c r="B177" s="33"/>
      <c r="C177" s="181" t="s">
        <v>228</v>
      </c>
      <c r="D177" s="181" t="s">
        <v>174</v>
      </c>
      <c r="E177" s="182" t="s">
        <v>261</v>
      </c>
      <c r="F177" s="183" t="s">
        <v>262</v>
      </c>
      <c r="G177" s="184" t="s">
        <v>175</v>
      </c>
      <c r="H177" s="185">
        <v>384</v>
      </c>
      <c r="I177" s="186"/>
      <c r="J177" s="185">
        <f>ROUND(I177*H177,2)</f>
        <v>0</v>
      </c>
      <c r="K177" s="183" t="s">
        <v>176</v>
      </c>
      <c r="L177" s="37"/>
      <c r="M177" s="187" t="s">
        <v>1</v>
      </c>
      <c r="N177" s="188" t="s">
        <v>46</v>
      </c>
      <c r="O177" s="59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AR177" s="16" t="s">
        <v>177</v>
      </c>
      <c r="AT177" s="16" t="s">
        <v>174</v>
      </c>
      <c r="AU177" s="16" t="s">
        <v>84</v>
      </c>
      <c r="AY177" s="16" t="s">
        <v>172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6" t="s">
        <v>82</v>
      </c>
      <c r="BK177" s="191">
        <f>ROUND(I177*H177,2)</f>
        <v>0</v>
      </c>
      <c r="BL177" s="16" t="s">
        <v>177</v>
      </c>
      <c r="BM177" s="16" t="s">
        <v>828</v>
      </c>
    </row>
    <row r="178" spans="2:65" s="12" customFormat="1">
      <c r="B178" s="192"/>
      <c r="C178" s="193"/>
      <c r="D178" s="194" t="s">
        <v>178</v>
      </c>
      <c r="E178" s="195" t="s">
        <v>1</v>
      </c>
      <c r="F178" s="196" t="s">
        <v>263</v>
      </c>
      <c r="G178" s="193"/>
      <c r="H178" s="195" t="s">
        <v>1</v>
      </c>
      <c r="I178" s="197"/>
      <c r="J178" s="193"/>
      <c r="K178" s="193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178</v>
      </c>
      <c r="AU178" s="202" t="s">
        <v>84</v>
      </c>
      <c r="AV178" s="12" t="s">
        <v>82</v>
      </c>
      <c r="AW178" s="12" t="s">
        <v>36</v>
      </c>
      <c r="AX178" s="12" t="s">
        <v>75</v>
      </c>
      <c r="AY178" s="202" t="s">
        <v>172</v>
      </c>
    </row>
    <row r="179" spans="2:65" s="13" customFormat="1">
      <c r="B179" s="203"/>
      <c r="C179" s="204"/>
      <c r="D179" s="194" t="s">
        <v>178</v>
      </c>
      <c r="E179" s="205" t="s">
        <v>1</v>
      </c>
      <c r="F179" s="206" t="s">
        <v>827</v>
      </c>
      <c r="G179" s="204"/>
      <c r="H179" s="207">
        <v>384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178</v>
      </c>
      <c r="AU179" s="213" t="s">
        <v>84</v>
      </c>
      <c r="AV179" s="13" t="s">
        <v>84</v>
      </c>
      <c r="AW179" s="13" t="s">
        <v>36</v>
      </c>
      <c r="AX179" s="13" t="s">
        <v>82</v>
      </c>
      <c r="AY179" s="213" t="s">
        <v>172</v>
      </c>
    </row>
    <row r="180" spans="2:65" s="1" customFormat="1" ht="22.5" customHeight="1">
      <c r="B180" s="33"/>
      <c r="C180" s="181" t="s">
        <v>233</v>
      </c>
      <c r="D180" s="181" t="s">
        <v>174</v>
      </c>
      <c r="E180" s="182" t="s">
        <v>265</v>
      </c>
      <c r="F180" s="183" t="s">
        <v>266</v>
      </c>
      <c r="G180" s="184" t="s">
        <v>231</v>
      </c>
      <c r="H180" s="185">
        <v>48.08</v>
      </c>
      <c r="I180" s="186"/>
      <c r="J180" s="185">
        <f>ROUND(I180*H180,2)</f>
        <v>0</v>
      </c>
      <c r="K180" s="183" t="s">
        <v>176</v>
      </c>
      <c r="L180" s="37"/>
      <c r="M180" s="187" t="s">
        <v>1</v>
      </c>
      <c r="N180" s="188" t="s">
        <v>46</v>
      </c>
      <c r="O180" s="59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AR180" s="16" t="s">
        <v>177</v>
      </c>
      <c r="AT180" s="16" t="s">
        <v>174</v>
      </c>
      <c r="AU180" s="16" t="s">
        <v>84</v>
      </c>
      <c r="AY180" s="16" t="s">
        <v>172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6" t="s">
        <v>82</v>
      </c>
      <c r="BK180" s="191">
        <f>ROUND(I180*H180,2)</f>
        <v>0</v>
      </c>
      <c r="BL180" s="16" t="s">
        <v>177</v>
      </c>
      <c r="BM180" s="16" t="s">
        <v>829</v>
      </c>
    </row>
    <row r="181" spans="2:65" s="1" customFormat="1" ht="29.25">
      <c r="B181" s="33"/>
      <c r="C181" s="34"/>
      <c r="D181" s="194" t="s">
        <v>186</v>
      </c>
      <c r="E181" s="34"/>
      <c r="F181" s="214" t="s">
        <v>267</v>
      </c>
      <c r="G181" s="34"/>
      <c r="H181" s="34"/>
      <c r="I181" s="111"/>
      <c r="J181" s="34"/>
      <c r="K181" s="34"/>
      <c r="L181" s="37"/>
      <c r="M181" s="215"/>
      <c r="N181" s="59"/>
      <c r="O181" s="59"/>
      <c r="P181" s="59"/>
      <c r="Q181" s="59"/>
      <c r="R181" s="59"/>
      <c r="S181" s="59"/>
      <c r="T181" s="60"/>
      <c r="AT181" s="16" t="s">
        <v>186</v>
      </c>
      <c r="AU181" s="16" t="s">
        <v>84</v>
      </c>
    </row>
    <row r="182" spans="2:65" s="12" customFormat="1">
      <c r="B182" s="192"/>
      <c r="C182" s="193"/>
      <c r="D182" s="194" t="s">
        <v>178</v>
      </c>
      <c r="E182" s="195" t="s">
        <v>1</v>
      </c>
      <c r="F182" s="196" t="s">
        <v>268</v>
      </c>
      <c r="G182" s="193"/>
      <c r="H182" s="195" t="s">
        <v>1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178</v>
      </c>
      <c r="AU182" s="202" t="s">
        <v>84</v>
      </c>
      <c r="AV182" s="12" t="s">
        <v>82</v>
      </c>
      <c r="AW182" s="12" t="s">
        <v>36</v>
      </c>
      <c r="AX182" s="12" t="s">
        <v>75</v>
      </c>
      <c r="AY182" s="202" t="s">
        <v>172</v>
      </c>
    </row>
    <row r="183" spans="2:65" s="13" customFormat="1">
      <c r="B183" s="203"/>
      <c r="C183" s="204"/>
      <c r="D183" s="194" t="s">
        <v>178</v>
      </c>
      <c r="E183" s="205" t="s">
        <v>1</v>
      </c>
      <c r="F183" s="206" t="s">
        <v>830</v>
      </c>
      <c r="G183" s="204"/>
      <c r="H183" s="207">
        <v>48.08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178</v>
      </c>
      <c r="AU183" s="213" t="s">
        <v>84</v>
      </c>
      <c r="AV183" s="13" t="s">
        <v>84</v>
      </c>
      <c r="AW183" s="13" t="s">
        <v>36</v>
      </c>
      <c r="AX183" s="13" t="s">
        <v>82</v>
      </c>
      <c r="AY183" s="213" t="s">
        <v>172</v>
      </c>
    </row>
    <row r="184" spans="2:65" s="1" customFormat="1" ht="22.5" customHeight="1">
      <c r="B184" s="33"/>
      <c r="C184" s="181" t="s">
        <v>236</v>
      </c>
      <c r="D184" s="181" t="s">
        <v>174</v>
      </c>
      <c r="E184" s="182" t="s">
        <v>270</v>
      </c>
      <c r="F184" s="183" t="s">
        <v>271</v>
      </c>
      <c r="G184" s="184" t="s">
        <v>231</v>
      </c>
      <c r="H184" s="185">
        <v>16.03</v>
      </c>
      <c r="I184" s="186"/>
      <c r="J184" s="185">
        <f>ROUND(I184*H184,2)</f>
        <v>0</v>
      </c>
      <c r="K184" s="183" t="s">
        <v>176</v>
      </c>
      <c r="L184" s="37"/>
      <c r="M184" s="187" t="s">
        <v>1</v>
      </c>
      <c r="N184" s="188" t="s">
        <v>46</v>
      </c>
      <c r="O184" s="59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AR184" s="16" t="s">
        <v>177</v>
      </c>
      <c r="AT184" s="16" t="s">
        <v>174</v>
      </c>
      <c r="AU184" s="16" t="s">
        <v>84</v>
      </c>
      <c r="AY184" s="16" t="s">
        <v>172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6" t="s">
        <v>82</v>
      </c>
      <c r="BK184" s="191">
        <f>ROUND(I184*H184,2)</f>
        <v>0</v>
      </c>
      <c r="BL184" s="16" t="s">
        <v>177</v>
      </c>
      <c r="BM184" s="16" t="s">
        <v>831</v>
      </c>
    </row>
    <row r="185" spans="2:65" s="1" customFormat="1" ht="29.25">
      <c r="B185" s="33"/>
      <c r="C185" s="34"/>
      <c r="D185" s="194" t="s">
        <v>186</v>
      </c>
      <c r="E185" s="34"/>
      <c r="F185" s="214" t="s">
        <v>267</v>
      </c>
      <c r="G185" s="34"/>
      <c r="H185" s="34"/>
      <c r="I185" s="111"/>
      <c r="J185" s="34"/>
      <c r="K185" s="34"/>
      <c r="L185" s="37"/>
      <c r="M185" s="215"/>
      <c r="N185" s="59"/>
      <c r="O185" s="59"/>
      <c r="P185" s="59"/>
      <c r="Q185" s="59"/>
      <c r="R185" s="59"/>
      <c r="S185" s="59"/>
      <c r="T185" s="60"/>
      <c r="AT185" s="16" t="s">
        <v>186</v>
      </c>
      <c r="AU185" s="16" t="s">
        <v>84</v>
      </c>
    </row>
    <row r="186" spans="2:65" s="12" customFormat="1">
      <c r="B186" s="192"/>
      <c r="C186" s="193"/>
      <c r="D186" s="194" t="s">
        <v>178</v>
      </c>
      <c r="E186" s="195" t="s">
        <v>1</v>
      </c>
      <c r="F186" s="196" t="s">
        <v>272</v>
      </c>
      <c r="G186" s="193"/>
      <c r="H186" s="195" t="s">
        <v>1</v>
      </c>
      <c r="I186" s="197"/>
      <c r="J186" s="193"/>
      <c r="K186" s="193"/>
      <c r="L186" s="198"/>
      <c r="M186" s="199"/>
      <c r="N186" s="200"/>
      <c r="O186" s="200"/>
      <c r="P186" s="200"/>
      <c r="Q186" s="200"/>
      <c r="R186" s="200"/>
      <c r="S186" s="200"/>
      <c r="T186" s="201"/>
      <c r="AT186" s="202" t="s">
        <v>178</v>
      </c>
      <c r="AU186" s="202" t="s">
        <v>84</v>
      </c>
      <c r="AV186" s="12" t="s">
        <v>82</v>
      </c>
      <c r="AW186" s="12" t="s">
        <v>36</v>
      </c>
      <c r="AX186" s="12" t="s">
        <v>75</v>
      </c>
      <c r="AY186" s="202" t="s">
        <v>172</v>
      </c>
    </row>
    <row r="187" spans="2:65" s="13" customFormat="1">
      <c r="B187" s="203"/>
      <c r="C187" s="204"/>
      <c r="D187" s="194" t="s">
        <v>178</v>
      </c>
      <c r="E187" s="205" t="s">
        <v>1</v>
      </c>
      <c r="F187" s="206" t="s">
        <v>832</v>
      </c>
      <c r="G187" s="204"/>
      <c r="H187" s="207">
        <v>16.03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178</v>
      </c>
      <c r="AU187" s="213" t="s">
        <v>84</v>
      </c>
      <c r="AV187" s="13" t="s">
        <v>84</v>
      </c>
      <c r="AW187" s="13" t="s">
        <v>36</v>
      </c>
      <c r="AX187" s="13" t="s">
        <v>82</v>
      </c>
      <c r="AY187" s="213" t="s">
        <v>172</v>
      </c>
    </row>
    <row r="188" spans="2:65" s="1" customFormat="1" ht="16.5" customHeight="1">
      <c r="B188" s="33"/>
      <c r="C188" s="181" t="s">
        <v>241</v>
      </c>
      <c r="D188" s="181" t="s">
        <v>174</v>
      </c>
      <c r="E188" s="182" t="s">
        <v>274</v>
      </c>
      <c r="F188" s="183" t="s">
        <v>275</v>
      </c>
      <c r="G188" s="184" t="s">
        <v>231</v>
      </c>
      <c r="H188" s="185">
        <v>5.4</v>
      </c>
      <c r="I188" s="186"/>
      <c r="J188" s="185">
        <f>ROUND(I188*H188,2)</f>
        <v>0</v>
      </c>
      <c r="K188" s="183" t="s">
        <v>1</v>
      </c>
      <c r="L188" s="37"/>
      <c r="M188" s="187" t="s">
        <v>1</v>
      </c>
      <c r="N188" s="188" t="s">
        <v>46</v>
      </c>
      <c r="O188" s="59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AR188" s="16" t="s">
        <v>177</v>
      </c>
      <c r="AT188" s="16" t="s">
        <v>174</v>
      </c>
      <c r="AU188" s="16" t="s">
        <v>84</v>
      </c>
      <c r="AY188" s="16" t="s">
        <v>172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6" t="s">
        <v>82</v>
      </c>
      <c r="BK188" s="191">
        <f>ROUND(I188*H188,2)</f>
        <v>0</v>
      </c>
      <c r="BL188" s="16" t="s">
        <v>177</v>
      </c>
      <c r="BM188" s="16" t="s">
        <v>833</v>
      </c>
    </row>
    <row r="189" spans="2:65" s="12" customFormat="1">
      <c r="B189" s="192"/>
      <c r="C189" s="193"/>
      <c r="D189" s="194" t="s">
        <v>178</v>
      </c>
      <c r="E189" s="195" t="s">
        <v>1</v>
      </c>
      <c r="F189" s="196" t="s">
        <v>276</v>
      </c>
      <c r="G189" s="193"/>
      <c r="H189" s="195" t="s">
        <v>1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178</v>
      </c>
      <c r="AU189" s="202" t="s">
        <v>84</v>
      </c>
      <c r="AV189" s="12" t="s">
        <v>82</v>
      </c>
      <c r="AW189" s="12" t="s">
        <v>36</v>
      </c>
      <c r="AX189" s="12" t="s">
        <v>75</v>
      </c>
      <c r="AY189" s="202" t="s">
        <v>172</v>
      </c>
    </row>
    <row r="190" spans="2:65" s="12" customFormat="1">
      <c r="B190" s="192"/>
      <c r="C190" s="193"/>
      <c r="D190" s="194" t="s">
        <v>178</v>
      </c>
      <c r="E190" s="195" t="s">
        <v>1</v>
      </c>
      <c r="F190" s="196" t="s">
        <v>277</v>
      </c>
      <c r="G190" s="193"/>
      <c r="H190" s="195" t="s">
        <v>1</v>
      </c>
      <c r="I190" s="197"/>
      <c r="J190" s="193"/>
      <c r="K190" s="193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178</v>
      </c>
      <c r="AU190" s="202" t="s">
        <v>84</v>
      </c>
      <c r="AV190" s="12" t="s">
        <v>82</v>
      </c>
      <c r="AW190" s="12" t="s">
        <v>36</v>
      </c>
      <c r="AX190" s="12" t="s">
        <v>75</v>
      </c>
      <c r="AY190" s="202" t="s">
        <v>172</v>
      </c>
    </row>
    <row r="191" spans="2:65" s="12" customFormat="1">
      <c r="B191" s="192"/>
      <c r="C191" s="193"/>
      <c r="D191" s="194" t="s">
        <v>178</v>
      </c>
      <c r="E191" s="195" t="s">
        <v>1</v>
      </c>
      <c r="F191" s="196" t="s">
        <v>278</v>
      </c>
      <c r="G191" s="193"/>
      <c r="H191" s="195" t="s">
        <v>1</v>
      </c>
      <c r="I191" s="197"/>
      <c r="J191" s="193"/>
      <c r="K191" s="193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178</v>
      </c>
      <c r="AU191" s="202" t="s">
        <v>84</v>
      </c>
      <c r="AV191" s="12" t="s">
        <v>82</v>
      </c>
      <c r="AW191" s="12" t="s">
        <v>36</v>
      </c>
      <c r="AX191" s="12" t="s">
        <v>75</v>
      </c>
      <c r="AY191" s="202" t="s">
        <v>172</v>
      </c>
    </row>
    <row r="192" spans="2:65" s="13" customFormat="1">
      <c r="B192" s="203"/>
      <c r="C192" s="204"/>
      <c r="D192" s="194" t="s">
        <v>178</v>
      </c>
      <c r="E192" s="205" t="s">
        <v>1</v>
      </c>
      <c r="F192" s="206" t="s">
        <v>834</v>
      </c>
      <c r="G192" s="204"/>
      <c r="H192" s="207">
        <v>5.4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178</v>
      </c>
      <c r="AU192" s="213" t="s">
        <v>84</v>
      </c>
      <c r="AV192" s="13" t="s">
        <v>84</v>
      </c>
      <c r="AW192" s="13" t="s">
        <v>36</v>
      </c>
      <c r="AX192" s="13" t="s">
        <v>82</v>
      </c>
      <c r="AY192" s="213" t="s">
        <v>172</v>
      </c>
    </row>
    <row r="193" spans="2:65" s="1" customFormat="1" ht="16.5" customHeight="1">
      <c r="B193" s="33"/>
      <c r="C193" s="181" t="s">
        <v>245</v>
      </c>
      <c r="D193" s="181" t="s">
        <v>174</v>
      </c>
      <c r="E193" s="182" t="s">
        <v>280</v>
      </c>
      <c r="F193" s="183" t="s">
        <v>281</v>
      </c>
      <c r="G193" s="184" t="s">
        <v>231</v>
      </c>
      <c r="H193" s="185">
        <v>122.7</v>
      </c>
      <c r="I193" s="186"/>
      <c r="J193" s="185">
        <f>ROUND(I193*H193,2)</f>
        <v>0</v>
      </c>
      <c r="K193" s="183" t="s">
        <v>1</v>
      </c>
      <c r="L193" s="37"/>
      <c r="M193" s="187" t="s">
        <v>1</v>
      </c>
      <c r="N193" s="188" t="s">
        <v>46</v>
      </c>
      <c r="O193" s="59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AR193" s="16" t="s">
        <v>177</v>
      </c>
      <c r="AT193" s="16" t="s">
        <v>174</v>
      </c>
      <c r="AU193" s="16" t="s">
        <v>84</v>
      </c>
      <c r="AY193" s="16" t="s">
        <v>172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6" t="s">
        <v>82</v>
      </c>
      <c r="BK193" s="191">
        <f>ROUND(I193*H193,2)</f>
        <v>0</v>
      </c>
      <c r="BL193" s="16" t="s">
        <v>177</v>
      </c>
      <c r="BM193" s="16" t="s">
        <v>835</v>
      </c>
    </row>
    <row r="194" spans="2:65" s="12" customFormat="1">
      <c r="B194" s="192"/>
      <c r="C194" s="193"/>
      <c r="D194" s="194" t="s">
        <v>178</v>
      </c>
      <c r="E194" s="195" t="s">
        <v>1</v>
      </c>
      <c r="F194" s="196" t="s">
        <v>282</v>
      </c>
      <c r="G194" s="193"/>
      <c r="H194" s="195" t="s">
        <v>1</v>
      </c>
      <c r="I194" s="197"/>
      <c r="J194" s="193"/>
      <c r="K194" s="193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178</v>
      </c>
      <c r="AU194" s="202" t="s">
        <v>84</v>
      </c>
      <c r="AV194" s="12" t="s">
        <v>82</v>
      </c>
      <c r="AW194" s="12" t="s">
        <v>36</v>
      </c>
      <c r="AX194" s="12" t="s">
        <v>75</v>
      </c>
      <c r="AY194" s="202" t="s">
        <v>172</v>
      </c>
    </row>
    <row r="195" spans="2:65" s="12" customFormat="1">
      <c r="B195" s="192"/>
      <c r="C195" s="193"/>
      <c r="D195" s="194" t="s">
        <v>178</v>
      </c>
      <c r="E195" s="195" t="s">
        <v>1</v>
      </c>
      <c r="F195" s="196" t="s">
        <v>283</v>
      </c>
      <c r="G195" s="193"/>
      <c r="H195" s="195" t="s">
        <v>1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178</v>
      </c>
      <c r="AU195" s="202" t="s">
        <v>84</v>
      </c>
      <c r="AV195" s="12" t="s">
        <v>82</v>
      </c>
      <c r="AW195" s="12" t="s">
        <v>36</v>
      </c>
      <c r="AX195" s="12" t="s">
        <v>75</v>
      </c>
      <c r="AY195" s="202" t="s">
        <v>172</v>
      </c>
    </row>
    <row r="196" spans="2:65" s="12" customFormat="1">
      <c r="B196" s="192"/>
      <c r="C196" s="193"/>
      <c r="D196" s="194" t="s">
        <v>178</v>
      </c>
      <c r="E196" s="195" t="s">
        <v>1</v>
      </c>
      <c r="F196" s="196" t="s">
        <v>836</v>
      </c>
      <c r="G196" s="193"/>
      <c r="H196" s="195" t="s">
        <v>1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178</v>
      </c>
      <c r="AU196" s="202" t="s">
        <v>84</v>
      </c>
      <c r="AV196" s="12" t="s">
        <v>82</v>
      </c>
      <c r="AW196" s="12" t="s">
        <v>36</v>
      </c>
      <c r="AX196" s="12" t="s">
        <v>75</v>
      </c>
      <c r="AY196" s="202" t="s">
        <v>172</v>
      </c>
    </row>
    <row r="197" spans="2:65" s="13" customFormat="1">
      <c r="B197" s="203"/>
      <c r="C197" s="204"/>
      <c r="D197" s="194" t="s">
        <v>178</v>
      </c>
      <c r="E197" s="205" t="s">
        <v>1</v>
      </c>
      <c r="F197" s="206" t="s">
        <v>837</v>
      </c>
      <c r="G197" s="204"/>
      <c r="H197" s="207">
        <v>122.7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178</v>
      </c>
      <c r="AU197" s="213" t="s">
        <v>84</v>
      </c>
      <c r="AV197" s="13" t="s">
        <v>84</v>
      </c>
      <c r="AW197" s="13" t="s">
        <v>36</v>
      </c>
      <c r="AX197" s="13" t="s">
        <v>82</v>
      </c>
      <c r="AY197" s="213" t="s">
        <v>172</v>
      </c>
    </row>
    <row r="198" spans="2:65" s="1" customFormat="1" ht="22.5" customHeight="1">
      <c r="B198" s="33"/>
      <c r="C198" s="181" t="s">
        <v>7</v>
      </c>
      <c r="D198" s="181" t="s">
        <v>174</v>
      </c>
      <c r="E198" s="182" t="s">
        <v>285</v>
      </c>
      <c r="F198" s="183" t="s">
        <v>286</v>
      </c>
      <c r="G198" s="184" t="s">
        <v>231</v>
      </c>
      <c r="H198" s="185">
        <v>82.7</v>
      </c>
      <c r="I198" s="186"/>
      <c r="J198" s="185">
        <f>ROUND(I198*H198,2)</f>
        <v>0</v>
      </c>
      <c r="K198" s="183" t="s">
        <v>176</v>
      </c>
      <c r="L198" s="37"/>
      <c r="M198" s="187" t="s">
        <v>1</v>
      </c>
      <c r="N198" s="188" t="s">
        <v>46</v>
      </c>
      <c r="O198" s="59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AR198" s="16" t="s">
        <v>177</v>
      </c>
      <c r="AT198" s="16" t="s">
        <v>174</v>
      </c>
      <c r="AU198" s="16" t="s">
        <v>84</v>
      </c>
      <c r="AY198" s="16" t="s">
        <v>172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6" t="s">
        <v>82</v>
      </c>
      <c r="BK198" s="191">
        <f>ROUND(I198*H198,2)</f>
        <v>0</v>
      </c>
      <c r="BL198" s="16" t="s">
        <v>177</v>
      </c>
      <c r="BM198" s="16" t="s">
        <v>838</v>
      </c>
    </row>
    <row r="199" spans="2:65" s="12" customFormat="1">
      <c r="B199" s="192"/>
      <c r="C199" s="193"/>
      <c r="D199" s="194" t="s">
        <v>178</v>
      </c>
      <c r="E199" s="195" t="s">
        <v>1</v>
      </c>
      <c r="F199" s="196" t="s">
        <v>810</v>
      </c>
      <c r="G199" s="193"/>
      <c r="H199" s="195" t="s">
        <v>1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178</v>
      </c>
      <c r="AU199" s="202" t="s">
        <v>84</v>
      </c>
      <c r="AV199" s="12" t="s">
        <v>82</v>
      </c>
      <c r="AW199" s="12" t="s">
        <v>36</v>
      </c>
      <c r="AX199" s="12" t="s">
        <v>75</v>
      </c>
      <c r="AY199" s="202" t="s">
        <v>172</v>
      </c>
    </row>
    <row r="200" spans="2:65" s="12" customFormat="1">
      <c r="B200" s="192"/>
      <c r="C200" s="193"/>
      <c r="D200" s="194" t="s">
        <v>178</v>
      </c>
      <c r="E200" s="195" t="s">
        <v>1</v>
      </c>
      <c r="F200" s="196" t="s">
        <v>239</v>
      </c>
      <c r="G200" s="193"/>
      <c r="H200" s="195" t="s">
        <v>1</v>
      </c>
      <c r="I200" s="197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178</v>
      </c>
      <c r="AU200" s="202" t="s">
        <v>84</v>
      </c>
      <c r="AV200" s="12" t="s">
        <v>82</v>
      </c>
      <c r="AW200" s="12" t="s">
        <v>36</v>
      </c>
      <c r="AX200" s="12" t="s">
        <v>75</v>
      </c>
      <c r="AY200" s="202" t="s">
        <v>172</v>
      </c>
    </row>
    <row r="201" spans="2:65" s="13" customFormat="1">
      <c r="B201" s="203"/>
      <c r="C201" s="204"/>
      <c r="D201" s="194" t="s">
        <v>178</v>
      </c>
      <c r="E201" s="205" t="s">
        <v>1</v>
      </c>
      <c r="F201" s="206" t="s">
        <v>839</v>
      </c>
      <c r="G201" s="204"/>
      <c r="H201" s="207">
        <v>5.4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178</v>
      </c>
      <c r="AU201" s="213" t="s">
        <v>84</v>
      </c>
      <c r="AV201" s="13" t="s">
        <v>84</v>
      </c>
      <c r="AW201" s="13" t="s">
        <v>36</v>
      </c>
      <c r="AX201" s="13" t="s">
        <v>75</v>
      </c>
      <c r="AY201" s="213" t="s">
        <v>172</v>
      </c>
    </row>
    <row r="202" spans="2:65" s="13" customFormat="1">
      <c r="B202" s="203"/>
      <c r="C202" s="204"/>
      <c r="D202" s="194" t="s">
        <v>178</v>
      </c>
      <c r="E202" s="205" t="s">
        <v>1</v>
      </c>
      <c r="F202" s="206" t="s">
        <v>840</v>
      </c>
      <c r="G202" s="204"/>
      <c r="H202" s="207">
        <v>77.3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178</v>
      </c>
      <c r="AU202" s="213" t="s">
        <v>84</v>
      </c>
      <c r="AV202" s="13" t="s">
        <v>84</v>
      </c>
      <c r="AW202" s="13" t="s">
        <v>36</v>
      </c>
      <c r="AX202" s="13" t="s">
        <v>75</v>
      </c>
      <c r="AY202" s="213" t="s">
        <v>172</v>
      </c>
    </row>
    <row r="203" spans="2:65" s="14" customFormat="1">
      <c r="B203" s="216"/>
      <c r="C203" s="217"/>
      <c r="D203" s="194" t="s">
        <v>178</v>
      </c>
      <c r="E203" s="218" t="s">
        <v>1</v>
      </c>
      <c r="F203" s="219" t="s">
        <v>195</v>
      </c>
      <c r="G203" s="217"/>
      <c r="H203" s="220">
        <v>82.7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178</v>
      </c>
      <c r="AU203" s="226" t="s">
        <v>84</v>
      </c>
      <c r="AV203" s="14" t="s">
        <v>177</v>
      </c>
      <c r="AW203" s="14" t="s">
        <v>36</v>
      </c>
      <c r="AX203" s="14" t="s">
        <v>82</v>
      </c>
      <c r="AY203" s="226" t="s">
        <v>172</v>
      </c>
    </row>
    <row r="204" spans="2:65" s="1" customFormat="1" ht="16.5" customHeight="1">
      <c r="B204" s="33"/>
      <c r="C204" s="227" t="s">
        <v>250</v>
      </c>
      <c r="D204" s="227" t="s">
        <v>288</v>
      </c>
      <c r="E204" s="228" t="s">
        <v>289</v>
      </c>
      <c r="F204" s="229" t="s">
        <v>290</v>
      </c>
      <c r="G204" s="230" t="s">
        <v>291</v>
      </c>
      <c r="H204" s="231">
        <v>154.6</v>
      </c>
      <c r="I204" s="232"/>
      <c r="J204" s="231">
        <f>ROUND(I204*H204,2)</f>
        <v>0</v>
      </c>
      <c r="K204" s="229" t="s">
        <v>176</v>
      </c>
      <c r="L204" s="233"/>
      <c r="M204" s="234" t="s">
        <v>1</v>
      </c>
      <c r="N204" s="235" t="s">
        <v>46</v>
      </c>
      <c r="O204" s="59"/>
      <c r="P204" s="189">
        <f>O204*H204</f>
        <v>0</v>
      </c>
      <c r="Q204" s="189">
        <v>1</v>
      </c>
      <c r="R204" s="189">
        <f>Q204*H204</f>
        <v>154.6</v>
      </c>
      <c r="S204" s="189">
        <v>0</v>
      </c>
      <c r="T204" s="190">
        <f>S204*H204</f>
        <v>0</v>
      </c>
      <c r="AR204" s="16" t="s">
        <v>200</v>
      </c>
      <c r="AT204" s="16" t="s">
        <v>288</v>
      </c>
      <c r="AU204" s="16" t="s">
        <v>84</v>
      </c>
      <c r="AY204" s="16" t="s">
        <v>172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6" t="s">
        <v>82</v>
      </c>
      <c r="BK204" s="191">
        <f>ROUND(I204*H204,2)</f>
        <v>0</v>
      </c>
      <c r="BL204" s="16" t="s">
        <v>177</v>
      </c>
      <c r="BM204" s="16" t="s">
        <v>841</v>
      </c>
    </row>
    <row r="205" spans="2:65" s="1" customFormat="1" ht="19.5">
      <c r="B205" s="33"/>
      <c r="C205" s="34"/>
      <c r="D205" s="194" t="s">
        <v>186</v>
      </c>
      <c r="E205" s="34"/>
      <c r="F205" s="214" t="s">
        <v>292</v>
      </c>
      <c r="G205" s="34"/>
      <c r="H205" s="34"/>
      <c r="I205" s="111"/>
      <c r="J205" s="34"/>
      <c r="K205" s="34"/>
      <c r="L205" s="37"/>
      <c r="M205" s="215"/>
      <c r="N205" s="59"/>
      <c r="O205" s="59"/>
      <c r="P205" s="59"/>
      <c r="Q205" s="59"/>
      <c r="R205" s="59"/>
      <c r="S205" s="59"/>
      <c r="T205" s="60"/>
      <c r="AT205" s="16" t="s">
        <v>186</v>
      </c>
      <c r="AU205" s="16" t="s">
        <v>84</v>
      </c>
    </row>
    <row r="206" spans="2:65" s="13" customFormat="1">
      <c r="B206" s="203"/>
      <c r="C206" s="204"/>
      <c r="D206" s="194" t="s">
        <v>178</v>
      </c>
      <c r="E206" s="205" t="s">
        <v>1</v>
      </c>
      <c r="F206" s="206" t="s">
        <v>842</v>
      </c>
      <c r="G206" s="204"/>
      <c r="H206" s="207">
        <v>154.6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178</v>
      </c>
      <c r="AU206" s="213" t="s">
        <v>84</v>
      </c>
      <c r="AV206" s="13" t="s">
        <v>84</v>
      </c>
      <c r="AW206" s="13" t="s">
        <v>36</v>
      </c>
      <c r="AX206" s="13" t="s">
        <v>82</v>
      </c>
      <c r="AY206" s="213" t="s">
        <v>172</v>
      </c>
    </row>
    <row r="207" spans="2:65" s="1" customFormat="1" ht="22.5" customHeight="1">
      <c r="B207" s="33"/>
      <c r="C207" s="181" t="s">
        <v>253</v>
      </c>
      <c r="D207" s="181" t="s">
        <v>174</v>
      </c>
      <c r="E207" s="182" t="s">
        <v>294</v>
      </c>
      <c r="F207" s="183" t="s">
        <v>295</v>
      </c>
      <c r="G207" s="184" t="s">
        <v>231</v>
      </c>
      <c r="H207" s="185">
        <v>5.4</v>
      </c>
      <c r="I207" s="186"/>
      <c r="J207" s="185">
        <f>ROUND(I207*H207,2)</f>
        <v>0</v>
      </c>
      <c r="K207" s="183" t="s">
        <v>1</v>
      </c>
      <c r="L207" s="37"/>
      <c r="M207" s="187" t="s">
        <v>1</v>
      </c>
      <c r="N207" s="188" t="s">
        <v>46</v>
      </c>
      <c r="O207" s="59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AR207" s="16" t="s">
        <v>177</v>
      </c>
      <c r="AT207" s="16" t="s">
        <v>174</v>
      </c>
      <c r="AU207" s="16" t="s">
        <v>84</v>
      </c>
      <c r="AY207" s="16" t="s">
        <v>172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6" t="s">
        <v>82</v>
      </c>
      <c r="BK207" s="191">
        <f>ROUND(I207*H207,2)</f>
        <v>0</v>
      </c>
      <c r="BL207" s="16" t="s">
        <v>177</v>
      </c>
      <c r="BM207" s="16" t="s">
        <v>843</v>
      </c>
    </row>
    <row r="208" spans="2:65" s="1" customFormat="1" ht="22.5" customHeight="1">
      <c r="B208" s="33"/>
      <c r="C208" s="181" t="s">
        <v>257</v>
      </c>
      <c r="D208" s="181" t="s">
        <v>174</v>
      </c>
      <c r="E208" s="182" t="s">
        <v>297</v>
      </c>
      <c r="F208" s="183" t="s">
        <v>298</v>
      </c>
      <c r="G208" s="184" t="s">
        <v>231</v>
      </c>
      <c r="H208" s="185">
        <v>28</v>
      </c>
      <c r="I208" s="186"/>
      <c r="J208" s="185">
        <f>ROUND(I208*H208,2)</f>
        <v>0</v>
      </c>
      <c r="K208" s="183" t="s">
        <v>176</v>
      </c>
      <c r="L208" s="37"/>
      <c r="M208" s="187" t="s">
        <v>1</v>
      </c>
      <c r="N208" s="188" t="s">
        <v>46</v>
      </c>
      <c r="O208" s="59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AR208" s="16" t="s">
        <v>177</v>
      </c>
      <c r="AT208" s="16" t="s">
        <v>174</v>
      </c>
      <c r="AU208" s="16" t="s">
        <v>84</v>
      </c>
      <c r="AY208" s="16" t="s">
        <v>172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6" t="s">
        <v>82</v>
      </c>
      <c r="BK208" s="191">
        <f>ROUND(I208*H208,2)</f>
        <v>0</v>
      </c>
      <c r="BL208" s="16" t="s">
        <v>177</v>
      </c>
      <c r="BM208" s="16" t="s">
        <v>844</v>
      </c>
    </row>
    <row r="209" spans="2:65" s="12" customFormat="1">
      <c r="B209" s="192"/>
      <c r="C209" s="193"/>
      <c r="D209" s="194" t="s">
        <v>178</v>
      </c>
      <c r="E209" s="195" t="s">
        <v>1</v>
      </c>
      <c r="F209" s="196" t="s">
        <v>810</v>
      </c>
      <c r="G209" s="193"/>
      <c r="H209" s="195" t="s">
        <v>1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178</v>
      </c>
      <c r="AU209" s="202" t="s">
        <v>84</v>
      </c>
      <c r="AV209" s="12" t="s">
        <v>82</v>
      </c>
      <c r="AW209" s="12" t="s">
        <v>36</v>
      </c>
      <c r="AX209" s="12" t="s">
        <v>75</v>
      </c>
      <c r="AY209" s="202" t="s">
        <v>172</v>
      </c>
    </row>
    <row r="210" spans="2:65" s="12" customFormat="1">
      <c r="B210" s="192"/>
      <c r="C210" s="193"/>
      <c r="D210" s="194" t="s">
        <v>178</v>
      </c>
      <c r="E210" s="195" t="s">
        <v>1</v>
      </c>
      <c r="F210" s="196" t="s">
        <v>239</v>
      </c>
      <c r="G210" s="193"/>
      <c r="H210" s="195" t="s">
        <v>1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178</v>
      </c>
      <c r="AU210" s="202" t="s">
        <v>84</v>
      </c>
      <c r="AV210" s="12" t="s">
        <v>82</v>
      </c>
      <c r="AW210" s="12" t="s">
        <v>36</v>
      </c>
      <c r="AX210" s="12" t="s">
        <v>75</v>
      </c>
      <c r="AY210" s="202" t="s">
        <v>172</v>
      </c>
    </row>
    <row r="211" spans="2:65" s="13" customFormat="1">
      <c r="B211" s="203"/>
      <c r="C211" s="204"/>
      <c r="D211" s="194" t="s">
        <v>178</v>
      </c>
      <c r="E211" s="205" t="s">
        <v>1</v>
      </c>
      <c r="F211" s="206" t="s">
        <v>845</v>
      </c>
      <c r="G211" s="204"/>
      <c r="H211" s="207">
        <v>28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178</v>
      </c>
      <c r="AU211" s="213" t="s">
        <v>84</v>
      </c>
      <c r="AV211" s="13" t="s">
        <v>84</v>
      </c>
      <c r="AW211" s="13" t="s">
        <v>36</v>
      </c>
      <c r="AX211" s="13" t="s">
        <v>82</v>
      </c>
      <c r="AY211" s="213" t="s">
        <v>172</v>
      </c>
    </row>
    <row r="212" spans="2:65" s="1" customFormat="1" ht="16.5" customHeight="1">
      <c r="B212" s="33"/>
      <c r="C212" s="227" t="s">
        <v>260</v>
      </c>
      <c r="D212" s="227" t="s">
        <v>288</v>
      </c>
      <c r="E212" s="228" t="s">
        <v>301</v>
      </c>
      <c r="F212" s="229" t="s">
        <v>302</v>
      </c>
      <c r="G212" s="230" t="s">
        <v>291</v>
      </c>
      <c r="H212" s="231">
        <v>56</v>
      </c>
      <c r="I212" s="232"/>
      <c r="J212" s="231">
        <f>ROUND(I212*H212,2)</f>
        <v>0</v>
      </c>
      <c r="K212" s="229" t="s">
        <v>176</v>
      </c>
      <c r="L212" s="233"/>
      <c r="M212" s="234" t="s">
        <v>1</v>
      </c>
      <c r="N212" s="235" t="s">
        <v>46</v>
      </c>
      <c r="O212" s="59"/>
      <c r="P212" s="189">
        <f>O212*H212</f>
        <v>0</v>
      </c>
      <c r="Q212" s="189">
        <v>1</v>
      </c>
      <c r="R212" s="189">
        <f>Q212*H212</f>
        <v>56</v>
      </c>
      <c r="S212" s="189">
        <v>0</v>
      </c>
      <c r="T212" s="190">
        <f>S212*H212</f>
        <v>0</v>
      </c>
      <c r="AR212" s="16" t="s">
        <v>200</v>
      </c>
      <c r="AT212" s="16" t="s">
        <v>288</v>
      </c>
      <c r="AU212" s="16" t="s">
        <v>84</v>
      </c>
      <c r="AY212" s="16" t="s">
        <v>172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6" t="s">
        <v>82</v>
      </c>
      <c r="BK212" s="191">
        <f>ROUND(I212*H212,2)</f>
        <v>0</v>
      </c>
      <c r="BL212" s="16" t="s">
        <v>177</v>
      </c>
      <c r="BM212" s="16" t="s">
        <v>846</v>
      </c>
    </row>
    <row r="213" spans="2:65" s="1" customFormat="1" ht="19.5">
      <c r="B213" s="33"/>
      <c r="C213" s="34"/>
      <c r="D213" s="194" t="s">
        <v>186</v>
      </c>
      <c r="E213" s="34"/>
      <c r="F213" s="214" t="s">
        <v>292</v>
      </c>
      <c r="G213" s="34"/>
      <c r="H213" s="34"/>
      <c r="I213" s="111"/>
      <c r="J213" s="34"/>
      <c r="K213" s="34"/>
      <c r="L213" s="37"/>
      <c r="M213" s="215"/>
      <c r="N213" s="59"/>
      <c r="O213" s="59"/>
      <c r="P213" s="59"/>
      <c r="Q213" s="59"/>
      <c r="R213" s="59"/>
      <c r="S213" s="59"/>
      <c r="T213" s="60"/>
      <c r="AT213" s="16" t="s">
        <v>186</v>
      </c>
      <c r="AU213" s="16" t="s">
        <v>84</v>
      </c>
    </row>
    <row r="214" spans="2:65" s="13" customFormat="1">
      <c r="B214" s="203"/>
      <c r="C214" s="204"/>
      <c r="D214" s="194" t="s">
        <v>178</v>
      </c>
      <c r="E214" s="204"/>
      <c r="F214" s="206" t="s">
        <v>847</v>
      </c>
      <c r="G214" s="204"/>
      <c r="H214" s="207">
        <v>56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178</v>
      </c>
      <c r="AU214" s="213" t="s">
        <v>84</v>
      </c>
      <c r="AV214" s="13" t="s">
        <v>84</v>
      </c>
      <c r="AW214" s="13" t="s">
        <v>4</v>
      </c>
      <c r="AX214" s="13" t="s">
        <v>82</v>
      </c>
      <c r="AY214" s="213" t="s">
        <v>172</v>
      </c>
    </row>
    <row r="215" spans="2:65" s="11" customFormat="1" ht="22.9" customHeight="1">
      <c r="B215" s="165"/>
      <c r="C215" s="166"/>
      <c r="D215" s="167" t="s">
        <v>74</v>
      </c>
      <c r="E215" s="179" t="s">
        <v>177</v>
      </c>
      <c r="F215" s="179" t="s">
        <v>324</v>
      </c>
      <c r="G215" s="166"/>
      <c r="H215" s="166"/>
      <c r="I215" s="169"/>
      <c r="J215" s="180">
        <f>BK215</f>
        <v>0</v>
      </c>
      <c r="K215" s="166"/>
      <c r="L215" s="171"/>
      <c r="M215" s="172"/>
      <c r="N215" s="173"/>
      <c r="O215" s="173"/>
      <c r="P215" s="174">
        <f>SUM(P216:P224)</f>
        <v>0</v>
      </c>
      <c r="Q215" s="173"/>
      <c r="R215" s="174">
        <f>SUM(R216:R224)</f>
        <v>0</v>
      </c>
      <c r="S215" s="173"/>
      <c r="T215" s="175">
        <f>SUM(T216:T224)</f>
        <v>0</v>
      </c>
      <c r="AR215" s="176" t="s">
        <v>82</v>
      </c>
      <c r="AT215" s="177" t="s">
        <v>74</v>
      </c>
      <c r="AU215" s="177" t="s">
        <v>82</v>
      </c>
      <c r="AY215" s="176" t="s">
        <v>172</v>
      </c>
      <c r="BK215" s="178">
        <f>SUM(BK216:BK224)</f>
        <v>0</v>
      </c>
    </row>
    <row r="216" spans="2:65" s="1" customFormat="1" ht="16.5" customHeight="1">
      <c r="B216" s="33"/>
      <c r="C216" s="181" t="s">
        <v>264</v>
      </c>
      <c r="D216" s="181" t="s">
        <v>174</v>
      </c>
      <c r="E216" s="182" t="s">
        <v>326</v>
      </c>
      <c r="F216" s="183" t="s">
        <v>327</v>
      </c>
      <c r="G216" s="184" t="s">
        <v>231</v>
      </c>
      <c r="H216" s="185">
        <v>16.2</v>
      </c>
      <c r="I216" s="186"/>
      <c r="J216" s="185">
        <f>ROUND(I216*H216,2)</f>
        <v>0</v>
      </c>
      <c r="K216" s="183" t="s">
        <v>176</v>
      </c>
      <c r="L216" s="37"/>
      <c r="M216" s="187" t="s">
        <v>1</v>
      </c>
      <c r="N216" s="188" t="s">
        <v>46</v>
      </c>
      <c r="O216" s="59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AR216" s="16" t="s">
        <v>177</v>
      </c>
      <c r="AT216" s="16" t="s">
        <v>174</v>
      </c>
      <c r="AU216" s="16" t="s">
        <v>84</v>
      </c>
      <c r="AY216" s="16" t="s">
        <v>172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6" t="s">
        <v>82</v>
      </c>
      <c r="BK216" s="191">
        <f>ROUND(I216*H216,2)</f>
        <v>0</v>
      </c>
      <c r="BL216" s="16" t="s">
        <v>177</v>
      </c>
      <c r="BM216" s="16" t="s">
        <v>848</v>
      </c>
    </row>
    <row r="217" spans="2:65" s="12" customFormat="1">
      <c r="B217" s="192"/>
      <c r="C217" s="193"/>
      <c r="D217" s="194" t="s">
        <v>178</v>
      </c>
      <c r="E217" s="195" t="s">
        <v>1</v>
      </c>
      <c r="F217" s="196" t="s">
        <v>849</v>
      </c>
      <c r="G217" s="193"/>
      <c r="H217" s="195" t="s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178</v>
      </c>
      <c r="AU217" s="202" t="s">
        <v>84</v>
      </c>
      <c r="AV217" s="12" t="s">
        <v>82</v>
      </c>
      <c r="AW217" s="12" t="s">
        <v>36</v>
      </c>
      <c r="AX217" s="12" t="s">
        <v>75</v>
      </c>
      <c r="AY217" s="202" t="s">
        <v>172</v>
      </c>
    </row>
    <row r="218" spans="2:65" s="12" customFormat="1">
      <c r="B218" s="192"/>
      <c r="C218" s="193"/>
      <c r="D218" s="194" t="s">
        <v>178</v>
      </c>
      <c r="E218" s="195" t="s">
        <v>1</v>
      </c>
      <c r="F218" s="196" t="s">
        <v>239</v>
      </c>
      <c r="G218" s="193"/>
      <c r="H218" s="195" t="s">
        <v>1</v>
      </c>
      <c r="I218" s="197"/>
      <c r="J218" s="193"/>
      <c r="K218" s="193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178</v>
      </c>
      <c r="AU218" s="202" t="s">
        <v>84</v>
      </c>
      <c r="AV218" s="12" t="s">
        <v>82</v>
      </c>
      <c r="AW218" s="12" t="s">
        <v>36</v>
      </c>
      <c r="AX218" s="12" t="s">
        <v>75</v>
      </c>
      <c r="AY218" s="202" t="s">
        <v>172</v>
      </c>
    </row>
    <row r="219" spans="2:65" s="13" customFormat="1">
      <c r="B219" s="203"/>
      <c r="C219" s="204"/>
      <c r="D219" s="194" t="s">
        <v>178</v>
      </c>
      <c r="E219" s="205" t="s">
        <v>1</v>
      </c>
      <c r="F219" s="206" t="s">
        <v>850</v>
      </c>
      <c r="G219" s="204"/>
      <c r="H219" s="207">
        <v>16.2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178</v>
      </c>
      <c r="AU219" s="213" t="s">
        <v>84</v>
      </c>
      <c r="AV219" s="13" t="s">
        <v>84</v>
      </c>
      <c r="AW219" s="13" t="s">
        <v>36</v>
      </c>
      <c r="AX219" s="13" t="s">
        <v>82</v>
      </c>
      <c r="AY219" s="213" t="s">
        <v>172</v>
      </c>
    </row>
    <row r="220" spans="2:65" s="1" customFormat="1" ht="16.5" customHeight="1">
      <c r="B220" s="33"/>
      <c r="C220" s="181" t="s">
        <v>269</v>
      </c>
      <c r="D220" s="181" t="s">
        <v>174</v>
      </c>
      <c r="E220" s="182" t="s">
        <v>478</v>
      </c>
      <c r="F220" s="183" t="s">
        <v>479</v>
      </c>
      <c r="G220" s="184" t="s">
        <v>231</v>
      </c>
      <c r="H220" s="185">
        <v>0.27</v>
      </c>
      <c r="I220" s="186"/>
      <c r="J220" s="185">
        <f>ROUND(I220*H220,2)</f>
        <v>0</v>
      </c>
      <c r="K220" s="183" t="s">
        <v>176</v>
      </c>
      <c r="L220" s="37"/>
      <c r="M220" s="187" t="s">
        <v>1</v>
      </c>
      <c r="N220" s="188" t="s">
        <v>46</v>
      </c>
      <c r="O220" s="59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AR220" s="16" t="s">
        <v>177</v>
      </c>
      <c r="AT220" s="16" t="s">
        <v>174</v>
      </c>
      <c r="AU220" s="16" t="s">
        <v>84</v>
      </c>
      <c r="AY220" s="16" t="s">
        <v>172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6" t="s">
        <v>82</v>
      </c>
      <c r="BK220" s="191">
        <f>ROUND(I220*H220,2)</f>
        <v>0</v>
      </c>
      <c r="BL220" s="16" t="s">
        <v>177</v>
      </c>
      <c r="BM220" s="16" t="s">
        <v>851</v>
      </c>
    </row>
    <row r="221" spans="2:65" s="12" customFormat="1">
      <c r="B221" s="192"/>
      <c r="C221" s="193"/>
      <c r="D221" s="194" t="s">
        <v>178</v>
      </c>
      <c r="E221" s="195" t="s">
        <v>1</v>
      </c>
      <c r="F221" s="196" t="s">
        <v>852</v>
      </c>
      <c r="G221" s="193"/>
      <c r="H221" s="195" t="s">
        <v>1</v>
      </c>
      <c r="I221" s="197"/>
      <c r="J221" s="193"/>
      <c r="K221" s="193"/>
      <c r="L221" s="198"/>
      <c r="M221" s="199"/>
      <c r="N221" s="200"/>
      <c r="O221" s="200"/>
      <c r="P221" s="200"/>
      <c r="Q221" s="200"/>
      <c r="R221" s="200"/>
      <c r="S221" s="200"/>
      <c r="T221" s="201"/>
      <c r="AT221" s="202" t="s">
        <v>178</v>
      </c>
      <c r="AU221" s="202" t="s">
        <v>84</v>
      </c>
      <c r="AV221" s="12" t="s">
        <v>82</v>
      </c>
      <c r="AW221" s="12" t="s">
        <v>36</v>
      </c>
      <c r="AX221" s="12" t="s">
        <v>75</v>
      </c>
      <c r="AY221" s="202" t="s">
        <v>172</v>
      </c>
    </row>
    <row r="222" spans="2:65" s="13" customFormat="1">
      <c r="B222" s="203"/>
      <c r="C222" s="204"/>
      <c r="D222" s="194" t="s">
        <v>178</v>
      </c>
      <c r="E222" s="205" t="s">
        <v>1</v>
      </c>
      <c r="F222" s="206" t="s">
        <v>853</v>
      </c>
      <c r="G222" s="204"/>
      <c r="H222" s="207">
        <v>0.2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178</v>
      </c>
      <c r="AU222" s="213" t="s">
        <v>84</v>
      </c>
      <c r="AV222" s="13" t="s">
        <v>84</v>
      </c>
      <c r="AW222" s="13" t="s">
        <v>36</v>
      </c>
      <c r="AX222" s="13" t="s">
        <v>75</v>
      </c>
      <c r="AY222" s="213" t="s">
        <v>172</v>
      </c>
    </row>
    <row r="223" spans="2:65" s="13" customFormat="1">
      <c r="B223" s="203"/>
      <c r="C223" s="204"/>
      <c r="D223" s="194" t="s">
        <v>178</v>
      </c>
      <c r="E223" s="205" t="s">
        <v>1</v>
      </c>
      <c r="F223" s="206" t="s">
        <v>854</v>
      </c>
      <c r="G223" s="204"/>
      <c r="H223" s="207">
        <v>7.0000000000000007E-2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178</v>
      </c>
      <c r="AU223" s="213" t="s">
        <v>84</v>
      </c>
      <c r="AV223" s="13" t="s">
        <v>84</v>
      </c>
      <c r="AW223" s="13" t="s">
        <v>36</v>
      </c>
      <c r="AX223" s="13" t="s">
        <v>75</v>
      </c>
      <c r="AY223" s="213" t="s">
        <v>172</v>
      </c>
    </row>
    <row r="224" spans="2:65" s="14" customFormat="1">
      <c r="B224" s="216"/>
      <c r="C224" s="217"/>
      <c r="D224" s="194" t="s">
        <v>178</v>
      </c>
      <c r="E224" s="218" t="s">
        <v>1</v>
      </c>
      <c r="F224" s="219" t="s">
        <v>195</v>
      </c>
      <c r="G224" s="217"/>
      <c r="H224" s="220">
        <v>0.27</v>
      </c>
      <c r="I224" s="221"/>
      <c r="J224" s="217"/>
      <c r="K224" s="217"/>
      <c r="L224" s="222"/>
      <c r="M224" s="223"/>
      <c r="N224" s="224"/>
      <c r="O224" s="224"/>
      <c r="P224" s="224"/>
      <c r="Q224" s="224"/>
      <c r="R224" s="224"/>
      <c r="S224" s="224"/>
      <c r="T224" s="225"/>
      <c r="AT224" s="226" t="s">
        <v>178</v>
      </c>
      <c r="AU224" s="226" t="s">
        <v>84</v>
      </c>
      <c r="AV224" s="14" t="s">
        <v>177</v>
      </c>
      <c r="AW224" s="14" t="s">
        <v>36</v>
      </c>
      <c r="AX224" s="14" t="s">
        <v>82</v>
      </c>
      <c r="AY224" s="226" t="s">
        <v>172</v>
      </c>
    </row>
    <row r="225" spans="2:65" s="11" customFormat="1" ht="22.9" customHeight="1">
      <c r="B225" s="165"/>
      <c r="C225" s="166"/>
      <c r="D225" s="167" t="s">
        <v>74</v>
      </c>
      <c r="E225" s="179" t="s">
        <v>183</v>
      </c>
      <c r="F225" s="179" t="s">
        <v>331</v>
      </c>
      <c r="G225" s="166"/>
      <c r="H225" s="166"/>
      <c r="I225" s="169"/>
      <c r="J225" s="180">
        <f>BK225</f>
        <v>0</v>
      </c>
      <c r="K225" s="166"/>
      <c r="L225" s="171"/>
      <c r="M225" s="172"/>
      <c r="N225" s="173"/>
      <c r="O225" s="173"/>
      <c r="P225" s="174">
        <f>SUM(P226:P283)</f>
        <v>0</v>
      </c>
      <c r="Q225" s="173"/>
      <c r="R225" s="174">
        <f>SUM(R226:R283)</f>
        <v>0</v>
      </c>
      <c r="S225" s="173"/>
      <c r="T225" s="175">
        <f>SUM(T226:T283)</f>
        <v>0</v>
      </c>
      <c r="AR225" s="176" t="s">
        <v>82</v>
      </c>
      <c r="AT225" s="177" t="s">
        <v>74</v>
      </c>
      <c r="AU225" s="177" t="s">
        <v>82</v>
      </c>
      <c r="AY225" s="176" t="s">
        <v>172</v>
      </c>
      <c r="BK225" s="178">
        <f>SUM(BK226:BK283)</f>
        <v>0</v>
      </c>
    </row>
    <row r="226" spans="2:65" s="1" customFormat="1" ht="16.5" customHeight="1">
      <c r="B226" s="33"/>
      <c r="C226" s="181" t="s">
        <v>273</v>
      </c>
      <c r="D226" s="181" t="s">
        <v>174</v>
      </c>
      <c r="E226" s="182" t="s">
        <v>336</v>
      </c>
      <c r="F226" s="183" t="s">
        <v>337</v>
      </c>
      <c r="G226" s="184" t="s">
        <v>175</v>
      </c>
      <c r="H226" s="185">
        <v>6.2</v>
      </c>
      <c r="I226" s="186"/>
      <c r="J226" s="185">
        <f>ROUND(I226*H226,2)</f>
        <v>0</v>
      </c>
      <c r="K226" s="183" t="s">
        <v>176</v>
      </c>
      <c r="L226" s="37"/>
      <c r="M226" s="187" t="s">
        <v>1</v>
      </c>
      <c r="N226" s="188" t="s">
        <v>46</v>
      </c>
      <c r="O226" s="59"/>
      <c r="P226" s="189">
        <f>O226*H226</f>
        <v>0</v>
      </c>
      <c r="Q226" s="189">
        <v>0</v>
      </c>
      <c r="R226" s="189">
        <f>Q226*H226</f>
        <v>0</v>
      </c>
      <c r="S226" s="189">
        <v>0</v>
      </c>
      <c r="T226" s="190">
        <f>S226*H226</f>
        <v>0</v>
      </c>
      <c r="AR226" s="16" t="s">
        <v>177</v>
      </c>
      <c r="AT226" s="16" t="s">
        <v>174</v>
      </c>
      <c r="AU226" s="16" t="s">
        <v>84</v>
      </c>
      <c r="AY226" s="16" t="s">
        <v>172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6" t="s">
        <v>82</v>
      </c>
      <c r="BK226" s="191">
        <f>ROUND(I226*H226,2)</f>
        <v>0</v>
      </c>
      <c r="BL226" s="16" t="s">
        <v>177</v>
      </c>
      <c r="BM226" s="16" t="s">
        <v>855</v>
      </c>
    </row>
    <row r="227" spans="2:65" s="12" customFormat="1">
      <c r="B227" s="192"/>
      <c r="C227" s="193"/>
      <c r="D227" s="194" t="s">
        <v>178</v>
      </c>
      <c r="E227" s="195" t="s">
        <v>1</v>
      </c>
      <c r="F227" s="196" t="s">
        <v>785</v>
      </c>
      <c r="G227" s="193"/>
      <c r="H227" s="195" t="s">
        <v>1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178</v>
      </c>
      <c r="AU227" s="202" t="s">
        <v>84</v>
      </c>
      <c r="AV227" s="12" t="s">
        <v>82</v>
      </c>
      <c r="AW227" s="12" t="s">
        <v>36</v>
      </c>
      <c r="AX227" s="12" t="s">
        <v>75</v>
      </c>
      <c r="AY227" s="202" t="s">
        <v>172</v>
      </c>
    </row>
    <row r="228" spans="2:65" s="12" customFormat="1">
      <c r="B228" s="192"/>
      <c r="C228" s="193"/>
      <c r="D228" s="194" t="s">
        <v>178</v>
      </c>
      <c r="E228" s="195" t="s">
        <v>1</v>
      </c>
      <c r="F228" s="196" t="s">
        <v>180</v>
      </c>
      <c r="G228" s="193"/>
      <c r="H228" s="195" t="s">
        <v>1</v>
      </c>
      <c r="I228" s="197"/>
      <c r="J228" s="193"/>
      <c r="K228" s="193"/>
      <c r="L228" s="198"/>
      <c r="M228" s="199"/>
      <c r="N228" s="200"/>
      <c r="O228" s="200"/>
      <c r="P228" s="200"/>
      <c r="Q228" s="200"/>
      <c r="R228" s="200"/>
      <c r="S228" s="200"/>
      <c r="T228" s="201"/>
      <c r="AT228" s="202" t="s">
        <v>178</v>
      </c>
      <c r="AU228" s="202" t="s">
        <v>84</v>
      </c>
      <c r="AV228" s="12" t="s">
        <v>82</v>
      </c>
      <c r="AW228" s="12" t="s">
        <v>36</v>
      </c>
      <c r="AX228" s="12" t="s">
        <v>75</v>
      </c>
      <c r="AY228" s="202" t="s">
        <v>172</v>
      </c>
    </row>
    <row r="229" spans="2:65" s="13" customFormat="1">
      <c r="B229" s="203"/>
      <c r="C229" s="204"/>
      <c r="D229" s="194" t="s">
        <v>178</v>
      </c>
      <c r="E229" s="205" t="s">
        <v>1</v>
      </c>
      <c r="F229" s="206" t="s">
        <v>786</v>
      </c>
      <c r="G229" s="204"/>
      <c r="H229" s="207">
        <v>6.2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178</v>
      </c>
      <c r="AU229" s="213" t="s">
        <v>84</v>
      </c>
      <c r="AV229" s="13" t="s">
        <v>84</v>
      </c>
      <c r="AW229" s="13" t="s">
        <v>36</v>
      </c>
      <c r="AX229" s="13" t="s">
        <v>82</v>
      </c>
      <c r="AY229" s="213" t="s">
        <v>172</v>
      </c>
    </row>
    <row r="230" spans="2:65" s="1" customFormat="1" ht="16.5" customHeight="1">
      <c r="B230" s="33"/>
      <c r="C230" s="181" t="s">
        <v>279</v>
      </c>
      <c r="D230" s="181" t="s">
        <v>174</v>
      </c>
      <c r="E230" s="182" t="s">
        <v>343</v>
      </c>
      <c r="F230" s="183" t="s">
        <v>344</v>
      </c>
      <c r="G230" s="184" t="s">
        <v>175</v>
      </c>
      <c r="H230" s="185">
        <v>6.2</v>
      </c>
      <c r="I230" s="186"/>
      <c r="J230" s="185">
        <f>ROUND(I230*H230,2)</f>
        <v>0</v>
      </c>
      <c r="K230" s="183" t="s">
        <v>176</v>
      </c>
      <c r="L230" s="37"/>
      <c r="M230" s="187" t="s">
        <v>1</v>
      </c>
      <c r="N230" s="188" t="s">
        <v>46</v>
      </c>
      <c r="O230" s="59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AR230" s="16" t="s">
        <v>177</v>
      </c>
      <c r="AT230" s="16" t="s">
        <v>174</v>
      </c>
      <c r="AU230" s="16" t="s">
        <v>84</v>
      </c>
      <c r="AY230" s="16" t="s">
        <v>172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6" t="s">
        <v>82</v>
      </c>
      <c r="BK230" s="191">
        <f>ROUND(I230*H230,2)</f>
        <v>0</v>
      </c>
      <c r="BL230" s="16" t="s">
        <v>177</v>
      </c>
      <c r="BM230" s="16" t="s">
        <v>856</v>
      </c>
    </row>
    <row r="231" spans="2:65" s="12" customFormat="1">
      <c r="B231" s="192"/>
      <c r="C231" s="193"/>
      <c r="D231" s="194" t="s">
        <v>178</v>
      </c>
      <c r="E231" s="195" t="s">
        <v>1</v>
      </c>
      <c r="F231" s="196" t="s">
        <v>785</v>
      </c>
      <c r="G231" s="193"/>
      <c r="H231" s="195" t="s">
        <v>1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178</v>
      </c>
      <c r="AU231" s="202" t="s">
        <v>84</v>
      </c>
      <c r="AV231" s="12" t="s">
        <v>82</v>
      </c>
      <c r="AW231" s="12" t="s">
        <v>36</v>
      </c>
      <c r="AX231" s="12" t="s">
        <v>75</v>
      </c>
      <c r="AY231" s="202" t="s">
        <v>172</v>
      </c>
    </row>
    <row r="232" spans="2:65" s="12" customFormat="1">
      <c r="B232" s="192"/>
      <c r="C232" s="193"/>
      <c r="D232" s="194" t="s">
        <v>178</v>
      </c>
      <c r="E232" s="195" t="s">
        <v>1</v>
      </c>
      <c r="F232" s="196" t="s">
        <v>180</v>
      </c>
      <c r="G232" s="193"/>
      <c r="H232" s="195" t="s">
        <v>1</v>
      </c>
      <c r="I232" s="197"/>
      <c r="J232" s="193"/>
      <c r="K232" s="193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178</v>
      </c>
      <c r="AU232" s="202" t="s">
        <v>84</v>
      </c>
      <c r="AV232" s="12" t="s">
        <v>82</v>
      </c>
      <c r="AW232" s="12" t="s">
        <v>36</v>
      </c>
      <c r="AX232" s="12" t="s">
        <v>75</v>
      </c>
      <c r="AY232" s="202" t="s">
        <v>172</v>
      </c>
    </row>
    <row r="233" spans="2:65" s="12" customFormat="1">
      <c r="B233" s="192"/>
      <c r="C233" s="193"/>
      <c r="D233" s="194" t="s">
        <v>178</v>
      </c>
      <c r="E233" s="195" t="s">
        <v>1</v>
      </c>
      <c r="F233" s="196" t="s">
        <v>341</v>
      </c>
      <c r="G233" s="193"/>
      <c r="H233" s="195" t="s">
        <v>1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178</v>
      </c>
      <c r="AU233" s="202" t="s">
        <v>84</v>
      </c>
      <c r="AV233" s="12" t="s">
        <v>82</v>
      </c>
      <c r="AW233" s="12" t="s">
        <v>36</v>
      </c>
      <c r="AX233" s="12" t="s">
        <v>75</v>
      </c>
      <c r="AY233" s="202" t="s">
        <v>172</v>
      </c>
    </row>
    <row r="234" spans="2:65" s="13" customFormat="1">
      <c r="B234" s="203"/>
      <c r="C234" s="204"/>
      <c r="D234" s="194" t="s">
        <v>178</v>
      </c>
      <c r="E234" s="205" t="s">
        <v>1</v>
      </c>
      <c r="F234" s="206" t="s">
        <v>786</v>
      </c>
      <c r="G234" s="204"/>
      <c r="H234" s="207">
        <v>6.2</v>
      </c>
      <c r="I234" s="208"/>
      <c r="J234" s="204"/>
      <c r="K234" s="204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178</v>
      </c>
      <c r="AU234" s="213" t="s">
        <v>84</v>
      </c>
      <c r="AV234" s="13" t="s">
        <v>84</v>
      </c>
      <c r="AW234" s="13" t="s">
        <v>36</v>
      </c>
      <c r="AX234" s="13" t="s">
        <v>82</v>
      </c>
      <c r="AY234" s="213" t="s">
        <v>172</v>
      </c>
    </row>
    <row r="235" spans="2:65" s="1" customFormat="1" ht="16.5" customHeight="1">
      <c r="B235" s="33"/>
      <c r="C235" s="181" t="s">
        <v>284</v>
      </c>
      <c r="D235" s="181" t="s">
        <v>174</v>
      </c>
      <c r="E235" s="182" t="s">
        <v>346</v>
      </c>
      <c r="F235" s="183" t="s">
        <v>347</v>
      </c>
      <c r="G235" s="184" t="s">
        <v>175</v>
      </c>
      <c r="H235" s="185">
        <v>101.87</v>
      </c>
      <c r="I235" s="186"/>
      <c r="J235" s="185">
        <f>ROUND(I235*H235,2)</f>
        <v>0</v>
      </c>
      <c r="K235" s="183" t="s">
        <v>176</v>
      </c>
      <c r="L235" s="37"/>
      <c r="M235" s="187" t="s">
        <v>1</v>
      </c>
      <c r="N235" s="188" t="s">
        <v>46</v>
      </c>
      <c r="O235" s="59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AR235" s="16" t="s">
        <v>177</v>
      </c>
      <c r="AT235" s="16" t="s">
        <v>174</v>
      </c>
      <c r="AU235" s="16" t="s">
        <v>84</v>
      </c>
      <c r="AY235" s="16" t="s">
        <v>172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6" t="s">
        <v>82</v>
      </c>
      <c r="BK235" s="191">
        <f>ROUND(I235*H235,2)</f>
        <v>0</v>
      </c>
      <c r="BL235" s="16" t="s">
        <v>177</v>
      </c>
      <c r="BM235" s="16" t="s">
        <v>857</v>
      </c>
    </row>
    <row r="236" spans="2:65" s="12" customFormat="1">
      <c r="B236" s="192"/>
      <c r="C236" s="193"/>
      <c r="D236" s="194" t="s">
        <v>178</v>
      </c>
      <c r="E236" s="195" t="s">
        <v>1</v>
      </c>
      <c r="F236" s="196" t="s">
        <v>785</v>
      </c>
      <c r="G236" s="193"/>
      <c r="H236" s="195" t="s">
        <v>1</v>
      </c>
      <c r="I236" s="197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178</v>
      </c>
      <c r="AU236" s="202" t="s">
        <v>84</v>
      </c>
      <c r="AV236" s="12" t="s">
        <v>82</v>
      </c>
      <c r="AW236" s="12" t="s">
        <v>36</v>
      </c>
      <c r="AX236" s="12" t="s">
        <v>75</v>
      </c>
      <c r="AY236" s="202" t="s">
        <v>172</v>
      </c>
    </row>
    <row r="237" spans="2:65" s="12" customFormat="1">
      <c r="B237" s="192"/>
      <c r="C237" s="193"/>
      <c r="D237" s="194" t="s">
        <v>178</v>
      </c>
      <c r="E237" s="195" t="s">
        <v>1</v>
      </c>
      <c r="F237" s="196" t="s">
        <v>180</v>
      </c>
      <c r="G237" s="193"/>
      <c r="H237" s="195" t="s">
        <v>1</v>
      </c>
      <c r="I237" s="197"/>
      <c r="J237" s="193"/>
      <c r="K237" s="193"/>
      <c r="L237" s="198"/>
      <c r="M237" s="199"/>
      <c r="N237" s="200"/>
      <c r="O237" s="200"/>
      <c r="P237" s="200"/>
      <c r="Q237" s="200"/>
      <c r="R237" s="200"/>
      <c r="S237" s="200"/>
      <c r="T237" s="201"/>
      <c r="AT237" s="202" t="s">
        <v>178</v>
      </c>
      <c r="AU237" s="202" t="s">
        <v>84</v>
      </c>
      <c r="AV237" s="12" t="s">
        <v>82</v>
      </c>
      <c r="AW237" s="12" t="s">
        <v>36</v>
      </c>
      <c r="AX237" s="12" t="s">
        <v>75</v>
      </c>
      <c r="AY237" s="202" t="s">
        <v>172</v>
      </c>
    </row>
    <row r="238" spans="2:65" s="12" customFormat="1">
      <c r="B238" s="192"/>
      <c r="C238" s="193"/>
      <c r="D238" s="194" t="s">
        <v>178</v>
      </c>
      <c r="E238" s="195" t="s">
        <v>1</v>
      </c>
      <c r="F238" s="196" t="s">
        <v>341</v>
      </c>
      <c r="G238" s="193"/>
      <c r="H238" s="195" t="s">
        <v>1</v>
      </c>
      <c r="I238" s="197"/>
      <c r="J238" s="193"/>
      <c r="K238" s="193"/>
      <c r="L238" s="198"/>
      <c r="M238" s="199"/>
      <c r="N238" s="200"/>
      <c r="O238" s="200"/>
      <c r="P238" s="200"/>
      <c r="Q238" s="200"/>
      <c r="R238" s="200"/>
      <c r="S238" s="200"/>
      <c r="T238" s="201"/>
      <c r="AT238" s="202" t="s">
        <v>178</v>
      </c>
      <c r="AU238" s="202" t="s">
        <v>84</v>
      </c>
      <c r="AV238" s="12" t="s">
        <v>82</v>
      </c>
      <c r="AW238" s="12" t="s">
        <v>36</v>
      </c>
      <c r="AX238" s="12" t="s">
        <v>75</v>
      </c>
      <c r="AY238" s="202" t="s">
        <v>172</v>
      </c>
    </row>
    <row r="239" spans="2:65" s="13" customFormat="1">
      <c r="B239" s="203"/>
      <c r="C239" s="204"/>
      <c r="D239" s="194" t="s">
        <v>178</v>
      </c>
      <c r="E239" s="205" t="s">
        <v>1</v>
      </c>
      <c r="F239" s="206" t="s">
        <v>787</v>
      </c>
      <c r="G239" s="204"/>
      <c r="H239" s="207">
        <v>101.87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178</v>
      </c>
      <c r="AU239" s="213" t="s">
        <v>84</v>
      </c>
      <c r="AV239" s="13" t="s">
        <v>84</v>
      </c>
      <c r="AW239" s="13" t="s">
        <v>36</v>
      </c>
      <c r="AX239" s="13" t="s">
        <v>82</v>
      </c>
      <c r="AY239" s="213" t="s">
        <v>172</v>
      </c>
    </row>
    <row r="240" spans="2:65" s="1" customFormat="1" ht="16.5" customHeight="1">
      <c r="B240" s="33"/>
      <c r="C240" s="181" t="s">
        <v>287</v>
      </c>
      <c r="D240" s="181" t="s">
        <v>174</v>
      </c>
      <c r="E240" s="182" t="s">
        <v>349</v>
      </c>
      <c r="F240" s="183" t="s">
        <v>350</v>
      </c>
      <c r="G240" s="184" t="s">
        <v>175</v>
      </c>
      <c r="H240" s="185">
        <v>6.2</v>
      </c>
      <c r="I240" s="186"/>
      <c r="J240" s="185">
        <f>ROUND(I240*H240,2)</f>
        <v>0</v>
      </c>
      <c r="K240" s="183" t="s">
        <v>176</v>
      </c>
      <c r="L240" s="37"/>
      <c r="M240" s="187" t="s">
        <v>1</v>
      </c>
      <c r="N240" s="188" t="s">
        <v>46</v>
      </c>
      <c r="O240" s="59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AR240" s="16" t="s">
        <v>177</v>
      </c>
      <c r="AT240" s="16" t="s">
        <v>174</v>
      </c>
      <c r="AU240" s="16" t="s">
        <v>84</v>
      </c>
      <c r="AY240" s="16" t="s">
        <v>172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6" t="s">
        <v>82</v>
      </c>
      <c r="BK240" s="191">
        <f>ROUND(I240*H240,2)</f>
        <v>0</v>
      </c>
      <c r="BL240" s="16" t="s">
        <v>177</v>
      </c>
      <c r="BM240" s="16" t="s">
        <v>858</v>
      </c>
    </row>
    <row r="241" spans="2:65" s="12" customFormat="1">
      <c r="B241" s="192"/>
      <c r="C241" s="193"/>
      <c r="D241" s="194" t="s">
        <v>178</v>
      </c>
      <c r="E241" s="195" t="s">
        <v>1</v>
      </c>
      <c r="F241" s="196" t="s">
        <v>785</v>
      </c>
      <c r="G241" s="193"/>
      <c r="H241" s="195" t="s">
        <v>1</v>
      </c>
      <c r="I241" s="197"/>
      <c r="J241" s="193"/>
      <c r="K241" s="193"/>
      <c r="L241" s="198"/>
      <c r="M241" s="199"/>
      <c r="N241" s="200"/>
      <c r="O241" s="200"/>
      <c r="P241" s="200"/>
      <c r="Q241" s="200"/>
      <c r="R241" s="200"/>
      <c r="S241" s="200"/>
      <c r="T241" s="201"/>
      <c r="AT241" s="202" t="s">
        <v>178</v>
      </c>
      <c r="AU241" s="202" t="s">
        <v>84</v>
      </c>
      <c r="AV241" s="12" t="s">
        <v>82</v>
      </c>
      <c r="AW241" s="12" t="s">
        <v>36</v>
      </c>
      <c r="AX241" s="12" t="s">
        <v>75</v>
      </c>
      <c r="AY241" s="202" t="s">
        <v>172</v>
      </c>
    </row>
    <row r="242" spans="2:65" s="12" customFormat="1">
      <c r="B242" s="192"/>
      <c r="C242" s="193"/>
      <c r="D242" s="194" t="s">
        <v>178</v>
      </c>
      <c r="E242" s="195" t="s">
        <v>1</v>
      </c>
      <c r="F242" s="196" t="s">
        <v>180</v>
      </c>
      <c r="G242" s="193"/>
      <c r="H242" s="195" t="s">
        <v>1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178</v>
      </c>
      <c r="AU242" s="202" t="s">
        <v>84</v>
      </c>
      <c r="AV242" s="12" t="s">
        <v>82</v>
      </c>
      <c r="AW242" s="12" t="s">
        <v>36</v>
      </c>
      <c r="AX242" s="12" t="s">
        <v>75</v>
      </c>
      <c r="AY242" s="202" t="s">
        <v>172</v>
      </c>
    </row>
    <row r="243" spans="2:65" s="13" customFormat="1">
      <c r="B243" s="203"/>
      <c r="C243" s="204"/>
      <c r="D243" s="194" t="s">
        <v>178</v>
      </c>
      <c r="E243" s="205" t="s">
        <v>1</v>
      </c>
      <c r="F243" s="206" t="s">
        <v>786</v>
      </c>
      <c r="G243" s="204"/>
      <c r="H243" s="207">
        <v>6.2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178</v>
      </c>
      <c r="AU243" s="213" t="s">
        <v>84</v>
      </c>
      <c r="AV243" s="13" t="s">
        <v>84</v>
      </c>
      <c r="AW243" s="13" t="s">
        <v>36</v>
      </c>
      <c r="AX243" s="13" t="s">
        <v>82</v>
      </c>
      <c r="AY243" s="213" t="s">
        <v>172</v>
      </c>
    </row>
    <row r="244" spans="2:65" s="1" customFormat="1" ht="16.5" customHeight="1">
      <c r="B244" s="33"/>
      <c r="C244" s="181" t="s">
        <v>293</v>
      </c>
      <c r="D244" s="181" t="s">
        <v>174</v>
      </c>
      <c r="E244" s="182" t="s">
        <v>352</v>
      </c>
      <c r="F244" s="183" t="s">
        <v>353</v>
      </c>
      <c r="G244" s="184" t="s">
        <v>175</v>
      </c>
      <c r="H244" s="185">
        <v>101.87</v>
      </c>
      <c r="I244" s="186"/>
      <c r="J244" s="185">
        <f>ROUND(I244*H244,2)</f>
        <v>0</v>
      </c>
      <c r="K244" s="183" t="s">
        <v>176</v>
      </c>
      <c r="L244" s="37"/>
      <c r="M244" s="187" t="s">
        <v>1</v>
      </c>
      <c r="N244" s="188" t="s">
        <v>46</v>
      </c>
      <c r="O244" s="59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AR244" s="16" t="s">
        <v>177</v>
      </c>
      <c r="AT244" s="16" t="s">
        <v>174</v>
      </c>
      <c r="AU244" s="16" t="s">
        <v>84</v>
      </c>
      <c r="AY244" s="16" t="s">
        <v>172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6" t="s">
        <v>82</v>
      </c>
      <c r="BK244" s="191">
        <f>ROUND(I244*H244,2)</f>
        <v>0</v>
      </c>
      <c r="BL244" s="16" t="s">
        <v>177</v>
      </c>
      <c r="BM244" s="16" t="s">
        <v>859</v>
      </c>
    </row>
    <row r="245" spans="2:65" s="12" customFormat="1">
      <c r="B245" s="192"/>
      <c r="C245" s="193"/>
      <c r="D245" s="194" t="s">
        <v>178</v>
      </c>
      <c r="E245" s="195" t="s">
        <v>1</v>
      </c>
      <c r="F245" s="196" t="s">
        <v>785</v>
      </c>
      <c r="G245" s="193"/>
      <c r="H245" s="195" t="s">
        <v>1</v>
      </c>
      <c r="I245" s="197"/>
      <c r="J245" s="193"/>
      <c r="K245" s="193"/>
      <c r="L245" s="198"/>
      <c r="M245" s="199"/>
      <c r="N245" s="200"/>
      <c r="O245" s="200"/>
      <c r="P245" s="200"/>
      <c r="Q245" s="200"/>
      <c r="R245" s="200"/>
      <c r="S245" s="200"/>
      <c r="T245" s="201"/>
      <c r="AT245" s="202" t="s">
        <v>178</v>
      </c>
      <c r="AU245" s="202" t="s">
        <v>84</v>
      </c>
      <c r="AV245" s="12" t="s">
        <v>82</v>
      </c>
      <c r="AW245" s="12" t="s">
        <v>36</v>
      </c>
      <c r="AX245" s="12" t="s">
        <v>75</v>
      </c>
      <c r="AY245" s="202" t="s">
        <v>172</v>
      </c>
    </row>
    <row r="246" spans="2:65" s="12" customFormat="1">
      <c r="B246" s="192"/>
      <c r="C246" s="193"/>
      <c r="D246" s="194" t="s">
        <v>178</v>
      </c>
      <c r="E246" s="195" t="s">
        <v>1</v>
      </c>
      <c r="F246" s="196" t="s">
        <v>180</v>
      </c>
      <c r="G246" s="193"/>
      <c r="H246" s="195" t="s">
        <v>1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178</v>
      </c>
      <c r="AU246" s="202" t="s">
        <v>84</v>
      </c>
      <c r="AV246" s="12" t="s">
        <v>82</v>
      </c>
      <c r="AW246" s="12" t="s">
        <v>36</v>
      </c>
      <c r="AX246" s="12" t="s">
        <v>75</v>
      </c>
      <c r="AY246" s="202" t="s">
        <v>172</v>
      </c>
    </row>
    <row r="247" spans="2:65" s="13" customFormat="1">
      <c r="B247" s="203"/>
      <c r="C247" s="204"/>
      <c r="D247" s="194" t="s">
        <v>178</v>
      </c>
      <c r="E247" s="205" t="s">
        <v>1</v>
      </c>
      <c r="F247" s="206" t="s">
        <v>787</v>
      </c>
      <c r="G247" s="204"/>
      <c r="H247" s="207">
        <v>101.87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178</v>
      </c>
      <c r="AU247" s="213" t="s">
        <v>84</v>
      </c>
      <c r="AV247" s="13" t="s">
        <v>84</v>
      </c>
      <c r="AW247" s="13" t="s">
        <v>36</v>
      </c>
      <c r="AX247" s="13" t="s">
        <v>82</v>
      </c>
      <c r="AY247" s="213" t="s">
        <v>172</v>
      </c>
    </row>
    <row r="248" spans="2:65" s="1" customFormat="1" ht="22.5" customHeight="1">
      <c r="B248" s="33"/>
      <c r="C248" s="181" t="s">
        <v>296</v>
      </c>
      <c r="D248" s="181" t="s">
        <v>174</v>
      </c>
      <c r="E248" s="182" t="s">
        <v>359</v>
      </c>
      <c r="F248" s="183" t="s">
        <v>360</v>
      </c>
      <c r="G248" s="184" t="s">
        <v>175</v>
      </c>
      <c r="H248" s="185">
        <v>6.2</v>
      </c>
      <c r="I248" s="186"/>
      <c r="J248" s="185">
        <f>ROUND(I248*H248,2)</f>
        <v>0</v>
      </c>
      <c r="K248" s="183" t="s">
        <v>176</v>
      </c>
      <c r="L248" s="37"/>
      <c r="M248" s="187" t="s">
        <v>1</v>
      </c>
      <c r="N248" s="188" t="s">
        <v>46</v>
      </c>
      <c r="O248" s="59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AR248" s="16" t="s">
        <v>177</v>
      </c>
      <c r="AT248" s="16" t="s">
        <v>174</v>
      </c>
      <c r="AU248" s="16" t="s">
        <v>84</v>
      </c>
      <c r="AY248" s="16" t="s">
        <v>172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6" t="s">
        <v>82</v>
      </c>
      <c r="BK248" s="191">
        <f>ROUND(I248*H248,2)</f>
        <v>0</v>
      </c>
      <c r="BL248" s="16" t="s">
        <v>177</v>
      </c>
      <c r="BM248" s="16" t="s">
        <v>860</v>
      </c>
    </row>
    <row r="249" spans="2:65" s="12" customFormat="1">
      <c r="B249" s="192"/>
      <c r="C249" s="193"/>
      <c r="D249" s="194" t="s">
        <v>178</v>
      </c>
      <c r="E249" s="195" t="s">
        <v>1</v>
      </c>
      <c r="F249" s="196" t="s">
        <v>785</v>
      </c>
      <c r="G249" s="193"/>
      <c r="H249" s="195" t="s">
        <v>1</v>
      </c>
      <c r="I249" s="197"/>
      <c r="J249" s="193"/>
      <c r="K249" s="193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178</v>
      </c>
      <c r="AU249" s="202" t="s">
        <v>84</v>
      </c>
      <c r="AV249" s="12" t="s">
        <v>82</v>
      </c>
      <c r="AW249" s="12" t="s">
        <v>36</v>
      </c>
      <c r="AX249" s="12" t="s">
        <v>75</v>
      </c>
      <c r="AY249" s="202" t="s">
        <v>172</v>
      </c>
    </row>
    <row r="250" spans="2:65" s="12" customFormat="1">
      <c r="B250" s="192"/>
      <c r="C250" s="193"/>
      <c r="D250" s="194" t="s">
        <v>178</v>
      </c>
      <c r="E250" s="195" t="s">
        <v>1</v>
      </c>
      <c r="F250" s="196" t="s">
        <v>180</v>
      </c>
      <c r="G250" s="193"/>
      <c r="H250" s="195" t="s">
        <v>1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178</v>
      </c>
      <c r="AU250" s="202" t="s">
        <v>84</v>
      </c>
      <c r="AV250" s="12" t="s">
        <v>82</v>
      </c>
      <c r="AW250" s="12" t="s">
        <v>36</v>
      </c>
      <c r="AX250" s="12" t="s">
        <v>75</v>
      </c>
      <c r="AY250" s="202" t="s">
        <v>172</v>
      </c>
    </row>
    <row r="251" spans="2:65" s="13" customFormat="1">
      <c r="B251" s="203"/>
      <c r="C251" s="204"/>
      <c r="D251" s="194" t="s">
        <v>178</v>
      </c>
      <c r="E251" s="205" t="s">
        <v>1</v>
      </c>
      <c r="F251" s="206" t="s">
        <v>786</v>
      </c>
      <c r="G251" s="204"/>
      <c r="H251" s="207">
        <v>6.2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178</v>
      </c>
      <c r="AU251" s="213" t="s">
        <v>84</v>
      </c>
      <c r="AV251" s="13" t="s">
        <v>84</v>
      </c>
      <c r="AW251" s="13" t="s">
        <v>36</v>
      </c>
      <c r="AX251" s="13" t="s">
        <v>82</v>
      </c>
      <c r="AY251" s="213" t="s">
        <v>172</v>
      </c>
    </row>
    <row r="252" spans="2:65" s="1" customFormat="1" ht="16.5" customHeight="1">
      <c r="B252" s="33"/>
      <c r="C252" s="181" t="s">
        <v>300</v>
      </c>
      <c r="D252" s="181" t="s">
        <v>174</v>
      </c>
      <c r="E252" s="182" t="s">
        <v>365</v>
      </c>
      <c r="F252" s="183" t="s">
        <v>366</v>
      </c>
      <c r="G252" s="184" t="s">
        <v>175</v>
      </c>
      <c r="H252" s="185">
        <v>108.07</v>
      </c>
      <c r="I252" s="186"/>
      <c r="J252" s="185">
        <f>ROUND(I252*H252,2)</f>
        <v>0</v>
      </c>
      <c r="K252" s="183" t="s">
        <v>176</v>
      </c>
      <c r="L252" s="37"/>
      <c r="M252" s="187" t="s">
        <v>1</v>
      </c>
      <c r="N252" s="188" t="s">
        <v>46</v>
      </c>
      <c r="O252" s="59"/>
      <c r="P252" s="189">
        <f>O252*H252</f>
        <v>0</v>
      </c>
      <c r="Q252" s="189">
        <v>0</v>
      </c>
      <c r="R252" s="189">
        <f>Q252*H252</f>
        <v>0</v>
      </c>
      <c r="S252" s="189">
        <v>0</v>
      </c>
      <c r="T252" s="190">
        <f>S252*H252</f>
        <v>0</v>
      </c>
      <c r="AR252" s="16" t="s">
        <v>177</v>
      </c>
      <c r="AT252" s="16" t="s">
        <v>174</v>
      </c>
      <c r="AU252" s="16" t="s">
        <v>84</v>
      </c>
      <c r="AY252" s="16" t="s">
        <v>172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6" t="s">
        <v>82</v>
      </c>
      <c r="BK252" s="191">
        <f>ROUND(I252*H252,2)</f>
        <v>0</v>
      </c>
      <c r="BL252" s="16" t="s">
        <v>177</v>
      </c>
      <c r="BM252" s="16" t="s">
        <v>861</v>
      </c>
    </row>
    <row r="253" spans="2:65" s="12" customFormat="1">
      <c r="B253" s="192"/>
      <c r="C253" s="193"/>
      <c r="D253" s="194" t="s">
        <v>178</v>
      </c>
      <c r="E253" s="195" t="s">
        <v>1</v>
      </c>
      <c r="F253" s="196" t="s">
        <v>785</v>
      </c>
      <c r="G253" s="193"/>
      <c r="H253" s="195" t="s">
        <v>1</v>
      </c>
      <c r="I253" s="197"/>
      <c r="J253" s="193"/>
      <c r="K253" s="193"/>
      <c r="L253" s="198"/>
      <c r="M253" s="199"/>
      <c r="N253" s="200"/>
      <c r="O253" s="200"/>
      <c r="P253" s="200"/>
      <c r="Q253" s="200"/>
      <c r="R253" s="200"/>
      <c r="S253" s="200"/>
      <c r="T253" s="201"/>
      <c r="AT253" s="202" t="s">
        <v>178</v>
      </c>
      <c r="AU253" s="202" t="s">
        <v>84</v>
      </c>
      <c r="AV253" s="12" t="s">
        <v>82</v>
      </c>
      <c r="AW253" s="12" t="s">
        <v>36</v>
      </c>
      <c r="AX253" s="12" t="s">
        <v>75</v>
      </c>
      <c r="AY253" s="202" t="s">
        <v>172</v>
      </c>
    </row>
    <row r="254" spans="2:65" s="12" customFormat="1">
      <c r="B254" s="192"/>
      <c r="C254" s="193"/>
      <c r="D254" s="194" t="s">
        <v>178</v>
      </c>
      <c r="E254" s="195" t="s">
        <v>1</v>
      </c>
      <c r="F254" s="196" t="s">
        <v>180</v>
      </c>
      <c r="G254" s="193"/>
      <c r="H254" s="195" t="s">
        <v>1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178</v>
      </c>
      <c r="AU254" s="202" t="s">
        <v>84</v>
      </c>
      <c r="AV254" s="12" t="s">
        <v>82</v>
      </c>
      <c r="AW254" s="12" t="s">
        <v>36</v>
      </c>
      <c r="AX254" s="12" t="s">
        <v>75</v>
      </c>
      <c r="AY254" s="202" t="s">
        <v>172</v>
      </c>
    </row>
    <row r="255" spans="2:65" s="13" customFormat="1">
      <c r="B255" s="203"/>
      <c r="C255" s="204"/>
      <c r="D255" s="194" t="s">
        <v>178</v>
      </c>
      <c r="E255" s="205" t="s">
        <v>1</v>
      </c>
      <c r="F255" s="206" t="s">
        <v>786</v>
      </c>
      <c r="G255" s="204"/>
      <c r="H255" s="207">
        <v>6.2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178</v>
      </c>
      <c r="AU255" s="213" t="s">
        <v>84</v>
      </c>
      <c r="AV255" s="13" t="s">
        <v>84</v>
      </c>
      <c r="AW255" s="13" t="s">
        <v>36</v>
      </c>
      <c r="AX255" s="13" t="s">
        <v>75</v>
      </c>
      <c r="AY255" s="213" t="s">
        <v>172</v>
      </c>
    </row>
    <row r="256" spans="2:65" s="13" customFormat="1">
      <c r="B256" s="203"/>
      <c r="C256" s="204"/>
      <c r="D256" s="194" t="s">
        <v>178</v>
      </c>
      <c r="E256" s="205" t="s">
        <v>1</v>
      </c>
      <c r="F256" s="206" t="s">
        <v>787</v>
      </c>
      <c r="G256" s="204"/>
      <c r="H256" s="207">
        <v>101.87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178</v>
      </c>
      <c r="AU256" s="213" t="s">
        <v>84</v>
      </c>
      <c r="AV256" s="13" t="s">
        <v>84</v>
      </c>
      <c r="AW256" s="13" t="s">
        <v>36</v>
      </c>
      <c r="AX256" s="13" t="s">
        <v>75</v>
      </c>
      <c r="AY256" s="213" t="s">
        <v>172</v>
      </c>
    </row>
    <row r="257" spans="2:65" s="14" customFormat="1">
      <c r="B257" s="216"/>
      <c r="C257" s="217"/>
      <c r="D257" s="194" t="s">
        <v>178</v>
      </c>
      <c r="E257" s="218" t="s">
        <v>1</v>
      </c>
      <c r="F257" s="219" t="s">
        <v>195</v>
      </c>
      <c r="G257" s="217"/>
      <c r="H257" s="220">
        <v>108.07</v>
      </c>
      <c r="I257" s="221"/>
      <c r="J257" s="217"/>
      <c r="K257" s="217"/>
      <c r="L257" s="222"/>
      <c r="M257" s="223"/>
      <c r="N257" s="224"/>
      <c r="O257" s="224"/>
      <c r="P257" s="224"/>
      <c r="Q257" s="224"/>
      <c r="R257" s="224"/>
      <c r="S257" s="224"/>
      <c r="T257" s="225"/>
      <c r="AT257" s="226" t="s">
        <v>178</v>
      </c>
      <c r="AU257" s="226" t="s">
        <v>84</v>
      </c>
      <c r="AV257" s="14" t="s">
        <v>177</v>
      </c>
      <c r="AW257" s="14" t="s">
        <v>36</v>
      </c>
      <c r="AX257" s="14" t="s">
        <v>82</v>
      </c>
      <c r="AY257" s="226" t="s">
        <v>172</v>
      </c>
    </row>
    <row r="258" spans="2:65" s="1" customFormat="1" ht="16.5" customHeight="1">
      <c r="B258" s="33"/>
      <c r="C258" s="181" t="s">
        <v>303</v>
      </c>
      <c r="D258" s="181" t="s">
        <v>174</v>
      </c>
      <c r="E258" s="182" t="s">
        <v>368</v>
      </c>
      <c r="F258" s="183" t="s">
        <v>369</v>
      </c>
      <c r="G258" s="184" t="s">
        <v>175</v>
      </c>
      <c r="H258" s="185">
        <v>1007.84</v>
      </c>
      <c r="I258" s="186"/>
      <c r="J258" s="185">
        <f>ROUND(I258*H258,2)</f>
        <v>0</v>
      </c>
      <c r="K258" s="183" t="s">
        <v>176</v>
      </c>
      <c r="L258" s="37"/>
      <c r="M258" s="187" t="s">
        <v>1</v>
      </c>
      <c r="N258" s="188" t="s">
        <v>46</v>
      </c>
      <c r="O258" s="59"/>
      <c r="P258" s="189">
        <f>O258*H258</f>
        <v>0</v>
      </c>
      <c r="Q258" s="189">
        <v>0</v>
      </c>
      <c r="R258" s="189">
        <f>Q258*H258</f>
        <v>0</v>
      </c>
      <c r="S258" s="189">
        <v>0</v>
      </c>
      <c r="T258" s="190">
        <f>S258*H258</f>
        <v>0</v>
      </c>
      <c r="AR258" s="16" t="s">
        <v>177</v>
      </c>
      <c r="AT258" s="16" t="s">
        <v>174</v>
      </c>
      <c r="AU258" s="16" t="s">
        <v>84</v>
      </c>
      <c r="AY258" s="16" t="s">
        <v>172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6" t="s">
        <v>82</v>
      </c>
      <c r="BK258" s="191">
        <f>ROUND(I258*H258,2)</f>
        <v>0</v>
      </c>
      <c r="BL258" s="16" t="s">
        <v>177</v>
      </c>
      <c r="BM258" s="16" t="s">
        <v>862</v>
      </c>
    </row>
    <row r="259" spans="2:65" s="12" customFormat="1">
      <c r="B259" s="192"/>
      <c r="C259" s="193"/>
      <c r="D259" s="194" t="s">
        <v>178</v>
      </c>
      <c r="E259" s="195" t="s">
        <v>1</v>
      </c>
      <c r="F259" s="196" t="s">
        <v>785</v>
      </c>
      <c r="G259" s="193"/>
      <c r="H259" s="195" t="s">
        <v>1</v>
      </c>
      <c r="I259" s="197"/>
      <c r="J259" s="193"/>
      <c r="K259" s="193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178</v>
      </c>
      <c r="AU259" s="202" t="s">
        <v>84</v>
      </c>
      <c r="AV259" s="12" t="s">
        <v>82</v>
      </c>
      <c r="AW259" s="12" t="s">
        <v>36</v>
      </c>
      <c r="AX259" s="12" t="s">
        <v>75</v>
      </c>
      <c r="AY259" s="202" t="s">
        <v>172</v>
      </c>
    </row>
    <row r="260" spans="2:65" s="12" customFormat="1">
      <c r="B260" s="192"/>
      <c r="C260" s="193"/>
      <c r="D260" s="194" t="s">
        <v>178</v>
      </c>
      <c r="E260" s="195" t="s">
        <v>1</v>
      </c>
      <c r="F260" s="196" t="s">
        <v>180</v>
      </c>
      <c r="G260" s="193"/>
      <c r="H260" s="195" t="s">
        <v>1</v>
      </c>
      <c r="I260" s="197"/>
      <c r="J260" s="193"/>
      <c r="K260" s="193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178</v>
      </c>
      <c r="AU260" s="202" t="s">
        <v>84</v>
      </c>
      <c r="AV260" s="12" t="s">
        <v>82</v>
      </c>
      <c r="AW260" s="12" t="s">
        <v>36</v>
      </c>
      <c r="AX260" s="12" t="s">
        <v>75</v>
      </c>
      <c r="AY260" s="202" t="s">
        <v>172</v>
      </c>
    </row>
    <row r="261" spans="2:65" s="13" customFormat="1">
      <c r="B261" s="203"/>
      <c r="C261" s="204"/>
      <c r="D261" s="194" t="s">
        <v>178</v>
      </c>
      <c r="E261" s="205" t="s">
        <v>1</v>
      </c>
      <c r="F261" s="206" t="s">
        <v>863</v>
      </c>
      <c r="G261" s="204"/>
      <c r="H261" s="207">
        <v>12.4</v>
      </c>
      <c r="I261" s="208"/>
      <c r="J261" s="204"/>
      <c r="K261" s="204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178</v>
      </c>
      <c r="AU261" s="213" t="s">
        <v>84</v>
      </c>
      <c r="AV261" s="13" t="s">
        <v>84</v>
      </c>
      <c r="AW261" s="13" t="s">
        <v>36</v>
      </c>
      <c r="AX261" s="13" t="s">
        <v>75</v>
      </c>
      <c r="AY261" s="213" t="s">
        <v>172</v>
      </c>
    </row>
    <row r="262" spans="2:65" s="13" customFormat="1">
      <c r="B262" s="203"/>
      <c r="C262" s="204"/>
      <c r="D262" s="194" t="s">
        <v>178</v>
      </c>
      <c r="E262" s="205" t="s">
        <v>1</v>
      </c>
      <c r="F262" s="206" t="s">
        <v>864</v>
      </c>
      <c r="G262" s="204"/>
      <c r="H262" s="207">
        <v>152.81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178</v>
      </c>
      <c r="AU262" s="213" t="s">
        <v>84</v>
      </c>
      <c r="AV262" s="13" t="s">
        <v>84</v>
      </c>
      <c r="AW262" s="13" t="s">
        <v>36</v>
      </c>
      <c r="AX262" s="13" t="s">
        <v>75</v>
      </c>
      <c r="AY262" s="213" t="s">
        <v>172</v>
      </c>
    </row>
    <row r="263" spans="2:65" s="12" customFormat="1">
      <c r="B263" s="192"/>
      <c r="C263" s="193"/>
      <c r="D263" s="194" t="s">
        <v>178</v>
      </c>
      <c r="E263" s="195" t="s">
        <v>1</v>
      </c>
      <c r="F263" s="196" t="s">
        <v>800</v>
      </c>
      <c r="G263" s="193"/>
      <c r="H263" s="195" t="s">
        <v>1</v>
      </c>
      <c r="I263" s="197"/>
      <c r="J263" s="193"/>
      <c r="K263" s="193"/>
      <c r="L263" s="198"/>
      <c r="M263" s="199"/>
      <c r="N263" s="200"/>
      <c r="O263" s="200"/>
      <c r="P263" s="200"/>
      <c r="Q263" s="200"/>
      <c r="R263" s="200"/>
      <c r="S263" s="200"/>
      <c r="T263" s="201"/>
      <c r="AT263" s="202" t="s">
        <v>178</v>
      </c>
      <c r="AU263" s="202" t="s">
        <v>84</v>
      </c>
      <c r="AV263" s="12" t="s">
        <v>82</v>
      </c>
      <c r="AW263" s="12" t="s">
        <v>36</v>
      </c>
      <c r="AX263" s="12" t="s">
        <v>75</v>
      </c>
      <c r="AY263" s="202" t="s">
        <v>172</v>
      </c>
    </row>
    <row r="264" spans="2:65" s="13" customFormat="1">
      <c r="B264" s="203"/>
      <c r="C264" s="204"/>
      <c r="D264" s="194" t="s">
        <v>178</v>
      </c>
      <c r="E264" s="205" t="s">
        <v>1</v>
      </c>
      <c r="F264" s="206" t="s">
        <v>801</v>
      </c>
      <c r="G264" s="204"/>
      <c r="H264" s="207">
        <v>407.03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178</v>
      </c>
      <c r="AU264" s="213" t="s">
        <v>84</v>
      </c>
      <c r="AV264" s="13" t="s">
        <v>84</v>
      </c>
      <c r="AW264" s="13" t="s">
        <v>36</v>
      </c>
      <c r="AX264" s="13" t="s">
        <v>75</v>
      </c>
      <c r="AY264" s="213" t="s">
        <v>172</v>
      </c>
    </row>
    <row r="265" spans="2:65" s="12" customFormat="1">
      <c r="B265" s="192"/>
      <c r="C265" s="193"/>
      <c r="D265" s="194" t="s">
        <v>178</v>
      </c>
      <c r="E265" s="195" t="s">
        <v>1</v>
      </c>
      <c r="F265" s="196" t="s">
        <v>795</v>
      </c>
      <c r="G265" s="193"/>
      <c r="H265" s="195" t="s">
        <v>1</v>
      </c>
      <c r="I265" s="197"/>
      <c r="J265" s="193"/>
      <c r="K265" s="193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178</v>
      </c>
      <c r="AU265" s="202" t="s">
        <v>84</v>
      </c>
      <c r="AV265" s="12" t="s">
        <v>82</v>
      </c>
      <c r="AW265" s="12" t="s">
        <v>36</v>
      </c>
      <c r="AX265" s="12" t="s">
        <v>75</v>
      </c>
      <c r="AY265" s="202" t="s">
        <v>172</v>
      </c>
    </row>
    <row r="266" spans="2:65" s="13" customFormat="1">
      <c r="B266" s="203"/>
      <c r="C266" s="204"/>
      <c r="D266" s="194" t="s">
        <v>178</v>
      </c>
      <c r="E266" s="205" t="s">
        <v>1</v>
      </c>
      <c r="F266" s="206" t="s">
        <v>796</v>
      </c>
      <c r="G266" s="204"/>
      <c r="H266" s="207">
        <v>435.6</v>
      </c>
      <c r="I266" s="208"/>
      <c r="J266" s="204"/>
      <c r="K266" s="204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178</v>
      </c>
      <c r="AU266" s="213" t="s">
        <v>84</v>
      </c>
      <c r="AV266" s="13" t="s">
        <v>84</v>
      </c>
      <c r="AW266" s="13" t="s">
        <v>36</v>
      </c>
      <c r="AX266" s="13" t="s">
        <v>75</v>
      </c>
      <c r="AY266" s="213" t="s">
        <v>172</v>
      </c>
    </row>
    <row r="267" spans="2:65" s="14" customFormat="1">
      <c r="B267" s="216"/>
      <c r="C267" s="217"/>
      <c r="D267" s="194" t="s">
        <v>178</v>
      </c>
      <c r="E267" s="218" t="s">
        <v>1</v>
      </c>
      <c r="F267" s="219" t="s">
        <v>195</v>
      </c>
      <c r="G267" s="217"/>
      <c r="H267" s="220">
        <v>1007.84</v>
      </c>
      <c r="I267" s="221"/>
      <c r="J267" s="217"/>
      <c r="K267" s="217"/>
      <c r="L267" s="222"/>
      <c r="M267" s="223"/>
      <c r="N267" s="224"/>
      <c r="O267" s="224"/>
      <c r="P267" s="224"/>
      <c r="Q267" s="224"/>
      <c r="R267" s="224"/>
      <c r="S267" s="224"/>
      <c r="T267" s="225"/>
      <c r="AT267" s="226" t="s">
        <v>178</v>
      </c>
      <c r="AU267" s="226" t="s">
        <v>84</v>
      </c>
      <c r="AV267" s="14" t="s">
        <v>177</v>
      </c>
      <c r="AW267" s="14" t="s">
        <v>36</v>
      </c>
      <c r="AX267" s="14" t="s">
        <v>82</v>
      </c>
      <c r="AY267" s="226" t="s">
        <v>172</v>
      </c>
    </row>
    <row r="268" spans="2:65" s="1" customFormat="1" ht="22.5" customHeight="1">
      <c r="B268" s="33"/>
      <c r="C268" s="181" t="s">
        <v>306</v>
      </c>
      <c r="D268" s="181" t="s">
        <v>174</v>
      </c>
      <c r="E268" s="182" t="s">
        <v>865</v>
      </c>
      <c r="F268" s="183" t="s">
        <v>866</v>
      </c>
      <c r="G268" s="184" t="s">
        <v>175</v>
      </c>
      <c r="H268" s="185">
        <v>435.6</v>
      </c>
      <c r="I268" s="186"/>
      <c r="J268" s="185">
        <f>ROUND(I268*H268,2)</f>
        <v>0</v>
      </c>
      <c r="K268" s="183" t="s">
        <v>176</v>
      </c>
      <c r="L268" s="37"/>
      <c r="M268" s="187" t="s">
        <v>1</v>
      </c>
      <c r="N268" s="188" t="s">
        <v>46</v>
      </c>
      <c r="O268" s="59"/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AR268" s="16" t="s">
        <v>177</v>
      </c>
      <c r="AT268" s="16" t="s">
        <v>174</v>
      </c>
      <c r="AU268" s="16" t="s">
        <v>84</v>
      </c>
      <c r="AY268" s="16" t="s">
        <v>172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6" t="s">
        <v>82</v>
      </c>
      <c r="BK268" s="191">
        <f>ROUND(I268*H268,2)</f>
        <v>0</v>
      </c>
      <c r="BL268" s="16" t="s">
        <v>177</v>
      </c>
      <c r="BM268" s="16" t="s">
        <v>867</v>
      </c>
    </row>
    <row r="269" spans="2:65" s="12" customFormat="1">
      <c r="B269" s="192"/>
      <c r="C269" s="193"/>
      <c r="D269" s="194" t="s">
        <v>178</v>
      </c>
      <c r="E269" s="195" t="s">
        <v>1</v>
      </c>
      <c r="F269" s="196" t="s">
        <v>794</v>
      </c>
      <c r="G269" s="193"/>
      <c r="H269" s="195" t="s">
        <v>1</v>
      </c>
      <c r="I269" s="197"/>
      <c r="J269" s="193"/>
      <c r="K269" s="193"/>
      <c r="L269" s="198"/>
      <c r="M269" s="199"/>
      <c r="N269" s="200"/>
      <c r="O269" s="200"/>
      <c r="P269" s="200"/>
      <c r="Q269" s="200"/>
      <c r="R269" s="200"/>
      <c r="S269" s="200"/>
      <c r="T269" s="201"/>
      <c r="AT269" s="202" t="s">
        <v>178</v>
      </c>
      <c r="AU269" s="202" t="s">
        <v>84</v>
      </c>
      <c r="AV269" s="12" t="s">
        <v>82</v>
      </c>
      <c r="AW269" s="12" t="s">
        <v>36</v>
      </c>
      <c r="AX269" s="12" t="s">
        <v>75</v>
      </c>
      <c r="AY269" s="202" t="s">
        <v>172</v>
      </c>
    </row>
    <row r="270" spans="2:65" s="12" customFormat="1">
      <c r="B270" s="192"/>
      <c r="C270" s="193"/>
      <c r="D270" s="194" t="s">
        <v>178</v>
      </c>
      <c r="E270" s="195" t="s">
        <v>1</v>
      </c>
      <c r="F270" s="196" t="s">
        <v>795</v>
      </c>
      <c r="G270" s="193"/>
      <c r="H270" s="195" t="s">
        <v>1</v>
      </c>
      <c r="I270" s="197"/>
      <c r="J270" s="193"/>
      <c r="K270" s="193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178</v>
      </c>
      <c r="AU270" s="202" t="s">
        <v>84</v>
      </c>
      <c r="AV270" s="12" t="s">
        <v>82</v>
      </c>
      <c r="AW270" s="12" t="s">
        <v>36</v>
      </c>
      <c r="AX270" s="12" t="s">
        <v>75</v>
      </c>
      <c r="AY270" s="202" t="s">
        <v>172</v>
      </c>
    </row>
    <row r="271" spans="2:65" s="13" customFormat="1">
      <c r="B271" s="203"/>
      <c r="C271" s="204"/>
      <c r="D271" s="194" t="s">
        <v>178</v>
      </c>
      <c r="E271" s="205" t="s">
        <v>1</v>
      </c>
      <c r="F271" s="206" t="s">
        <v>796</v>
      </c>
      <c r="G271" s="204"/>
      <c r="H271" s="207">
        <v>435.6</v>
      </c>
      <c r="I271" s="208"/>
      <c r="J271" s="204"/>
      <c r="K271" s="204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178</v>
      </c>
      <c r="AU271" s="213" t="s">
        <v>84</v>
      </c>
      <c r="AV271" s="13" t="s">
        <v>84</v>
      </c>
      <c r="AW271" s="13" t="s">
        <v>36</v>
      </c>
      <c r="AX271" s="13" t="s">
        <v>82</v>
      </c>
      <c r="AY271" s="213" t="s">
        <v>172</v>
      </c>
    </row>
    <row r="272" spans="2:65" s="1" customFormat="1" ht="22.5" customHeight="1">
      <c r="B272" s="33"/>
      <c r="C272" s="181" t="s">
        <v>310</v>
      </c>
      <c r="D272" s="181" t="s">
        <v>174</v>
      </c>
      <c r="E272" s="182" t="s">
        <v>490</v>
      </c>
      <c r="F272" s="183" t="s">
        <v>491</v>
      </c>
      <c r="G272" s="184" t="s">
        <v>175</v>
      </c>
      <c r="H272" s="185">
        <v>572.24</v>
      </c>
      <c r="I272" s="186"/>
      <c r="J272" s="185">
        <f>ROUND(I272*H272,2)</f>
        <v>0</v>
      </c>
      <c r="K272" s="183" t="s">
        <v>176</v>
      </c>
      <c r="L272" s="37"/>
      <c r="M272" s="187" t="s">
        <v>1</v>
      </c>
      <c r="N272" s="188" t="s">
        <v>46</v>
      </c>
      <c r="O272" s="59"/>
      <c r="P272" s="189">
        <f>O272*H272</f>
        <v>0</v>
      </c>
      <c r="Q272" s="189">
        <v>0</v>
      </c>
      <c r="R272" s="189">
        <f>Q272*H272</f>
        <v>0</v>
      </c>
      <c r="S272" s="189">
        <v>0</v>
      </c>
      <c r="T272" s="190">
        <f>S272*H272</f>
        <v>0</v>
      </c>
      <c r="AR272" s="16" t="s">
        <v>177</v>
      </c>
      <c r="AT272" s="16" t="s">
        <v>174</v>
      </c>
      <c r="AU272" s="16" t="s">
        <v>84</v>
      </c>
      <c r="AY272" s="16" t="s">
        <v>172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6" t="s">
        <v>82</v>
      </c>
      <c r="BK272" s="191">
        <f>ROUND(I272*H272,2)</f>
        <v>0</v>
      </c>
      <c r="BL272" s="16" t="s">
        <v>177</v>
      </c>
      <c r="BM272" s="16" t="s">
        <v>868</v>
      </c>
    </row>
    <row r="273" spans="2:65" s="12" customFormat="1">
      <c r="B273" s="192"/>
      <c r="C273" s="193"/>
      <c r="D273" s="194" t="s">
        <v>178</v>
      </c>
      <c r="E273" s="195" t="s">
        <v>1</v>
      </c>
      <c r="F273" s="196" t="s">
        <v>785</v>
      </c>
      <c r="G273" s="193"/>
      <c r="H273" s="195" t="s">
        <v>1</v>
      </c>
      <c r="I273" s="197"/>
      <c r="J273" s="193"/>
      <c r="K273" s="193"/>
      <c r="L273" s="198"/>
      <c r="M273" s="199"/>
      <c r="N273" s="200"/>
      <c r="O273" s="200"/>
      <c r="P273" s="200"/>
      <c r="Q273" s="200"/>
      <c r="R273" s="200"/>
      <c r="S273" s="200"/>
      <c r="T273" s="201"/>
      <c r="AT273" s="202" t="s">
        <v>178</v>
      </c>
      <c r="AU273" s="202" t="s">
        <v>84</v>
      </c>
      <c r="AV273" s="12" t="s">
        <v>82</v>
      </c>
      <c r="AW273" s="12" t="s">
        <v>36</v>
      </c>
      <c r="AX273" s="12" t="s">
        <v>75</v>
      </c>
      <c r="AY273" s="202" t="s">
        <v>172</v>
      </c>
    </row>
    <row r="274" spans="2:65" s="12" customFormat="1">
      <c r="B274" s="192"/>
      <c r="C274" s="193"/>
      <c r="D274" s="194" t="s">
        <v>178</v>
      </c>
      <c r="E274" s="195" t="s">
        <v>1</v>
      </c>
      <c r="F274" s="196" t="s">
        <v>180</v>
      </c>
      <c r="G274" s="193"/>
      <c r="H274" s="195" t="s">
        <v>1</v>
      </c>
      <c r="I274" s="197"/>
      <c r="J274" s="193"/>
      <c r="K274" s="193"/>
      <c r="L274" s="198"/>
      <c r="M274" s="199"/>
      <c r="N274" s="200"/>
      <c r="O274" s="200"/>
      <c r="P274" s="200"/>
      <c r="Q274" s="200"/>
      <c r="R274" s="200"/>
      <c r="S274" s="200"/>
      <c r="T274" s="201"/>
      <c r="AT274" s="202" t="s">
        <v>178</v>
      </c>
      <c r="AU274" s="202" t="s">
        <v>84</v>
      </c>
      <c r="AV274" s="12" t="s">
        <v>82</v>
      </c>
      <c r="AW274" s="12" t="s">
        <v>36</v>
      </c>
      <c r="AX274" s="12" t="s">
        <v>75</v>
      </c>
      <c r="AY274" s="202" t="s">
        <v>172</v>
      </c>
    </row>
    <row r="275" spans="2:65" s="13" customFormat="1">
      <c r="B275" s="203"/>
      <c r="C275" s="204"/>
      <c r="D275" s="194" t="s">
        <v>178</v>
      </c>
      <c r="E275" s="205" t="s">
        <v>1</v>
      </c>
      <c r="F275" s="206" t="s">
        <v>863</v>
      </c>
      <c r="G275" s="204"/>
      <c r="H275" s="207">
        <v>12.4</v>
      </c>
      <c r="I275" s="208"/>
      <c r="J275" s="204"/>
      <c r="K275" s="204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178</v>
      </c>
      <c r="AU275" s="213" t="s">
        <v>84</v>
      </c>
      <c r="AV275" s="13" t="s">
        <v>84</v>
      </c>
      <c r="AW275" s="13" t="s">
        <v>36</v>
      </c>
      <c r="AX275" s="13" t="s">
        <v>75</v>
      </c>
      <c r="AY275" s="213" t="s">
        <v>172</v>
      </c>
    </row>
    <row r="276" spans="2:65" s="13" customFormat="1">
      <c r="B276" s="203"/>
      <c r="C276" s="204"/>
      <c r="D276" s="194" t="s">
        <v>178</v>
      </c>
      <c r="E276" s="205" t="s">
        <v>1</v>
      </c>
      <c r="F276" s="206" t="s">
        <v>864</v>
      </c>
      <c r="G276" s="204"/>
      <c r="H276" s="207">
        <v>152.81</v>
      </c>
      <c r="I276" s="208"/>
      <c r="J276" s="204"/>
      <c r="K276" s="204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178</v>
      </c>
      <c r="AU276" s="213" t="s">
        <v>84</v>
      </c>
      <c r="AV276" s="13" t="s">
        <v>84</v>
      </c>
      <c r="AW276" s="13" t="s">
        <v>36</v>
      </c>
      <c r="AX276" s="13" t="s">
        <v>75</v>
      </c>
      <c r="AY276" s="213" t="s">
        <v>172</v>
      </c>
    </row>
    <row r="277" spans="2:65" s="12" customFormat="1">
      <c r="B277" s="192"/>
      <c r="C277" s="193"/>
      <c r="D277" s="194" t="s">
        <v>178</v>
      </c>
      <c r="E277" s="195" t="s">
        <v>1</v>
      </c>
      <c r="F277" s="196" t="s">
        <v>800</v>
      </c>
      <c r="G277" s="193"/>
      <c r="H277" s="195" t="s">
        <v>1</v>
      </c>
      <c r="I277" s="197"/>
      <c r="J277" s="193"/>
      <c r="K277" s="193"/>
      <c r="L277" s="198"/>
      <c r="M277" s="199"/>
      <c r="N277" s="200"/>
      <c r="O277" s="200"/>
      <c r="P277" s="200"/>
      <c r="Q277" s="200"/>
      <c r="R277" s="200"/>
      <c r="S277" s="200"/>
      <c r="T277" s="201"/>
      <c r="AT277" s="202" t="s">
        <v>178</v>
      </c>
      <c r="AU277" s="202" t="s">
        <v>84</v>
      </c>
      <c r="AV277" s="12" t="s">
        <v>82</v>
      </c>
      <c r="AW277" s="12" t="s">
        <v>36</v>
      </c>
      <c r="AX277" s="12" t="s">
        <v>75</v>
      </c>
      <c r="AY277" s="202" t="s">
        <v>172</v>
      </c>
    </row>
    <row r="278" spans="2:65" s="13" customFormat="1">
      <c r="B278" s="203"/>
      <c r="C278" s="204"/>
      <c r="D278" s="194" t="s">
        <v>178</v>
      </c>
      <c r="E278" s="205" t="s">
        <v>1</v>
      </c>
      <c r="F278" s="206" t="s">
        <v>801</v>
      </c>
      <c r="G278" s="204"/>
      <c r="H278" s="207">
        <v>407.03</v>
      </c>
      <c r="I278" s="208"/>
      <c r="J278" s="204"/>
      <c r="K278" s="204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178</v>
      </c>
      <c r="AU278" s="213" t="s">
        <v>84</v>
      </c>
      <c r="AV278" s="13" t="s">
        <v>84</v>
      </c>
      <c r="AW278" s="13" t="s">
        <v>36</v>
      </c>
      <c r="AX278" s="13" t="s">
        <v>75</v>
      </c>
      <c r="AY278" s="213" t="s">
        <v>172</v>
      </c>
    </row>
    <row r="279" spans="2:65" s="14" customFormat="1">
      <c r="B279" s="216"/>
      <c r="C279" s="217"/>
      <c r="D279" s="194" t="s">
        <v>178</v>
      </c>
      <c r="E279" s="218" t="s">
        <v>1</v>
      </c>
      <c r="F279" s="219" t="s">
        <v>195</v>
      </c>
      <c r="G279" s="217"/>
      <c r="H279" s="220">
        <v>572.24</v>
      </c>
      <c r="I279" s="221"/>
      <c r="J279" s="217"/>
      <c r="K279" s="217"/>
      <c r="L279" s="222"/>
      <c r="M279" s="223"/>
      <c r="N279" s="224"/>
      <c r="O279" s="224"/>
      <c r="P279" s="224"/>
      <c r="Q279" s="224"/>
      <c r="R279" s="224"/>
      <c r="S279" s="224"/>
      <c r="T279" s="225"/>
      <c r="AT279" s="226" t="s">
        <v>178</v>
      </c>
      <c r="AU279" s="226" t="s">
        <v>84</v>
      </c>
      <c r="AV279" s="14" t="s">
        <v>177</v>
      </c>
      <c r="AW279" s="14" t="s">
        <v>36</v>
      </c>
      <c r="AX279" s="14" t="s">
        <v>82</v>
      </c>
      <c r="AY279" s="226" t="s">
        <v>172</v>
      </c>
    </row>
    <row r="280" spans="2:65" s="1" customFormat="1" ht="22.5" customHeight="1">
      <c r="B280" s="33"/>
      <c r="C280" s="181" t="s">
        <v>313</v>
      </c>
      <c r="D280" s="181" t="s">
        <v>174</v>
      </c>
      <c r="E280" s="182" t="s">
        <v>371</v>
      </c>
      <c r="F280" s="183" t="s">
        <v>372</v>
      </c>
      <c r="G280" s="184" t="s">
        <v>175</v>
      </c>
      <c r="H280" s="185">
        <v>203.74</v>
      </c>
      <c r="I280" s="186"/>
      <c r="J280" s="185">
        <f>ROUND(I280*H280,2)</f>
        <v>0</v>
      </c>
      <c r="K280" s="183" t="s">
        <v>176</v>
      </c>
      <c r="L280" s="37"/>
      <c r="M280" s="187" t="s">
        <v>1</v>
      </c>
      <c r="N280" s="188" t="s">
        <v>46</v>
      </c>
      <c r="O280" s="59"/>
      <c r="P280" s="189">
        <f>O280*H280</f>
        <v>0</v>
      </c>
      <c r="Q280" s="189">
        <v>0</v>
      </c>
      <c r="R280" s="189">
        <f>Q280*H280</f>
        <v>0</v>
      </c>
      <c r="S280" s="189">
        <v>0</v>
      </c>
      <c r="T280" s="190">
        <f>S280*H280</f>
        <v>0</v>
      </c>
      <c r="AR280" s="16" t="s">
        <v>177</v>
      </c>
      <c r="AT280" s="16" t="s">
        <v>174</v>
      </c>
      <c r="AU280" s="16" t="s">
        <v>84</v>
      </c>
      <c r="AY280" s="16" t="s">
        <v>172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6" t="s">
        <v>82</v>
      </c>
      <c r="BK280" s="191">
        <f>ROUND(I280*H280,2)</f>
        <v>0</v>
      </c>
      <c r="BL280" s="16" t="s">
        <v>177</v>
      </c>
      <c r="BM280" s="16" t="s">
        <v>869</v>
      </c>
    </row>
    <row r="281" spans="2:65" s="12" customFormat="1">
      <c r="B281" s="192"/>
      <c r="C281" s="193"/>
      <c r="D281" s="194" t="s">
        <v>178</v>
      </c>
      <c r="E281" s="195" t="s">
        <v>1</v>
      </c>
      <c r="F281" s="196" t="s">
        <v>785</v>
      </c>
      <c r="G281" s="193"/>
      <c r="H281" s="195" t="s">
        <v>1</v>
      </c>
      <c r="I281" s="197"/>
      <c r="J281" s="193"/>
      <c r="K281" s="193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178</v>
      </c>
      <c r="AU281" s="202" t="s">
        <v>84</v>
      </c>
      <c r="AV281" s="12" t="s">
        <v>82</v>
      </c>
      <c r="AW281" s="12" t="s">
        <v>36</v>
      </c>
      <c r="AX281" s="12" t="s">
        <v>75</v>
      </c>
      <c r="AY281" s="202" t="s">
        <v>172</v>
      </c>
    </row>
    <row r="282" spans="2:65" s="12" customFormat="1">
      <c r="B282" s="192"/>
      <c r="C282" s="193"/>
      <c r="D282" s="194" t="s">
        <v>178</v>
      </c>
      <c r="E282" s="195" t="s">
        <v>1</v>
      </c>
      <c r="F282" s="196" t="s">
        <v>180</v>
      </c>
      <c r="G282" s="193"/>
      <c r="H282" s="195" t="s">
        <v>1</v>
      </c>
      <c r="I282" s="197"/>
      <c r="J282" s="193"/>
      <c r="K282" s="193"/>
      <c r="L282" s="198"/>
      <c r="M282" s="199"/>
      <c r="N282" s="200"/>
      <c r="O282" s="200"/>
      <c r="P282" s="200"/>
      <c r="Q282" s="200"/>
      <c r="R282" s="200"/>
      <c r="S282" s="200"/>
      <c r="T282" s="201"/>
      <c r="AT282" s="202" t="s">
        <v>178</v>
      </c>
      <c r="AU282" s="202" t="s">
        <v>84</v>
      </c>
      <c r="AV282" s="12" t="s">
        <v>82</v>
      </c>
      <c r="AW282" s="12" t="s">
        <v>36</v>
      </c>
      <c r="AX282" s="12" t="s">
        <v>75</v>
      </c>
      <c r="AY282" s="202" t="s">
        <v>172</v>
      </c>
    </row>
    <row r="283" spans="2:65" s="13" customFormat="1">
      <c r="B283" s="203"/>
      <c r="C283" s="204"/>
      <c r="D283" s="194" t="s">
        <v>178</v>
      </c>
      <c r="E283" s="205" t="s">
        <v>1</v>
      </c>
      <c r="F283" s="206" t="s">
        <v>870</v>
      </c>
      <c r="G283" s="204"/>
      <c r="H283" s="207">
        <v>203.74</v>
      </c>
      <c r="I283" s="208"/>
      <c r="J283" s="204"/>
      <c r="K283" s="204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178</v>
      </c>
      <c r="AU283" s="213" t="s">
        <v>84</v>
      </c>
      <c r="AV283" s="13" t="s">
        <v>84</v>
      </c>
      <c r="AW283" s="13" t="s">
        <v>36</v>
      </c>
      <c r="AX283" s="13" t="s">
        <v>82</v>
      </c>
      <c r="AY283" s="213" t="s">
        <v>172</v>
      </c>
    </row>
    <row r="284" spans="2:65" s="11" customFormat="1" ht="22.9" customHeight="1">
      <c r="B284" s="165"/>
      <c r="C284" s="166"/>
      <c r="D284" s="167" t="s">
        <v>74</v>
      </c>
      <c r="E284" s="179" t="s">
        <v>200</v>
      </c>
      <c r="F284" s="179" t="s">
        <v>380</v>
      </c>
      <c r="G284" s="166"/>
      <c r="H284" s="166"/>
      <c r="I284" s="169"/>
      <c r="J284" s="180">
        <f>BK284</f>
        <v>0</v>
      </c>
      <c r="K284" s="166"/>
      <c r="L284" s="171"/>
      <c r="M284" s="172"/>
      <c r="N284" s="173"/>
      <c r="O284" s="173"/>
      <c r="P284" s="174">
        <f>SUM(P285:P354)</f>
        <v>0</v>
      </c>
      <c r="Q284" s="173"/>
      <c r="R284" s="174">
        <f>SUM(R285:R354)</f>
        <v>5.7721885999999998</v>
      </c>
      <c r="S284" s="173"/>
      <c r="T284" s="175">
        <f>SUM(T285:T354)</f>
        <v>7.3000000000000009E-2</v>
      </c>
      <c r="AR284" s="176" t="s">
        <v>82</v>
      </c>
      <c r="AT284" s="177" t="s">
        <v>74</v>
      </c>
      <c r="AU284" s="177" t="s">
        <v>82</v>
      </c>
      <c r="AY284" s="176" t="s">
        <v>172</v>
      </c>
      <c r="BK284" s="178">
        <f>SUM(BK285:BK354)</f>
        <v>0</v>
      </c>
    </row>
    <row r="285" spans="2:65" s="1" customFormat="1" ht="16.5" customHeight="1">
      <c r="B285" s="33"/>
      <c r="C285" s="181" t="s">
        <v>318</v>
      </c>
      <c r="D285" s="181" t="s">
        <v>174</v>
      </c>
      <c r="E285" s="182" t="s">
        <v>493</v>
      </c>
      <c r="F285" s="183" t="s">
        <v>494</v>
      </c>
      <c r="G285" s="184" t="s">
        <v>211</v>
      </c>
      <c r="H285" s="185">
        <v>108.07</v>
      </c>
      <c r="I285" s="186"/>
      <c r="J285" s="185">
        <f>ROUND(I285*H285,2)</f>
        <v>0</v>
      </c>
      <c r="K285" s="183" t="s">
        <v>176</v>
      </c>
      <c r="L285" s="37"/>
      <c r="M285" s="187" t="s">
        <v>1</v>
      </c>
      <c r="N285" s="188" t="s">
        <v>46</v>
      </c>
      <c r="O285" s="59"/>
      <c r="P285" s="189">
        <f>O285*H285</f>
        <v>0</v>
      </c>
      <c r="Q285" s="189">
        <v>0</v>
      </c>
      <c r="R285" s="189">
        <f>Q285*H285</f>
        <v>0</v>
      </c>
      <c r="S285" s="189">
        <v>0</v>
      </c>
      <c r="T285" s="190">
        <f>S285*H285</f>
        <v>0</v>
      </c>
      <c r="AR285" s="16" t="s">
        <v>177</v>
      </c>
      <c r="AT285" s="16" t="s">
        <v>174</v>
      </c>
      <c r="AU285" s="16" t="s">
        <v>84</v>
      </c>
      <c r="AY285" s="16" t="s">
        <v>172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6" t="s">
        <v>82</v>
      </c>
      <c r="BK285" s="191">
        <f>ROUND(I285*H285,2)</f>
        <v>0</v>
      </c>
      <c r="BL285" s="16" t="s">
        <v>177</v>
      </c>
      <c r="BM285" s="16" t="s">
        <v>871</v>
      </c>
    </row>
    <row r="286" spans="2:65" s="12" customFormat="1">
      <c r="B286" s="192"/>
      <c r="C286" s="193"/>
      <c r="D286" s="194" t="s">
        <v>178</v>
      </c>
      <c r="E286" s="195" t="s">
        <v>1</v>
      </c>
      <c r="F286" s="196" t="s">
        <v>852</v>
      </c>
      <c r="G286" s="193"/>
      <c r="H286" s="195" t="s">
        <v>1</v>
      </c>
      <c r="I286" s="197"/>
      <c r="J286" s="193"/>
      <c r="K286" s="193"/>
      <c r="L286" s="198"/>
      <c r="M286" s="199"/>
      <c r="N286" s="200"/>
      <c r="O286" s="200"/>
      <c r="P286" s="200"/>
      <c r="Q286" s="200"/>
      <c r="R286" s="200"/>
      <c r="S286" s="200"/>
      <c r="T286" s="201"/>
      <c r="AT286" s="202" t="s">
        <v>178</v>
      </c>
      <c r="AU286" s="202" t="s">
        <v>84</v>
      </c>
      <c r="AV286" s="12" t="s">
        <v>82</v>
      </c>
      <c r="AW286" s="12" t="s">
        <v>36</v>
      </c>
      <c r="AX286" s="12" t="s">
        <v>75</v>
      </c>
      <c r="AY286" s="202" t="s">
        <v>172</v>
      </c>
    </row>
    <row r="287" spans="2:65" s="13" customFormat="1">
      <c r="B287" s="203"/>
      <c r="C287" s="204"/>
      <c r="D287" s="194" t="s">
        <v>178</v>
      </c>
      <c r="E287" s="205" t="s">
        <v>1</v>
      </c>
      <c r="F287" s="206" t="s">
        <v>872</v>
      </c>
      <c r="G287" s="204"/>
      <c r="H287" s="207">
        <v>108.07</v>
      </c>
      <c r="I287" s="208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178</v>
      </c>
      <c r="AU287" s="213" t="s">
        <v>84</v>
      </c>
      <c r="AV287" s="13" t="s">
        <v>84</v>
      </c>
      <c r="AW287" s="13" t="s">
        <v>36</v>
      </c>
      <c r="AX287" s="13" t="s">
        <v>82</v>
      </c>
      <c r="AY287" s="213" t="s">
        <v>172</v>
      </c>
    </row>
    <row r="288" spans="2:65" s="1" customFormat="1" ht="16.5" customHeight="1">
      <c r="B288" s="33"/>
      <c r="C288" s="227" t="s">
        <v>321</v>
      </c>
      <c r="D288" s="227" t="s">
        <v>288</v>
      </c>
      <c r="E288" s="228" t="s">
        <v>497</v>
      </c>
      <c r="F288" s="229" t="s">
        <v>498</v>
      </c>
      <c r="G288" s="230" t="s">
        <v>211</v>
      </c>
      <c r="H288" s="231">
        <v>108.07</v>
      </c>
      <c r="I288" s="232"/>
      <c r="J288" s="231">
        <f>ROUND(I288*H288,2)</f>
        <v>0</v>
      </c>
      <c r="K288" s="229" t="s">
        <v>1</v>
      </c>
      <c r="L288" s="233"/>
      <c r="M288" s="234" t="s">
        <v>1</v>
      </c>
      <c r="N288" s="235" t="s">
        <v>46</v>
      </c>
      <c r="O288" s="59"/>
      <c r="P288" s="189">
        <f>O288*H288</f>
        <v>0</v>
      </c>
      <c r="Q288" s="189">
        <v>1.77E-2</v>
      </c>
      <c r="R288" s="189">
        <f>Q288*H288</f>
        <v>1.912839</v>
      </c>
      <c r="S288" s="189">
        <v>0</v>
      </c>
      <c r="T288" s="190">
        <f>S288*H288</f>
        <v>0</v>
      </c>
      <c r="AR288" s="16" t="s">
        <v>200</v>
      </c>
      <c r="AT288" s="16" t="s">
        <v>288</v>
      </c>
      <c r="AU288" s="16" t="s">
        <v>84</v>
      </c>
      <c r="AY288" s="16" t="s">
        <v>172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6" t="s">
        <v>82</v>
      </c>
      <c r="BK288" s="191">
        <f>ROUND(I288*H288,2)</f>
        <v>0</v>
      </c>
      <c r="BL288" s="16" t="s">
        <v>177</v>
      </c>
      <c r="BM288" s="16" t="s">
        <v>873</v>
      </c>
    </row>
    <row r="289" spans="2:65" s="12" customFormat="1">
      <c r="B289" s="192"/>
      <c r="C289" s="193"/>
      <c r="D289" s="194" t="s">
        <v>178</v>
      </c>
      <c r="E289" s="195" t="s">
        <v>1</v>
      </c>
      <c r="F289" s="196" t="s">
        <v>852</v>
      </c>
      <c r="G289" s="193"/>
      <c r="H289" s="195" t="s">
        <v>1</v>
      </c>
      <c r="I289" s="197"/>
      <c r="J289" s="193"/>
      <c r="K289" s="193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178</v>
      </c>
      <c r="AU289" s="202" t="s">
        <v>84</v>
      </c>
      <c r="AV289" s="12" t="s">
        <v>82</v>
      </c>
      <c r="AW289" s="12" t="s">
        <v>36</v>
      </c>
      <c r="AX289" s="12" t="s">
        <v>75</v>
      </c>
      <c r="AY289" s="202" t="s">
        <v>172</v>
      </c>
    </row>
    <row r="290" spans="2:65" s="12" customFormat="1">
      <c r="B290" s="192"/>
      <c r="C290" s="193"/>
      <c r="D290" s="194" t="s">
        <v>178</v>
      </c>
      <c r="E290" s="195" t="s">
        <v>1</v>
      </c>
      <c r="F290" s="196" t="s">
        <v>500</v>
      </c>
      <c r="G290" s="193"/>
      <c r="H290" s="195" t="s">
        <v>1</v>
      </c>
      <c r="I290" s="197"/>
      <c r="J290" s="193"/>
      <c r="K290" s="193"/>
      <c r="L290" s="198"/>
      <c r="M290" s="199"/>
      <c r="N290" s="200"/>
      <c r="O290" s="200"/>
      <c r="P290" s="200"/>
      <c r="Q290" s="200"/>
      <c r="R290" s="200"/>
      <c r="S290" s="200"/>
      <c r="T290" s="201"/>
      <c r="AT290" s="202" t="s">
        <v>178</v>
      </c>
      <c r="AU290" s="202" t="s">
        <v>84</v>
      </c>
      <c r="AV290" s="12" t="s">
        <v>82</v>
      </c>
      <c r="AW290" s="12" t="s">
        <v>36</v>
      </c>
      <c r="AX290" s="12" t="s">
        <v>75</v>
      </c>
      <c r="AY290" s="202" t="s">
        <v>172</v>
      </c>
    </row>
    <row r="291" spans="2:65" s="13" customFormat="1">
      <c r="B291" s="203"/>
      <c r="C291" s="204"/>
      <c r="D291" s="194" t="s">
        <v>178</v>
      </c>
      <c r="E291" s="205" t="s">
        <v>1</v>
      </c>
      <c r="F291" s="206" t="s">
        <v>872</v>
      </c>
      <c r="G291" s="204"/>
      <c r="H291" s="207">
        <v>108.07</v>
      </c>
      <c r="I291" s="208"/>
      <c r="J291" s="204"/>
      <c r="K291" s="204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178</v>
      </c>
      <c r="AU291" s="213" t="s">
        <v>84</v>
      </c>
      <c r="AV291" s="13" t="s">
        <v>84</v>
      </c>
      <c r="AW291" s="13" t="s">
        <v>36</v>
      </c>
      <c r="AX291" s="13" t="s">
        <v>82</v>
      </c>
      <c r="AY291" s="213" t="s">
        <v>172</v>
      </c>
    </row>
    <row r="292" spans="2:65" s="1" customFormat="1" ht="22.5" customHeight="1">
      <c r="B292" s="33"/>
      <c r="C292" s="181" t="s">
        <v>325</v>
      </c>
      <c r="D292" s="181" t="s">
        <v>174</v>
      </c>
      <c r="E292" s="182" t="s">
        <v>653</v>
      </c>
      <c r="F292" s="183" t="s">
        <v>654</v>
      </c>
      <c r="G292" s="184" t="s">
        <v>386</v>
      </c>
      <c r="H292" s="185">
        <v>2</v>
      </c>
      <c r="I292" s="186"/>
      <c r="J292" s="185">
        <f>ROUND(I292*H292,2)</f>
        <v>0</v>
      </c>
      <c r="K292" s="183" t="s">
        <v>176</v>
      </c>
      <c r="L292" s="37"/>
      <c r="M292" s="187" t="s">
        <v>1</v>
      </c>
      <c r="N292" s="188" t="s">
        <v>46</v>
      </c>
      <c r="O292" s="59"/>
      <c r="P292" s="189">
        <f>O292*H292</f>
        <v>0</v>
      </c>
      <c r="Q292" s="189">
        <v>0</v>
      </c>
      <c r="R292" s="189">
        <f>Q292*H292</f>
        <v>0</v>
      </c>
      <c r="S292" s="189">
        <v>0</v>
      </c>
      <c r="T292" s="190">
        <f>S292*H292</f>
        <v>0</v>
      </c>
      <c r="AR292" s="16" t="s">
        <v>177</v>
      </c>
      <c r="AT292" s="16" t="s">
        <v>174</v>
      </c>
      <c r="AU292" s="16" t="s">
        <v>84</v>
      </c>
      <c r="AY292" s="16" t="s">
        <v>172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6" t="s">
        <v>82</v>
      </c>
      <c r="BK292" s="191">
        <f>ROUND(I292*H292,2)</f>
        <v>0</v>
      </c>
      <c r="BL292" s="16" t="s">
        <v>177</v>
      </c>
      <c r="BM292" s="16" t="s">
        <v>874</v>
      </c>
    </row>
    <row r="293" spans="2:65" s="12" customFormat="1">
      <c r="B293" s="192"/>
      <c r="C293" s="193"/>
      <c r="D293" s="194" t="s">
        <v>178</v>
      </c>
      <c r="E293" s="195" t="s">
        <v>1</v>
      </c>
      <c r="F293" s="196" t="s">
        <v>852</v>
      </c>
      <c r="G293" s="193"/>
      <c r="H293" s="195" t="s">
        <v>1</v>
      </c>
      <c r="I293" s="197"/>
      <c r="J293" s="193"/>
      <c r="K293" s="193"/>
      <c r="L293" s="198"/>
      <c r="M293" s="199"/>
      <c r="N293" s="200"/>
      <c r="O293" s="200"/>
      <c r="P293" s="200"/>
      <c r="Q293" s="200"/>
      <c r="R293" s="200"/>
      <c r="S293" s="200"/>
      <c r="T293" s="201"/>
      <c r="AT293" s="202" t="s">
        <v>178</v>
      </c>
      <c r="AU293" s="202" t="s">
        <v>84</v>
      </c>
      <c r="AV293" s="12" t="s">
        <v>82</v>
      </c>
      <c r="AW293" s="12" t="s">
        <v>36</v>
      </c>
      <c r="AX293" s="12" t="s">
        <v>75</v>
      </c>
      <c r="AY293" s="202" t="s">
        <v>172</v>
      </c>
    </row>
    <row r="294" spans="2:65" s="13" customFormat="1">
      <c r="B294" s="203"/>
      <c r="C294" s="204"/>
      <c r="D294" s="194" t="s">
        <v>178</v>
      </c>
      <c r="E294" s="205" t="s">
        <v>1</v>
      </c>
      <c r="F294" s="206" t="s">
        <v>84</v>
      </c>
      <c r="G294" s="204"/>
      <c r="H294" s="207">
        <v>2</v>
      </c>
      <c r="I294" s="208"/>
      <c r="J294" s="204"/>
      <c r="K294" s="204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178</v>
      </c>
      <c r="AU294" s="213" t="s">
        <v>84</v>
      </c>
      <c r="AV294" s="13" t="s">
        <v>84</v>
      </c>
      <c r="AW294" s="13" t="s">
        <v>36</v>
      </c>
      <c r="AX294" s="13" t="s">
        <v>82</v>
      </c>
      <c r="AY294" s="213" t="s">
        <v>172</v>
      </c>
    </row>
    <row r="295" spans="2:65" s="1" customFormat="1" ht="16.5" customHeight="1">
      <c r="B295" s="33"/>
      <c r="C295" s="227" t="s">
        <v>328</v>
      </c>
      <c r="D295" s="227" t="s">
        <v>288</v>
      </c>
      <c r="E295" s="228" t="s">
        <v>875</v>
      </c>
      <c r="F295" s="229" t="s">
        <v>876</v>
      </c>
      <c r="G295" s="230" t="s">
        <v>513</v>
      </c>
      <c r="H295" s="231">
        <v>2</v>
      </c>
      <c r="I295" s="232"/>
      <c r="J295" s="231">
        <f>ROUND(I295*H295,2)</f>
        <v>0</v>
      </c>
      <c r="K295" s="229" t="s">
        <v>1</v>
      </c>
      <c r="L295" s="233"/>
      <c r="M295" s="234" t="s">
        <v>1</v>
      </c>
      <c r="N295" s="235" t="s">
        <v>46</v>
      </c>
      <c r="O295" s="59"/>
      <c r="P295" s="189">
        <f>O295*H295</f>
        <v>0</v>
      </c>
      <c r="Q295" s="189">
        <v>5.4000000000000003E-3</v>
      </c>
      <c r="R295" s="189">
        <f>Q295*H295</f>
        <v>1.0800000000000001E-2</v>
      </c>
      <c r="S295" s="189">
        <v>0</v>
      </c>
      <c r="T295" s="190">
        <f>S295*H295</f>
        <v>0</v>
      </c>
      <c r="AR295" s="16" t="s">
        <v>200</v>
      </c>
      <c r="AT295" s="16" t="s">
        <v>288</v>
      </c>
      <c r="AU295" s="16" t="s">
        <v>84</v>
      </c>
      <c r="AY295" s="16" t="s">
        <v>172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6" t="s">
        <v>82</v>
      </c>
      <c r="BK295" s="191">
        <f>ROUND(I295*H295,2)</f>
        <v>0</v>
      </c>
      <c r="BL295" s="16" t="s">
        <v>177</v>
      </c>
      <c r="BM295" s="16" t="s">
        <v>877</v>
      </c>
    </row>
    <row r="296" spans="2:65" s="1" customFormat="1" ht="22.5" customHeight="1">
      <c r="B296" s="33"/>
      <c r="C296" s="181" t="s">
        <v>332</v>
      </c>
      <c r="D296" s="181" t="s">
        <v>174</v>
      </c>
      <c r="E296" s="182" t="s">
        <v>878</v>
      </c>
      <c r="F296" s="183" t="s">
        <v>879</v>
      </c>
      <c r="G296" s="184" t="s">
        <v>386</v>
      </c>
      <c r="H296" s="185">
        <v>1</v>
      </c>
      <c r="I296" s="186"/>
      <c r="J296" s="185">
        <f>ROUND(I296*H296,2)</f>
        <v>0</v>
      </c>
      <c r="K296" s="183" t="s">
        <v>176</v>
      </c>
      <c r="L296" s="37"/>
      <c r="M296" s="187" t="s">
        <v>1</v>
      </c>
      <c r="N296" s="188" t="s">
        <v>46</v>
      </c>
      <c r="O296" s="59"/>
      <c r="P296" s="189">
        <f>O296*H296</f>
        <v>0</v>
      </c>
      <c r="Q296" s="189">
        <v>1.7099999999999999E-3</v>
      </c>
      <c r="R296" s="189">
        <f>Q296*H296</f>
        <v>1.7099999999999999E-3</v>
      </c>
      <c r="S296" s="189">
        <v>0</v>
      </c>
      <c r="T296" s="190">
        <f>S296*H296</f>
        <v>0</v>
      </c>
      <c r="AR296" s="16" t="s">
        <v>177</v>
      </c>
      <c r="AT296" s="16" t="s">
        <v>174</v>
      </c>
      <c r="AU296" s="16" t="s">
        <v>84</v>
      </c>
      <c r="AY296" s="16" t="s">
        <v>172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6" t="s">
        <v>82</v>
      </c>
      <c r="BK296" s="191">
        <f>ROUND(I296*H296,2)</f>
        <v>0</v>
      </c>
      <c r="BL296" s="16" t="s">
        <v>177</v>
      </c>
      <c r="BM296" s="16" t="s">
        <v>880</v>
      </c>
    </row>
    <row r="297" spans="2:65" s="12" customFormat="1">
      <c r="B297" s="192"/>
      <c r="C297" s="193"/>
      <c r="D297" s="194" t="s">
        <v>178</v>
      </c>
      <c r="E297" s="195" t="s">
        <v>1</v>
      </c>
      <c r="F297" s="196" t="s">
        <v>852</v>
      </c>
      <c r="G297" s="193"/>
      <c r="H297" s="195" t="s">
        <v>1</v>
      </c>
      <c r="I297" s="197"/>
      <c r="J297" s="193"/>
      <c r="K297" s="193"/>
      <c r="L297" s="198"/>
      <c r="M297" s="199"/>
      <c r="N297" s="200"/>
      <c r="O297" s="200"/>
      <c r="P297" s="200"/>
      <c r="Q297" s="200"/>
      <c r="R297" s="200"/>
      <c r="S297" s="200"/>
      <c r="T297" s="201"/>
      <c r="AT297" s="202" t="s">
        <v>178</v>
      </c>
      <c r="AU297" s="202" t="s">
        <v>84</v>
      </c>
      <c r="AV297" s="12" t="s">
        <v>82</v>
      </c>
      <c r="AW297" s="12" t="s">
        <v>36</v>
      </c>
      <c r="AX297" s="12" t="s">
        <v>75</v>
      </c>
      <c r="AY297" s="202" t="s">
        <v>172</v>
      </c>
    </row>
    <row r="298" spans="2:65" s="13" customFormat="1">
      <c r="B298" s="203"/>
      <c r="C298" s="204"/>
      <c r="D298" s="194" t="s">
        <v>178</v>
      </c>
      <c r="E298" s="205" t="s">
        <v>1</v>
      </c>
      <c r="F298" s="206" t="s">
        <v>82</v>
      </c>
      <c r="G298" s="204"/>
      <c r="H298" s="207">
        <v>1</v>
      </c>
      <c r="I298" s="208"/>
      <c r="J298" s="204"/>
      <c r="K298" s="204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178</v>
      </c>
      <c r="AU298" s="213" t="s">
        <v>84</v>
      </c>
      <c r="AV298" s="13" t="s">
        <v>84</v>
      </c>
      <c r="AW298" s="13" t="s">
        <v>36</v>
      </c>
      <c r="AX298" s="13" t="s">
        <v>82</v>
      </c>
      <c r="AY298" s="213" t="s">
        <v>172</v>
      </c>
    </row>
    <row r="299" spans="2:65" s="1" customFormat="1" ht="16.5" customHeight="1">
      <c r="B299" s="33"/>
      <c r="C299" s="227" t="s">
        <v>333</v>
      </c>
      <c r="D299" s="227" t="s">
        <v>288</v>
      </c>
      <c r="E299" s="228" t="s">
        <v>881</v>
      </c>
      <c r="F299" s="229" t="s">
        <v>882</v>
      </c>
      <c r="G299" s="230" t="s">
        <v>513</v>
      </c>
      <c r="H299" s="231">
        <v>1</v>
      </c>
      <c r="I299" s="232"/>
      <c r="J299" s="231">
        <f>ROUND(I299*H299,2)</f>
        <v>0</v>
      </c>
      <c r="K299" s="229" t="s">
        <v>1</v>
      </c>
      <c r="L299" s="233"/>
      <c r="M299" s="234" t="s">
        <v>1</v>
      </c>
      <c r="N299" s="235" t="s">
        <v>46</v>
      </c>
      <c r="O299" s="59"/>
      <c r="P299" s="189">
        <f>O299*H299</f>
        <v>0</v>
      </c>
      <c r="Q299" s="189">
        <v>1.6E-2</v>
      </c>
      <c r="R299" s="189">
        <f>Q299*H299</f>
        <v>1.6E-2</v>
      </c>
      <c r="S299" s="189">
        <v>0</v>
      </c>
      <c r="T299" s="190">
        <f>S299*H299</f>
        <v>0</v>
      </c>
      <c r="AR299" s="16" t="s">
        <v>200</v>
      </c>
      <c r="AT299" s="16" t="s">
        <v>288</v>
      </c>
      <c r="AU299" s="16" t="s">
        <v>84</v>
      </c>
      <c r="AY299" s="16" t="s">
        <v>172</v>
      </c>
      <c r="BE299" s="191">
        <f>IF(N299="základní",J299,0)</f>
        <v>0</v>
      </c>
      <c r="BF299" s="191">
        <f>IF(N299="snížená",J299,0)</f>
        <v>0</v>
      </c>
      <c r="BG299" s="191">
        <f>IF(N299="zákl. přenesená",J299,0)</f>
        <v>0</v>
      </c>
      <c r="BH299" s="191">
        <f>IF(N299="sníž. přenesená",J299,0)</f>
        <v>0</v>
      </c>
      <c r="BI299" s="191">
        <f>IF(N299="nulová",J299,0)</f>
        <v>0</v>
      </c>
      <c r="BJ299" s="16" t="s">
        <v>82</v>
      </c>
      <c r="BK299" s="191">
        <f>ROUND(I299*H299,2)</f>
        <v>0</v>
      </c>
      <c r="BL299" s="16" t="s">
        <v>177</v>
      </c>
      <c r="BM299" s="16" t="s">
        <v>883</v>
      </c>
    </row>
    <row r="300" spans="2:65" s="1" customFormat="1" ht="22.5" customHeight="1">
      <c r="B300" s="33"/>
      <c r="C300" s="181" t="s">
        <v>334</v>
      </c>
      <c r="D300" s="181" t="s">
        <v>174</v>
      </c>
      <c r="E300" s="182" t="s">
        <v>671</v>
      </c>
      <c r="F300" s="183" t="s">
        <v>672</v>
      </c>
      <c r="G300" s="184" t="s">
        <v>386</v>
      </c>
      <c r="H300" s="185">
        <v>3</v>
      </c>
      <c r="I300" s="186"/>
      <c r="J300" s="185">
        <f>ROUND(I300*H300,2)</f>
        <v>0</v>
      </c>
      <c r="K300" s="183" t="s">
        <v>176</v>
      </c>
      <c r="L300" s="37"/>
      <c r="M300" s="187" t="s">
        <v>1</v>
      </c>
      <c r="N300" s="188" t="s">
        <v>46</v>
      </c>
      <c r="O300" s="59"/>
      <c r="P300" s="189">
        <f>O300*H300</f>
        <v>0</v>
      </c>
      <c r="Q300" s="189">
        <v>1E-4</v>
      </c>
      <c r="R300" s="189">
        <f>Q300*H300</f>
        <v>3.0000000000000003E-4</v>
      </c>
      <c r="S300" s="189">
        <v>0</v>
      </c>
      <c r="T300" s="190">
        <f>S300*H300</f>
        <v>0</v>
      </c>
      <c r="AR300" s="16" t="s">
        <v>177</v>
      </c>
      <c r="AT300" s="16" t="s">
        <v>174</v>
      </c>
      <c r="AU300" s="16" t="s">
        <v>84</v>
      </c>
      <c r="AY300" s="16" t="s">
        <v>172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6" t="s">
        <v>82</v>
      </c>
      <c r="BK300" s="191">
        <f>ROUND(I300*H300,2)</f>
        <v>0</v>
      </c>
      <c r="BL300" s="16" t="s">
        <v>177</v>
      </c>
      <c r="BM300" s="16" t="s">
        <v>884</v>
      </c>
    </row>
    <row r="301" spans="2:65" s="12" customFormat="1">
      <c r="B301" s="192"/>
      <c r="C301" s="193"/>
      <c r="D301" s="194" t="s">
        <v>178</v>
      </c>
      <c r="E301" s="195" t="s">
        <v>1</v>
      </c>
      <c r="F301" s="196" t="s">
        <v>852</v>
      </c>
      <c r="G301" s="193"/>
      <c r="H301" s="195" t="s">
        <v>1</v>
      </c>
      <c r="I301" s="197"/>
      <c r="J301" s="193"/>
      <c r="K301" s="193"/>
      <c r="L301" s="198"/>
      <c r="M301" s="199"/>
      <c r="N301" s="200"/>
      <c r="O301" s="200"/>
      <c r="P301" s="200"/>
      <c r="Q301" s="200"/>
      <c r="R301" s="200"/>
      <c r="S301" s="200"/>
      <c r="T301" s="201"/>
      <c r="AT301" s="202" t="s">
        <v>178</v>
      </c>
      <c r="AU301" s="202" t="s">
        <v>84</v>
      </c>
      <c r="AV301" s="12" t="s">
        <v>82</v>
      </c>
      <c r="AW301" s="12" t="s">
        <v>36</v>
      </c>
      <c r="AX301" s="12" t="s">
        <v>75</v>
      </c>
      <c r="AY301" s="202" t="s">
        <v>172</v>
      </c>
    </row>
    <row r="302" spans="2:65" s="13" customFormat="1">
      <c r="B302" s="203"/>
      <c r="C302" s="204"/>
      <c r="D302" s="194" t="s">
        <v>178</v>
      </c>
      <c r="E302" s="205" t="s">
        <v>1</v>
      </c>
      <c r="F302" s="206" t="s">
        <v>92</v>
      </c>
      <c r="G302" s="204"/>
      <c r="H302" s="207">
        <v>3</v>
      </c>
      <c r="I302" s="208"/>
      <c r="J302" s="204"/>
      <c r="K302" s="204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178</v>
      </c>
      <c r="AU302" s="213" t="s">
        <v>84</v>
      </c>
      <c r="AV302" s="13" t="s">
        <v>84</v>
      </c>
      <c r="AW302" s="13" t="s">
        <v>36</v>
      </c>
      <c r="AX302" s="13" t="s">
        <v>82</v>
      </c>
      <c r="AY302" s="213" t="s">
        <v>172</v>
      </c>
    </row>
    <row r="303" spans="2:65" s="1" customFormat="1" ht="16.5" customHeight="1">
      <c r="B303" s="33"/>
      <c r="C303" s="227" t="s">
        <v>335</v>
      </c>
      <c r="D303" s="227" t="s">
        <v>288</v>
      </c>
      <c r="E303" s="228" t="s">
        <v>674</v>
      </c>
      <c r="F303" s="229" t="s">
        <v>675</v>
      </c>
      <c r="G303" s="230" t="s">
        <v>386</v>
      </c>
      <c r="H303" s="231">
        <v>3</v>
      </c>
      <c r="I303" s="232"/>
      <c r="J303" s="231">
        <f>ROUND(I303*H303,2)</f>
        <v>0</v>
      </c>
      <c r="K303" s="229" t="s">
        <v>176</v>
      </c>
      <c r="L303" s="233"/>
      <c r="M303" s="234" t="s">
        <v>1</v>
      </c>
      <c r="N303" s="235" t="s">
        <v>46</v>
      </c>
      <c r="O303" s="59"/>
      <c r="P303" s="189">
        <f>O303*H303</f>
        <v>0</v>
      </c>
      <c r="Q303" s="189">
        <v>5.4999999999999997E-3</v>
      </c>
      <c r="R303" s="189">
        <f>Q303*H303</f>
        <v>1.6500000000000001E-2</v>
      </c>
      <c r="S303" s="189">
        <v>0</v>
      </c>
      <c r="T303" s="190">
        <f>S303*H303</f>
        <v>0</v>
      </c>
      <c r="AR303" s="16" t="s">
        <v>200</v>
      </c>
      <c r="AT303" s="16" t="s">
        <v>288</v>
      </c>
      <c r="AU303" s="16" t="s">
        <v>84</v>
      </c>
      <c r="AY303" s="16" t="s">
        <v>172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6" t="s">
        <v>82</v>
      </c>
      <c r="BK303" s="191">
        <f>ROUND(I303*H303,2)</f>
        <v>0</v>
      </c>
      <c r="BL303" s="16" t="s">
        <v>177</v>
      </c>
      <c r="BM303" s="16" t="s">
        <v>885</v>
      </c>
    </row>
    <row r="304" spans="2:65" s="1" customFormat="1" ht="22.5" customHeight="1">
      <c r="B304" s="33"/>
      <c r="C304" s="181" t="s">
        <v>338</v>
      </c>
      <c r="D304" s="181" t="s">
        <v>174</v>
      </c>
      <c r="E304" s="182" t="s">
        <v>501</v>
      </c>
      <c r="F304" s="183" t="s">
        <v>502</v>
      </c>
      <c r="G304" s="184" t="s">
        <v>386</v>
      </c>
      <c r="H304" s="185">
        <v>5</v>
      </c>
      <c r="I304" s="186"/>
      <c r="J304" s="185">
        <f>ROUND(I304*H304,2)</f>
        <v>0</v>
      </c>
      <c r="K304" s="183" t="s">
        <v>176</v>
      </c>
      <c r="L304" s="37"/>
      <c r="M304" s="187" t="s">
        <v>1</v>
      </c>
      <c r="N304" s="188" t="s">
        <v>46</v>
      </c>
      <c r="O304" s="59"/>
      <c r="P304" s="189">
        <f>O304*H304</f>
        <v>0</v>
      </c>
      <c r="Q304" s="189">
        <v>0</v>
      </c>
      <c r="R304" s="189">
        <f>Q304*H304</f>
        <v>0</v>
      </c>
      <c r="S304" s="189">
        <v>0</v>
      </c>
      <c r="T304" s="190">
        <f>S304*H304</f>
        <v>0</v>
      </c>
      <c r="AR304" s="16" t="s">
        <v>177</v>
      </c>
      <c r="AT304" s="16" t="s">
        <v>174</v>
      </c>
      <c r="AU304" s="16" t="s">
        <v>84</v>
      </c>
      <c r="AY304" s="16" t="s">
        <v>172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6" t="s">
        <v>82</v>
      </c>
      <c r="BK304" s="191">
        <f>ROUND(I304*H304,2)</f>
        <v>0</v>
      </c>
      <c r="BL304" s="16" t="s">
        <v>177</v>
      </c>
      <c r="BM304" s="16" t="s">
        <v>886</v>
      </c>
    </row>
    <row r="305" spans="2:65" s="12" customFormat="1">
      <c r="B305" s="192"/>
      <c r="C305" s="193"/>
      <c r="D305" s="194" t="s">
        <v>178</v>
      </c>
      <c r="E305" s="195" t="s">
        <v>1</v>
      </c>
      <c r="F305" s="196" t="s">
        <v>852</v>
      </c>
      <c r="G305" s="193"/>
      <c r="H305" s="195" t="s">
        <v>1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178</v>
      </c>
      <c r="AU305" s="202" t="s">
        <v>84</v>
      </c>
      <c r="AV305" s="12" t="s">
        <v>82</v>
      </c>
      <c r="AW305" s="12" t="s">
        <v>36</v>
      </c>
      <c r="AX305" s="12" t="s">
        <v>75</v>
      </c>
      <c r="AY305" s="202" t="s">
        <v>172</v>
      </c>
    </row>
    <row r="306" spans="2:65" s="13" customFormat="1">
      <c r="B306" s="203"/>
      <c r="C306" s="204"/>
      <c r="D306" s="194" t="s">
        <v>178</v>
      </c>
      <c r="E306" s="205" t="s">
        <v>1</v>
      </c>
      <c r="F306" s="206" t="s">
        <v>887</v>
      </c>
      <c r="G306" s="204"/>
      <c r="H306" s="207">
        <v>5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178</v>
      </c>
      <c r="AU306" s="213" t="s">
        <v>84</v>
      </c>
      <c r="AV306" s="13" t="s">
        <v>84</v>
      </c>
      <c r="AW306" s="13" t="s">
        <v>36</v>
      </c>
      <c r="AX306" s="13" t="s">
        <v>82</v>
      </c>
      <c r="AY306" s="213" t="s">
        <v>172</v>
      </c>
    </row>
    <row r="307" spans="2:65" s="1" customFormat="1" ht="16.5" customHeight="1">
      <c r="B307" s="33"/>
      <c r="C307" s="227" t="s">
        <v>342</v>
      </c>
      <c r="D307" s="227" t="s">
        <v>288</v>
      </c>
      <c r="E307" s="228" t="s">
        <v>888</v>
      </c>
      <c r="F307" s="229" t="s">
        <v>889</v>
      </c>
      <c r="G307" s="230" t="s">
        <v>386</v>
      </c>
      <c r="H307" s="231">
        <v>3</v>
      </c>
      <c r="I307" s="232"/>
      <c r="J307" s="231">
        <f>ROUND(I307*H307,2)</f>
        <v>0</v>
      </c>
      <c r="K307" s="229" t="s">
        <v>176</v>
      </c>
      <c r="L307" s="233"/>
      <c r="M307" s="234" t="s">
        <v>1</v>
      </c>
      <c r="N307" s="235" t="s">
        <v>46</v>
      </c>
      <c r="O307" s="59"/>
      <c r="P307" s="189">
        <f>O307*H307</f>
        <v>0</v>
      </c>
      <c r="Q307" s="189">
        <v>1.01E-2</v>
      </c>
      <c r="R307" s="189">
        <f>Q307*H307</f>
        <v>3.0300000000000001E-2</v>
      </c>
      <c r="S307" s="189">
        <v>0</v>
      </c>
      <c r="T307" s="190">
        <f>S307*H307</f>
        <v>0</v>
      </c>
      <c r="AR307" s="16" t="s">
        <v>200</v>
      </c>
      <c r="AT307" s="16" t="s">
        <v>288</v>
      </c>
      <c r="AU307" s="16" t="s">
        <v>84</v>
      </c>
      <c r="AY307" s="16" t="s">
        <v>172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6" t="s">
        <v>82</v>
      </c>
      <c r="BK307" s="191">
        <f>ROUND(I307*H307,2)</f>
        <v>0</v>
      </c>
      <c r="BL307" s="16" t="s">
        <v>177</v>
      </c>
      <c r="BM307" s="16" t="s">
        <v>890</v>
      </c>
    </row>
    <row r="308" spans="2:65" s="1" customFormat="1" ht="16.5" customHeight="1">
      <c r="B308" s="33"/>
      <c r="C308" s="227" t="s">
        <v>345</v>
      </c>
      <c r="D308" s="227" t="s">
        <v>288</v>
      </c>
      <c r="E308" s="228" t="s">
        <v>508</v>
      </c>
      <c r="F308" s="229" t="s">
        <v>509</v>
      </c>
      <c r="G308" s="230" t="s">
        <v>386</v>
      </c>
      <c r="H308" s="231">
        <v>2</v>
      </c>
      <c r="I308" s="232"/>
      <c r="J308" s="231">
        <f>ROUND(I308*H308,2)</f>
        <v>0</v>
      </c>
      <c r="K308" s="229" t="s">
        <v>176</v>
      </c>
      <c r="L308" s="233"/>
      <c r="M308" s="234" t="s">
        <v>1</v>
      </c>
      <c r="N308" s="235" t="s">
        <v>46</v>
      </c>
      <c r="O308" s="59"/>
      <c r="P308" s="189">
        <f>O308*H308</f>
        <v>0</v>
      </c>
      <c r="Q308" s="189">
        <v>9.1999999999999998E-3</v>
      </c>
      <c r="R308" s="189">
        <f>Q308*H308</f>
        <v>1.84E-2</v>
      </c>
      <c r="S308" s="189">
        <v>0</v>
      </c>
      <c r="T308" s="190">
        <f>S308*H308</f>
        <v>0</v>
      </c>
      <c r="AR308" s="16" t="s">
        <v>200</v>
      </c>
      <c r="AT308" s="16" t="s">
        <v>288</v>
      </c>
      <c r="AU308" s="16" t="s">
        <v>84</v>
      </c>
      <c r="AY308" s="16" t="s">
        <v>172</v>
      </c>
      <c r="BE308" s="191">
        <f>IF(N308="základní",J308,0)</f>
        <v>0</v>
      </c>
      <c r="BF308" s="191">
        <f>IF(N308="snížená",J308,0)</f>
        <v>0</v>
      </c>
      <c r="BG308" s="191">
        <f>IF(N308="zákl. přenesená",J308,0)</f>
        <v>0</v>
      </c>
      <c r="BH308" s="191">
        <f>IF(N308="sníž. přenesená",J308,0)</f>
        <v>0</v>
      </c>
      <c r="BI308" s="191">
        <f>IF(N308="nulová",J308,0)</f>
        <v>0</v>
      </c>
      <c r="BJ308" s="16" t="s">
        <v>82</v>
      </c>
      <c r="BK308" s="191">
        <f>ROUND(I308*H308,2)</f>
        <v>0</v>
      </c>
      <c r="BL308" s="16" t="s">
        <v>177</v>
      </c>
      <c r="BM308" s="16" t="s">
        <v>891</v>
      </c>
    </row>
    <row r="309" spans="2:65" s="1" customFormat="1" ht="22.5" customHeight="1">
      <c r="B309" s="33"/>
      <c r="C309" s="181" t="s">
        <v>348</v>
      </c>
      <c r="D309" s="181" t="s">
        <v>174</v>
      </c>
      <c r="E309" s="182" t="s">
        <v>892</v>
      </c>
      <c r="F309" s="183" t="s">
        <v>893</v>
      </c>
      <c r="G309" s="184" t="s">
        <v>386</v>
      </c>
      <c r="H309" s="185">
        <v>4</v>
      </c>
      <c r="I309" s="186"/>
      <c r="J309" s="185">
        <f>ROUND(I309*H309,2)</f>
        <v>0</v>
      </c>
      <c r="K309" s="183" t="s">
        <v>176</v>
      </c>
      <c r="L309" s="37"/>
      <c r="M309" s="187" t="s">
        <v>1</v>
      </c>
      <c r="N309" s="188" t="s">
        <v>46</v>
      </c>
      <c r="O309" s="59"/>
      <c r="P309" s="189">
        <f>O309*H309</f>
        <v>0</v>
      </c>
      <c r="Q309" s="189">
        <v>1E-4</v>
      </c>
      <c r="R309" s="189">
        <f>Q309*H309</f>
        <v>4.0000000000000002E-4</v>
      </c>
      <c r="S309" s="189">
        <v>0</v>
      </c>
      <c r="T309" s="190">
        <f>S309*H309</f>
        <v>0</v>
      </c>
      <c r="AR309" s="16" t="s">
        <v>177</v>
      </c>
      <c r="AT309" s="16" t="s">
        <v>174</v>
      </c>
      <c r="AU309" s="16" t="s">
        <v>84</v>
      </c>
      <c r="AY309" s="16" t="s">
        <v>172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6" t="s">
        <v>82</v>
      </c>
      <c r="BK309" s="191">
        <f>ROUND(I309*H309,2)</f>
        <v>0</v>
      </c>
      <c r="BL309" s="16" t="s">
        <v>177</v>
      </c>
      <c r="BM309" s="16" t="s">
        <v>894</v>
      </c>
    </row>
    <row r="310" spans="2:65" s="12" customFormat="1">
      <c r="B310" s="192"/>
      <c r="C310" s="193"/>
      <c r="D310" s="194" t="s">
        <v>178</v>
      </c>
      <c r="E310" s="195" t="s">
        <v>1</v>
      </c>
      <c r="F310" s="196" t="s">
        <v>852</v>
      </c>
      <c r="G310" s="193"/>
      <c r="H310" s="195" t="s">
        <v>1</v>
      </c>
      <c r="I310" s="197"/>
      <c r="J310" s="193"/>
      <c r="K310" s="193"/>
      <c r="L310" s="198"/>
      <c r="M310" s="199"/>
      <c r="N310" s="200"/>
      <c r="O310" s="200"/>
      <c r="P310" s="200"/>
      <c r="Q310" s="200"/>
      <c r="R310" s="200"/>
      <c r="S310" s="200"/>
      <c r="T310" s="201"/>
      <c r="AT310" s="202" t="s">
        <v>178</v>
      </c>
      <c r="AU310" s="202" t="s">
        <v>84</v>
      </c>
      <c r="AV310" s="12" t="s">
        <v>82</v>
      </c>
      <c r="AW310" s="12" t="s">
        <v>36</v>
      </c>
      <c r="AX310" s="12" t="s">
        <v>75</v>
      </c>
      <c r="AY310" s="202" t="s">
        <v>172</v>
      </c>
    </row>
    <row r="311" spans="2:65" s="13" customFormat="1">
      <c r="B311" s="203"/>
      <c r="C311" s="204"/>
      <c r="D311" s="194" t="s">
        <v>178</v>
      </c>
      <c r="E311" s="205" t="s">
        <v>1</v>
      </c>
      <c r="F311" s="206" t="s">
        <v>177</v>
      </c>
      <c r="G311" s="204"/>
      <c r="H311" s="207">
        <v>4</v>
      </c>
      <c r="I311" s="208"/>
      <c r="J311" s="204"/>
      <c r="K311" s="204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178</v>
      </c>
      <c r="AU311" s="213" t="s">
        <v>84</v>
      </c>
      <c r="AV311" s="13" t="s">
        <v>84</v>
      </c>
      <c r="AW311" s="13" t="s">
        <v>36</v>
      </c>
      <c r="AX311" s="13" t="s">
        <v>82</v>
      </c>
      <c r="AY311" s="213" t="s">
        <v>172</v>
      </c>
    </row>
    <row r="312" spans="2:65" s="1" customFormat="1" ht="16.5" customHeight="1">
      <c r="B312" s="33"/>
      <c r="C312" s="227" t="s">
        <v>351</v>
      </c>
      <c r="D312" s="227" t="s">
        <v>288</v>
      </c>
      <c r="E312" s="228" t="s">
        <v>895</v>
      </c>
      <c r="F312" s="229" t="s">
        <v>896</v>
      </c>
      <c r="G312" s="230" t="s">
        <v>386</v>
      </c>
      <c r="H312" s="231">
        <v>4</v>
      </c>
      <c r="I312" s="232"/>
      <c r="J312" s="231">
        <f>ROUND(I312*H312,2)</f>
        <v>0</v>
      </c>
      <c r="K312" s="229" t="s">
        <v>176</v>
      </c>
      <c r="L312" s="233"/>
      <c r="M312" s="234" t="s">
        <v>1</v>
      </c>
      <c r="N312" s="235" t="s">
        <v>46</v>
      </c>
      <c r="O312" s="59"/>
      <c r="P312" s="189">
        <f>O312*H312</f>
        <v>0</v>
      </c>
      <c r="Q312" s="189">
        <v>6.7000000000000002E-3</v>
      </c>
      <c r="R312" s="189">
        <f>Q312*H312</f>
        <v>2.6800000000000001E-2</v>
      </c>
      <c r="S312" s="189">
        <v>0</v>
      </c>
      <c r="T312" s="190">
        <f>S312*H312</f>
        <v>0</v>
      </c>
      <c r="AR312" s="16" t="s">
        <v>200</v>
      </c>
      <c r="AT312" s="16" t="s">
        <v>288</v>
      </c>
      <c r="AU312" s="16" t="s">
        <v>84</v>
      </c>
      <c r="AY312" s="16" t="s">
        <v>172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6" t="s">
        <v>82</v>
      </c>
      <c r="BK312" s="191">
        <f>ROUND(I312*H312,2)</f>
        <v>0</v>
      </c>
      <c r="BL312" s="16" t="s">
        <v>177</v>
      </c>
      <c r="BM312" s="16" t="s">
        <v>897</v>
      </c>
    </row>
    <row r="313" spans="2:65" s="1" customFormat="1" ht="22.5" customHeight="1">
      <c r="B313" s="33"/>
      <c r="C313" s="181" t="s">
        <v>354</v>
      </c>
      <c r="D313" s="181" t="s">
        <v>174</v>
      </c>
      <c r="E313" s="182" t="s">
        <v>665</v>
      </c>
      <c r="F313" s="183" t="s">
        <v>666</v>
      </c>
      <c r="G313" s="184" t="s">
        <v>386</v>
      </c>
      <c r="H313" s="185">
        <v>2</v>
      </c>
      <c r="I313" s="186"/>
      <c r="J313" s="185">
        <f>ROUND(I313*H313,2)</f>
        <v>0</v>
      </c>
      <c r="K313" s="183" t="s">
        <v>176</v>
      </c>
      <c r="L313" s="37"/>
      <c r="M313" s="187" t="s">
        <v>1</v>
      </c>
      <c r="N313" s="188" t="s">
        <v>46</v>
      </c>
      <c r="O313" s="59"/>
      <c r="P313" s="189">
        <f>O313*H313</f>
        <v>0</v>
      </c>
      <c r="Q313" s="189">
        <v>1.67E-3</v>
      </c>
      <c r="R313" s="189">
        <f>Q313*H313</f>
        <v>3.3400000000000001E-3</v>
      </c>
      <c r="S313" s="189">
        <v>0</v>
      </c>
      <c r="T313" s="190">
        <f>S313*H313</f>
        <v>0</v>
      </c>
      <c r="AR313" s="16" t="s">
        <v>177</v>
      </c>
      <c r="AT313" s="16" t="s">
        <v>174</v>
      </c>
      <c r="AU313" s="16" t="s">
        <v>84</v>
      </c>
      <c r="AY313" s="16" t="s">
        <v>172</v>
      </c>
      <c r="BE313" s="191">
        <f>IF(N313="základní",J313,0)</f>
        <v>0</v>
      </c>
      <c r="BF313" s="191">
        <f>IF(N313="snížená",J313,0)</f>
        <v>0</v>
      </c>
      <c r="BG313" s="191">
        <f>IF(N313="zákl. přenesená",J313,0)</f>
        <v>0</v>
      </c>
      <c r="BH313" s="191">
        <f>IF(N313="sníž. přenesená",J313,0)</f>
        <v>0</v>
      </c>
      <c r="BI313" s="191">
        <f>IF(N313="nulová",J313,0)</f>
        <v>0</v>
      </c>
      <c r="BJ313" s="16" t="s">
        <v>82</v>
      </c>
      <c r="BK313" s="191">
        <f>ROUND(I313*H313,2)</f>
        <v>0</v>
      </c>
      <c r="BL313" s="16" t="s">
        <v>177</v>
      </c>
      <c r="BM313" s="16" t="s">
        <v>898</v>
      </c>
    </row>
    <row r="314" spans="2:65" s="12" customFormat="1">
      <c r="B314" s="192"/>
      <c r="C314" s="193"/>
      <c r="D314" s="194" t="s">
        <v>178</v>
      </c>
      <c r="E314" s="195" t="s">
        <v>1</v>
      </c>
      <c r="F314" s="196" t="s">
        <v>852</v>
      </c>
      <c r="G314" s="193"/>
      <c r="H314" s="195" t="s">
        <v>1</v>
      </c>
      <c r="I314" s="197"/>
      <c r="J314" s="193"/>
      <c r="K314" s="193"/>
      <c r="L314" s="198"/>
      <c r="M314" s="199"/>
      <c r="N314" s="200"/>
      <c r="O314" s="200"/>
      <c r="P314" s="200"/>
      <c r="Q314" s="200"/>
      <c r="R314" s="200"/>
      <c r="S314" s="200"/>
      <c r="T314" s="201"/>
      <c r="AT314" s="202" t="s">
        <v>178</v>
      </c>
      <c r="AU314" s="202" t="s">
        <v>84</v>
      </c>
      <c r="AV314" s="12" t="s">
        <v>82</v>
      </c>
      <c r="AW314" s="12" t="s">
        <v>36</v>
      </c>
      <c r="AX314" s="12" t="s">
        <v>75</v>
      </c>
      <c r="AY314" s="202" t="s">
        <v>172</v>
      </c>
    </row>
    <row r="315" spans="2:65" s="13" customFormat="1">
      <c r="B315" s="203"/>
      <c r="C315" s="204"/>
      <c r="D315" s="194" t="s">
        <v>178</v>
      </c>
      <c r="E315" s="205" t="s">
        <v>1</v>
      </c>
      <c r="F315" s="206" t="s">
        <v>84</v>
      </c>
      <c r="G315" s="204"/>
      <c r="H315" s="207">
        <v>2</v>
      </c>
      <c r="I315" s="208"/>
      <c r="J315" s="204"/>
      <c r="K315" s="204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178</v>
      </c>
      <c r="AU315" s="213" t="s">
        <v>84</v>
      </c>
      <c r="AV315" s="13" t="s">
        <v>84</v>
      </c>
      <c r="AW315" s="13" t="s">
        <v>36</v>
      </c>
      <c r="AX315" s="13" t="s">
        <v>82</v>
      </c>
      <c r="AY315" s="213" t="s">
        <v>172</v>
      </c>
    </row>
    <row r="316" spans="2:65" s="1" customFormat="1" ht="16.5" customHeight="1">
      <c r="B316" s="33"/>
      <c r="C316" s="227" t="s">
        <v>357</v>
      </c>
      <c r="D316" s="227" t="s">
        <v>288</v>
      </c>
      <c r="E316" s="228" t="s">
        <v>668</v>
      </c>
      <c r="F316" s="229" t="s">
        <v>669</v>
      </c>
      <c r="G316" s="230" t="s">
        <v>513</v>
      </c>
      <c r="H316" s="231">
        <v>2</v>
      </c>
      <c r="I316" s="232"/>
      <c r="J316" s="231">
        <f>ROUND(I316*H316,2)</f>
        <v>0</v>
      </c>
      <c r="K316" s="229" t="s">
        <v>1</v>
      </c>
      <c r="L316" s="233"/>
      <c r="M316" s="234" t="s">
        <v>1</v>
      </c>
      <c r="N316" s="235" t="s">
        <v>46</v>
      </c>
      <c r="O316" s="59"/>
      <c r="P316" s="189">
        <f>O316*H316</f>
        <v>0</v>
      </c>
      <c r="Q316" s="189">
        <v>9.4999999999999998E-3</v>
      </c>
      <c r="R316" s="189">
        <f>Q316*H316</f>
        <v>1.9E-2</v>
      </c>
      <c r="S316" s="189">
        <v>0</v>
      </c>
      <c r="T316" s="190">
        <f>S316*H316</f>
        <v>0</v>
      </c>
      <c r="AR316" s="16" t="s">
        <v>200</v>
      </c>
      <c r="AT316" s="16" t="s">
        <v>288</v>
      </c>
      <c r="AU316" s="16" t="s">
        <v>84</v>
      </c>
      <c r="AY316" s="16" t="s">
        <v>172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6" t="s">
        <v>82</v>
      </c>
      <c r="BK316" s="191">
        <f>ROUND(I316*H316,2)</f>
        <v>0</v>
      </c>
      <c r="BL316" s="16" t="s">
        <v>177</v>
      </c>
      <c r="BM316" s="16" t="s">
        <v>899</v>
      </c>
    </row>
    <row r="317" spans="2:65" s="1" customFormat="1" ht="22.5" customHeight="1">
      <c r="B317" s="33"/>
      <c r="C317" s="181" t="s">
        <v>358</v>
      </c>
      <c r="D317" s="181" t="s">
        <v>174</v>
      </c>
      <c r="E317" s="182" t="s">
        <v>681</v>
      </c>
      <c r="F317" s="183" t="s">
        <v>682</v>
      </c>
      <c r="G317" s="184" t="s">
        <v>386</v>
      </c>
      <c r="H317" s="185">
        <v>1</v>
      </c>
      <c r="I317" s="186"/>
      <c r="J317" s="185">
        <f>ROUND(I317*H317,2)</f>
        <v>0</v>
      </c>
      <c r="K317" s="183" t="s">
        <v>176</v>
      </c>
      <c r="L317" s="37"/>
      <c r="M317" s="187" t="s">
        <v>1</v>
      </c>
      <c r="N317" s="188" t="s">
        <v>46</v>
      </c>
      <c r="O317" s="59"/>
      <c r="P317" s="189">
        <f>O317*H317</f>
        <v>0</v>
      </c>
      <c r="Q317" s="189">
        <v>1.7099999999999999E-3</v>
      </c>
      <c r="R317" s="189">
        <f>Q317*H317</f>
        <v>1.7099999999999999E-3</v>
      </c>
      <c r="S317" s="189">
        <v>0</v>
      </c>
      <c r="T317" s="190">
        <f>S317*H317</f>
        <v>0</v>
      </c>
      <c r="AR317" s="16" t="s">
        <v>177</v>
      </c>
      <c r="AT317" s="16" t="s">
        <v>174</v>
      </c>
      <c r="AU317" s="16" t="s">
        <v>84</v>
      </c>
      <c r="AY317" s="16" t="s">
        <v>172</v>
      </c>
      <c r="BE317" s="191">
        <f>IF(N317="základní",J317,0)</f>
        <v>0</v>
      </c>
      <c r="BF317" s="191">
        <f>IF(N317="snížená",J317,0)</f>
        <v>0</v>
      </c>
      <c r="BG317" s="191">
        <f>IF(N317="zákl. přenesená",J317,0)</f>
        <v>0</v>
      </c>
      <c r="BH317" s="191">
        <f>IF(N317="sníž. přenesená",J317,0)</f>
        <v>0</v>
      </c>
      <c r="BI317" s="191">
        <f>IF(N317="nulová",J317,0)</f>
        <v>0</v>
      </c>
      <c r="BJ317" s="16" t="s">
        <v>82</v>
      </c>
      <c r="BK317" s="191">
        <f>ROUND(I317*H317,2)</f>
        <v>0</v>
      </c>
      <c r="BL317" s="16" t="s">
        <v>177</v>
      </c>
      <c r="BM317" s="16" t="s">
        <v>900</v>
      </c>
    </row>
    <row r="318" spans="2:65" s="12" customFormat="1">
      <c r="B318" s="192"/>
      <c r="C318" s="193"/>
      <c r="D318" s="194" t="s">
        <v>178</v>
      </c>
      <c r="E318" s="195" t="s">
        <v>1</v>
      </c>
      <c r="F318" s="196" t="s">
        <v>852</v>
      </c>
      <c r="G318" s="193"/>
      <c r="H318" s="195" t="s">
        <v>1</v>
      </c>
      <c r="I318" s="197"/>
      <c r="J318" s="193"/>
      <c r="K318" s="193"/>
      <c r="L318" s="198"/>
      <c r="M318" s="199"/>
      <c r="N318" s="200"/>
      <c r="O318" s="200"/>
      <c r="P318" s="200"/>
      <c r="Q318" s="200"/>
      <c r="R318" s="200"/>
      <c r="S318" s="200"/>
      <c r="T318" s="201"/>
      <c r="AT318" s="202" t="s">
        <v>178</v>
      </c>
      <c r="AU318" s="202" t="s">
        <v>84</v>
      </c>
      <c r="AV318" s="12" t="s">
        <v>82</v>
      </c>
      <c r="AW318" s="12" t="s">
        <v>36</v>
      </c>
      <c r="AX318" s="12" t="s">
        <v>75</v>
      </c>
      <c r="AY318" s="202" t="s">
        <v>172</v>
      </c>
    </row>
    <row r="319" spans="2:65" s="13" customFormat="1">
      <c r="B319" s="203"/>
      <c r="C319" s="204"/>
      <c r="D319" s="194" t="s">
        <v>178</v>
      </c>
      <c r="E319" s="205" t="s">
        <v>1</v>
      </c>
      <c r="F319" s="206" t="s">
        <v>82</v>
      </c>
      <c r="G319" s="204"/>
      <c r="H319" s="207">
        <v>1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178</v>
      </c>
      <c r="AU319" s="213" t="s">
        <v>84</v>
      </c>
      <c r="AV319" s="13" t="s">
        <v>84</v>
      </c>
      <c r="AW319" s="13" t="s">
        <v>36</v>
      </c>
      <c r="AX319" s="13" t="s">
        <v>82</v>
      </c>
      <c r="AY319" s="213" t="s">
        <v>172</v>
      </c>
    </row>
    <row r="320" spans="2:65" s="1" customFormat="1" ht="16.5" customHeight="1">
      <c r="B320" s="33"/>
      <c r="C320" s="227" t="s">
        <v>361</v>
      </c>
      <c r="D320" s="227" t="s">
        <v>288</v>
      </c>
      <c r="E320" s="228" t="s">
        <v>901</v>
      </c>
      <c r="F320" s="229" t="s">
        <v>902</v>
      </c>
      <c r="G320" s="230" t="s">
        <v>513</v>
      </c>
      <c r="H320" s="231">
        <v>1</v>
      </c>
      <c r="I320" s="232"/>
      <c r="J320" s="231">
        <f>ROUND(I320*H320,2)</f>
        <v>0</v>
      </c>
      <c r="K320" s="229" t="s">
        <v>1</v>
      </c>
      <c r="L320" s="233"/>
      <c r="M320" s="234" t="s">
        <v>1</v>
      </c>
      <c r="N320" s="235" t="s">
        <v>46</v>
      </c>
      <c r="O320" s="59"/>
      <c r="P320" s="189">
        <f>O320*H320</f>
        <v>0</v>
      </c>
      <c r="Q320" s="189">
        <v>3.4000000000000002E-2</v>
      </c>
      <c r="R320" s="189">
        <f>Q320*H320</f>
        <v>3.4000000000000002E-2</v>
      </c>
      <c r="S320" s="189">
        <v>0</v>
      </c>
      <c r="T320" s="190">
        <f>S320*H320</f>
        <v>0</v>
      </c>
      <c r="AR320" s="16" t="s">
        <v>200</v>
      </c>
      <c r="AT320" s="16" t="s">
        <v>288</v>
      </c>
      <c r="AU320" s="16" t="s">
        <v>84</v>
      </c>
      <c r="AY320" s="16" t="s">
        <v>172</v>
      </c>
      <c r="BE320" s="191">
        <f>IF(N320="základní",J320,0)</f>
        <v>0</v>
      </c>
      <c r="BF320" s="191">
        <f>IF(N320="snížená",J320,0)</f>
        <v>0</v>
      </c>
      <c r="BG320" s="191">
        <f>IF(N320="zákl. přenesená",J320,0)</f>
        <v>0</v>
      </c>
      <c r="BH320" s="191">
        <f>IF(N320="sníž. přenesená",J320,0)</f>
        <v>0</v>
      </c>
      <c r="BI320" s="191">
        <f>IF(N320="nulová",J320,0)</f>
        <v>0</v>
      </c>
      <c r="BJ320" s="16" t="s">
        <v>82</v>
      </c>
      <c r="BK320" s="191">
        <f>ROUND(I320*H320,2)</f>
        <v>0</v>
      </c>
      <c r="BL320" s="16" t="s">
        <v>177</v>
      </c>
      <c r="BM320" s="16" t="s">
        <v>903</v>
      </c>
    </row>
    <row r="321" spans="2:65" s="1" customFormat="1" ht="16.5" customHeight="1">
      <c r="B321" s="33"/>
      <c r="C321" s="181" t="s">
        <v>364</v>
      </c>
      <c r="D321" s="181" t="s">
        <v>174</v>
      </c>
      <c r="E321" s="182" t="s">
        <v>515</v>
      </c>
      <c r="F321" s="183" t="s">
        <v>516</v>
      </c>
      <c r="G321" s="184" t="s">
        <v>386</v>
      </c>
      <c r="H321" s="185">
        <v>5</v>
      </c>
      <c r="I321" s="186"/>
      <c r="J321" s="185">
        <f>ROUND(I321*H321,2)</f>
        <v>0</v>
      </c>
      <c r="K321" s="183" t="s">
        <v>176</v>
      </c>
      <c r="L321" s="37"/>
      <c r="M321" s="187" t="s">
        <v>1</v>
      </c>
      <c r="N321" s="188" t="s">
        <v>46</v>
      </c>
      <c r="O321" s="59"/>
      <c r="P321" s="189">
        <f>O321*H321</f>
        <v>0</v>
      </c>
      <c r="Q321" s="189">
        <v>2.0000000000000002E-5</v>
      </c>
      <c r="R321" s="189">
        <f>Q321*H321</f>
        <v>1E-4</v>
      </c>
      <c r="S321" s="189">
        <v>0</v>
      </c>
      <c r="T321" s="190">
        <f>S321*H321</f>
        <v>0</v>
      </c>
      <c r="AR321" s="16" t="s">
        <v>177</v>
      </c>
      <c r="AT321" s="16" t="s">
        <v>174</v>
      </c>
      <c r="AU321" s="16" t="s">
        <v>84</v>
      </c>
      <c r="AY321" s="16" t="s">
        <v>172</v>
      </c>
      <c r="BE321" s="191">
        <f>IF(N321="základní",J321,0)</f>
        <v>0</v>
      </c>
      <c r="BF321" s="191">
        <f>IF(N321="snížená",J321,0)</f>
        <v>0</v>
      </c>
      <c r="BG321" s="191">
        <f>IF(N321="zákl. přenesená",J321,0)</f>
        <v>0</v>
      </c>
      <c r="BH321" s="191">
        <f>IF(N321="sníž. přenesená",J321,0)</f>
        <v>0</v>
      </c>
      <c r="BI321" s="191">
        <f>IF(N321="nulová",J321,0)</f>
        <v>0</v>
      </c>
      <c r="BJ321" s="16" t="s">
        <v>82</v>
      </c>
      <c r="BK321" s="191">
        <f>ROUND(I321*H321,2)</f>
        <v>0</v>
      </c>
      <c r="BL321" s="16" t="s">
        <v>177</v>
      </c>
      <c r="BM321" s="16" t="s">
        <v>904</v>
      </c>
    </row>
    <row r="322" spans="2:65" s="12" customFormat="1">
      <c r="B322" s="192"/>
      <c r="C322" s="193"/>
      <c r="D322" s="194" t="s">
        <v>178</v>
      </c>
      <c r="E322" s="195" t="s">
        <v>1</v>
      </c>
      <c r="F322" s="196" t="s">
        <v>852</v>
      </c>
      <c r="G322" s="193"/>
      <c r="H322" s="195" t="s">
        <v>1</v>
      </c>
      <c r="I322" s="197"/>
      <c r="J322" s="193"/>
      <c r="K322" s="193"/>
      <c r="L322" s="198"/>
      <c r="M322" s="199"/>
      <c r="N322" s="200"/>
      <c r="O322" s="200"/>
      <c r="P322" s="200"/>
      <c r="Q322" s="200"/>
      <c r="R322" s="200"/>
      <c r="S322" s="200"/>
      <c r="T322" s="201"/>
      <c r="AT322" s="202" t="s">
        <v>178</v>
      </c>
      <c r="AU322" s="202" t="s">
        <v>84</v>
      </c>
      <c r="AV322" s="12" t="s">
        <v>82</v>
      </c>
      <c r="AW322" s="12" t="s">
        <v>36</v>
      </c>
      <c r="AX322" s="12" t="s">
        <v>75</v>
      </c>
      <c r="AY322" s="202" t="s">
        <v>172</v>
      </c>
    </row>
    <row r="323" spans="2:65" s="13" customFormat="1">
      <c r="B323" s="203"/>
      <c r="C323" s="204"/>
      <c r="D323" s="194" t="s">
        <v>178</v>
      </c>
      <c r="E323" s="205" t="s">
        <v>1</v>
      </c>
      <c r="F323" s="206" t="s">
        <v>183</v>
      </c>
      <c r="G323" s="204"/>
      <c r="H323" s="207">
        <v>5</v>
      </c>
      <c r="I323" s="208"/>
      <c r="J323" s="204"/>
      <c r="K323" s="204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178</v>
      </c>
      <c r="AU323" s="213" t="s">
        <v>84</v>
      </c>
      <c r="AV323" s="13" t="s">
        <v>84</v>
      </c>
      <c r="AW323" s="13" t="s">
        <v>36</v>
      </c>
      <c r="AX323" s="13" t="s">
        <v>82</v>
      </c>
      <c r="AY323" s="213" t="s">
        <v>172</v>
      </c>
    </row>
    <row r="324" spans="2:65" s="1" customFormat="1" ht="16.5" customHeight="1">
      <c r="B324" s="33"/>
      <c r="C324" s="227" t="s">
        <v>367</v>
      </c>
      <c r="D324" s="227" t="s">
        <v>288</v>
      </c>
      <c r="E324" s="228" t="s">
        <v>518</v>
      </c>
      <c r="F324" s="229" t="s">
        <v>519</v>
      </c>
      <c r="G324" s="230" t="s">
        <v>386</v>
      </c>
      <c r="H324" s="231">
        <v>5</v>
      </c>
      <c r="I324" s="232"/>
      <c r="J324" s="231">
        <f>ROUND(I324*H324,2)</f>
        <v>0</v>
      </c>
      <c r="K324" s="229" t="s">
        <v>1</v>
      </c>
      <c r="L324" s="233"/>
      <c r="M324" s="234" t="s">
        <v>1</v>
      </c>
      <c r="N324" s="235" t="s">
        <v>46</v>
      </c>
      <c r="O324" s="59"/>
      <c r="P324" s="189">
        <f>O324*H324</f>
        <v>0</v>
      </c>
      <c r="Q324" s="189">
        <v>3.64E-3</v>
      </c>
      <c r="R324" s="189">
        <f>Q324*H324</f>
        <v>1.8200000000000001E-2</v>
      </c>
      <c r="S324" s="189">
        <v>0</v>
      </c>
      <c r="T324" s="190">
        <f>S324*H324</f>
        <v>0</v>
      </c>
      <c r="AR324" s="16" t="s">
        <v>200</v>
      </c>
      <c r="AT324" s="16" t="s">
        <v>288</v>
      </c>
      <c r="AU324" s="16" t="s">
        <v>84</v>
      </c>
      <c r="AY324" s="16" t="s">
        <v>172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6" t="s">
        <v>82</v>
      </c>
      <c r="BK324" s="191">
        <f>ROUND(I324*H324,2)</f>
        <v>0</v>
      </c>
      <c r="BL324" s="16" t="s">
        <v>177</v>
      </c>
      <c r="BM324" s="16" t="s">
        <v>905</v>
      </c>
    </row>
    <row r="325" spans="2:65" s="1" customFormat="1" ht="16.5" customHeight="1">
      <c r="B325" s="33"/>
      <c r="C325" s="227" t="s">
        <v>370</v>
      </c>
      <c r="D325" s="227" t="s">
        <v>288</v>
      </c>
      <c r="E325" s="228" t="s">
        <v>521</v>
      </c>
      <c r="F325" s="229" t="s">
        <v>522</v>
      </c>
      <c r="G325" s="230" t="s">
        <v>513</v>
      </c>
      <c r="H325" s="231">
        <v>5</v>
      </c>
      <c r="I325" s="232"/>
      <c r="J325" s="231">
        <f>ROUND(I325*H325,2)</f>
        <v>0</v>
      </c>
      <c r="K325" s="229" t="s">
        <v>1</v>
      </c>
      <c r="L325" s="233"/>
      <c r="M325" s="234" t="s">
        <v>1</v>
      </c>
      <c r="N325" s="235" t="s">
        <v>46</v>
      </c>
      <c r="O325" s="59"/>
      <c r="P325" s="189">
        <f>O325*H325</f>
        <v>0</v>
      </c>
      <c r="Q325" s="189">
        <v>3.3E-3</v>
      </c>
      <c r="R325" s="189">
        <f>Q325*H325</f>
        <v>1.6500000000000001E-2</v>
      </c>
      <c r="S325" s="189">
        <v>0</v>
      </c>
      <c r="T325" s="190">
        <f>S325*H325</f>
        <v>0</v>
      </c>
      <c r="AR325" s="16" t="s">
        <v>200</v>
      </c>
      <c r="AT325" s="16" t="s">
        <v>288</v>
      </c>
      <c r="AU325" s="16" t="s">
        <v>84</v>
      </c>
      <c r="AY325" s="16" t="s">
        <v>172</v>
      </c>
      <c r="BE325" s="191">
        <f>IF(N325="základní",J325,0)</f>
        <v>0</v>
      </c>
      <c r="BF325" s="191">
        <f>IF(N325="snížená",J325,0)</f>
        <v>0</v>
      </c>
      <c r="BG325" s="191">
        <f>IF(N325="zákl. přenesená",J325,0)</f>
        <v>0</v>
      </c>
      <c r="BH325" s="191">
        <f>IF(N325="sníž. přenesená",J325,0)</f>
        <v>0</v>
      </c>
      <c r="BI325" s="191">
        <f>IF(N325="nulová",J325,0)</f>
        <v>0</v>
      </c>
      <c r="BJ325" s="16" t="s">
        <v>82</v>
      </c>
      <c r="BK325" s="191">
        <f>ROUND(I325*H325,2)</f>
        <v>0</v>
      </c>
      <c r="BL325" s="16" t="s">
        <v>177</v>
      </c>
      <c r="BM325" s="16" t="s">
        <v>906</v>
      </c>
    </row>
    <row r="326" spans="2:65" s="1" customFormat="1" ht="16.5" customHeight="1">
      <c r="B326" s="33"/>
      <c r="C326" s="227" t="s">
        <v>373</v>
      </c>
      <c r="D326" s="227" t="s">
        <v>288</v>
      </c>
      <c r="E326" s="228" t="s">
        <v>524</v>
      </c>
      <c r="F326" s="229" t="s">
        <v>525</v>
      </c>
      <c r="G326" s="230" t="s">
        <v>386</v>
      </c>
      <c r="H326" s="231">
        <v>5</v>
      </c>
      <c r="I326" s="232"/>
      <c r="J326" s="231">
        <f>ROUND(I326*H326,2)</f>
        <v>0</v>
      </c>
      <c r="K326" s="229" t="s">
        <v>1</v>
      </c>
      <c r="L326" s="233"/>
      <c r="M326" s="234" t="s">
        <v>1</v>
      </c>
      <c r="N326" s="235" t="s">
        <v>46</v>
      </c>
      <c r="O326" s="59"/>
      <c r="P326" s="189">
        <f>O326*H326</f>
        <v>0</v>
      </c>
      <c r="Q326" s="189">
        <v>1.4999999999999999E-4</v>
      </c>
      <c r="R326" s="189">
        <f>Q326*H326</f>
        <v>7.4999999999999991E-4</v>
      </c>
      <c r="S326" s="189">
        <v>0</v>
      </c>
      <c r="T326" s="190">
        <f>S326*H326</f>
        <v>0</v>
      </c>
      <c r="AR326" s="16" t="s">
        <v>200</v>
      </c>
      <c r="AT326" s="16" t="s">
        <v>288</v>
      </c>
      <c r="AU326" s="16" t="s">
        <v>84</v>
      </c>
      <c r="AY326" s="16" t="s">
        <v>172</v>
      </c>
      <c r="BE326" s="191">
        <f>IF(N326="základní",J326,0)</f>
        <v>0</v>
      </c>
      <c r="BF326" s="191">
        <f>IF(N326="snížená",J326,0)</f>
        <v>0</v>
      </c>
      <c r="BG326" s="191">
        <f>IF(N326="zákl. přenesená",J326,0)</f>
        <v>0</v>
      </c>
      <c r="BH326" s="191">
        <f>IF(N326="sníž. přenesená",J326,0)</f>
        <v>0</v>
      </c>
      <c r="BI326" s="191">
        <f>IF(N326="nulová",J326,0)</f>
        <v>0</v>
      </c>
      <c r="BJ326" s="16" t="s">
        <v>82</v>
      </c>
      <c r="BK326" s="191">
        <f>ROUND(I326*H326,2)</f>
        <v>0</v>
      </c>
      <c r="BL326" s="16" t="s">
        <v>177</v>
      </c>
      <c r="BM326" s="16" t="s">
        <v>907</v>
      </c>
    </row>
    <row r="327" spans="2:65" s="1" customFormat="1" ht="16.5" customHeight="1">
      <c r="B327" s="33"/>
      <c r="C327" s="181" t="s">
        <v>374</v>
      </c>
      <c r="D327" s="181" t="s">
        <v>174</v>
      </c>
      <c r="E327" s="182" t="s">
        <v>527</v>
      </c>
      <c r="F327" s="183" t="s">
        <v>528</v>
      </c>
      <c r="G327" s="184" t="s">
        <v>386</v>
      </c>
      <c r="H327" s="185">
        <v>5</v>
      </c>
      <c r="I327" s="186"/>
      <c r="J327" s="185">
        <f>ROUND(I327*H327,2)</f>
        <v>0</v>
      </c>
      <c r="K327" s="183" t="s">
        <v>176</v>
      </c>
      <c r="L327" s="37"/>
      <c r="M327" s="187" t="s">
        <v>1</v>
      </c>
      <c r="N327" s="188" t="s">
        <v>46</v>
      </c>
      <c r="O327" s="59"/>
      <c r="P327" s="189">
        <f>O327*H327</f>
        <v>0</v>
      </c>
      <c r="Q327" s="189">
        <v>0</v>
      </c>
      <c r="R327" s="189">
        <f>Q327*H327</f>
        <v>0</v>
      </c>
      <c r="S327" s="189">
        <v>7.6800000000000002E-3</v>
      </c>
      <c r="T327" s="190">
        <f>S327*H327</f>
        <v>3.8400000000000004E-2</v>
      </c>
      <c r="AR327" s="16" t="s">
        <v>177</v>
      </c>
      <c r="AT327" s="16" t="s">
        <v>174</v>
      </c>
      <c r="AU327" s="16" t="s">
        <v>84</v>
      </c>
      <c r="AY327" s="16" t="s">
        <v>172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6" t="s">
        <v>82</v>
      </c>
      <c r="BK327" s="191">
        <f>ROUND(I327*H327,2)</f>
        <v>0</v>
      </c>
      <c r="BL327" s="16" t="s">
        <v>177</v>
      </c>
      <c r="BM327" s="16" t="s">
        <v>908</v>
      </c>
    </row>
    <row r="328" spans="2:65" s="12" customFormat="1">
      <c r="B328" s="192"/>
      <c r="C328" s="193"/>
      <c r="D328" s="194" t="s">
        <v>178</v>
      </c>
      <c r="E328" s="195" t="s">
        <v>1</v>
      </c>
      <c r="F328" s="196" t="s">
        <v>530</v>
      </c>
      <c r="G328" s="193"/>
      <c r="H328" s="195" t="s">
        <v>1</v>
      </c>
      <c r="I328" s="197"/>
      <c r="J328" s="193"/>
      <c r="K328" s="193"/>
      <c r="L328" s="198"/>
      <c r="M328" s="199"/>
      <c r="N328" s="200"/>
      <c r="O328" s="200"/>
      <c r="P328" s="200"/>
      <c r="Q328" s="200"/>
      <c r="R328" s="200"/>
      <c r="S328" s="200"/>
      <c r="T328" s="201"/>
      <c r="AT328" s="202" t="s">
        <v>178</v>
      </c>
      <c r="AU328" s="202" t="s">
        <v>84</v>
      </c>
      <c r="AV328" s="12" t="s">
        <v>82</v>
      </c>
      <c r="AW328" s="12" t="s">
        <v>36</v>
      </c>
      <c r="AX328" s="12" t="s">
        <v>75</v>
      </c>
      <c r="AY328" s="202" t="s">
        <v>172</v>
      </c>
    </row>
    <row r="329" spans="2:65" s="13" customFormat="1">
      <c r="B329" s="203"/>
      <c r="C329" s="204"/>
      <c r="D329" s="194" t="s">
        <v>178</v>
      </c>
      <c r="E329" s="205" t="s">
        <v>1</v>
      </c>
      <c r="F329" s="206" t="s">
        <v>183</v>
      </c>
      <c r="G329" s="204"/>
      <c r="H329" s="207">
        <v>5</v>
      </c>
      <c r="I329" s="208"/>
      <c r="J329" s="204"/>
      <c r="K329" s="204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178</v>
      </c>
      <c r="AU329" s="213" t="s">
        <v>84</v>
      </c>
      <c r="AV329" s="13" t="s">
        <v>84</v>
      </c>
      <c r="AW329" s="13" t="s">
        <v>36</v>
      </c>
      <c r="AX329" s="13" t="s">
        <v>82</v>
      </c>
      <c r="AY329" s="213" t="s">
        <v>172</v>
      </c>
    </row>
    <row r="330" spans="2:65" s="1" customFormat="1" ht="22.5" customHeight="1">
      <c r="B330" s="33"/>
      <c r="C330" s="181" t="s">
        <v>375</v>
      </c>
      <c r="D330" s="181" t="s">
        <v>174</v>
      </c>
      <c r="E330" s="182" t="s">
        <v>692</v>
      </c>
      <c r="F330" s="183" t="s">
        <v>693</v>
      </c>
      <c r="G330" s="184" t="s">
        <v>386</v>
      </c>
      <c r="H330" s="185">
        <v>4</v>
      </c>
      <c r="I330" s="186"/>
      <c r="J330" s="185">
        <f>ROUND(I330*H330,2)</f>
        <v>0</v>
      </c>
      <c r="K330" s="183" t="s">
        <v>176</v>
      </c>
      <c r="L330" s="37"/>
      <c r="M330" s="187" t="s">
        <v>1</v>
      </c>
      <c r="N330" s="188" t="s">
        <v>46</v>
      </c>
      <c r="O330" s="59"/>
      <c r="P330" s="189">
        <f>O330*H330</f>
        <v>0</v>
      </c>
      <c r="Q330" s="189">
        <v>8.5999999999999998E-4</v>
      </c>
      <c r="R330" s="189">
        <f>Q330*H330</f>
        <v>3.4399999999999999E-3</v>
      </c>
      <c r="S330" s="189">
        <v>0</v>
      </c>
      <c r="T330" s="190">
        <f>S330*H330</f>
        <v>0</v>
      </c>
      <c r="AR330" s="16" t="s">
        <v>177</v>
      </c>
      <c r="AT330" s="16" t="s">
        <v>174</v>
      </c>
      <c r="AU330" s="16" t="s">
        <v>84</v>
      </c>
      <c r="AY330" s="16" t="s">
        <v>172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6" t="s">
        <v>82</v>
      </c>
      <c r="BK330" s="191">
        <f>ROUND(I330*H330,2)</f>
        <v>0</v>
      </c>
      <c r="BL330" s="16" t="s">
        <v>177</v>
      </c>
      <c r="BM330" s="16" t="s">
        <v>909</v>
      </c>
    </row>
    <row r="331" spans="2:65" s="12" customFormat="1">
      <c r="B331" s="192"/>
      <c r="C331" s="193"/>
      <c r="D331" s="194" t="s">
        <v>178</v>
      </c>
      <c r="E331" s="195" t="s">
        <v>1</v>
      </c>
      <c r="F331" s="196" t="s">
        <v>852</v>
      </c>
      <c r="G331" s="193"/>
      <c r="H331" s="195" t="s">
        <v>1</v>
      </c>
      <c r="I331" s="197"/>
      <c r="J331" s="193"/>
      <c r="K331" s="193"/>
      <c r="L331" s="198"/>
      <c r="M331" s="199"/>
      <c r="N331" s="200"/>
      <c r="O331" s="200"/>
      <c r="P331" s="200"/>
      <c r="Q331" s="200"/>
      <c r="R331" s="200"/>
      <c r="S331" s="200"/>
      <c r="T331" s="201"/>
      <c r="AT331" s="202" t="s">
        <v>178</v>
      </c>
      <c r="AU331" s="202" t="s">
        <v>84</v>
      </c>
      <c r="AV331" s="12" t="s">
        <v>82</v>
      </c>
      <c r="AW331" s="12" t="s">
        <v>36</v>
      </c>
      <c r="AX331" s="12" t="s">
        <v>75</v>
      </c>
      <c r="AY331" s="202" t="s">
        <v>172</v>
      </c>
    </row>
    <row r="332" spans="2:65" s="13" customFormat="1">
      <c r="B332" s="203"/>
      <c r="C332" s="204"/>
      <c r="D332" s="194" t="s">
        <v>178</v>
      </c>
      <c r="E332" s="205" t="s">
        <v>1</v>
      </c>
      <c r="F332" s="206" t="s">
        <v>177</v>
      </c>
      <c r="G332" s="204"/>
      <c r="H332" s="207">
        <v>4</v>
      </c>
      <c r="I332" s="208"/>
      <c r="J332" s="204"/>
      <c r="K332" s="204"/>
      <c r="L332" s="209"/>
      <c r="M332" s="210"/>
      <c r="N332" s="211"/>
      <c r="O332" s="211"/>
      <c r="P332" s="211"/>
      <c r="Q332" s="211"/>
      <c r="R332" s="211"/>
      <c r="S332" s="211"/>
      <c r="T332" s="212"/>
      <c r="AT332" s="213" t="s">
        <v>178</v>
      </c>
      <c r="AU332" s="213" t="s">
        <v>84</v>
      </c>
      <c r="AV332" s="13" t="s">
        <v>84</v>
      </c>
      <c r="AW332" s="13" t="s">
        <v>36</v>
      </c>
      <c r="AX332" s="13" t="s">
        <v>82</v>
      </c>
      <c r="AY332" s="213" t="s">
        <v>172</v>
      </c>
    </row>
    <row r="333" spans="2:65" s="1" customFormat="1" ht="16.5" customHeight="1">
      <c r="B333" s="33"/>
      <c r="C333" s="227" t="s">
        <v>379</v>
      </c>
      <c r="D333" s="227" t="s">
        <v>288</v>
      </c>
      <c r="E333" s="228" t="s">
        <v>695</v>
      </c>
      <c r="F333" s="229" t="s">
        <v>696</v>
      </c>
      <c r="G333" s="230" t="s">
        <v>513</v>
      </c>
      <c r="H333" s="231">
        <v>4</v>
      </c>
      <c r="I333" s="232"/>
      <c r="J333" s="231">
        <f>ROUND(I333*H333,2)</f>
        <v>0</v>
      </c>
      <c r="K333" s="229" t="s">
        <v>1</v>
      </c>
      <c r="L333" s="233"/>
      <c r="M333" s="234" t="s">
        <v>1</v>
      </c>
      <c r="N333" s="235" t="s">
        <v>46</v>
      </c>
      <c r="O333" s="59"/>
      <c r="P333" s="189">
        <f>O333*H333</f>
        <v>0</v>
      </c>
      <c r="Q333" s="189">
        <v>6.5399999999999998E-3</v>
      </c>
      <c r="R333" s="189">
        <f>Q333*H333</f>
        <v>2.6159999999999999E-2</v>
      </c>
      <c r="S333" s="189">
        <v>0</v>
      </c>
      <c r="T333" s="190">
        <f>S333*H333</f>
        <v>0</v>
      </c>
      <c r="AR333" s="16" t="s">
        <v>200</v>
      </c>
      <c r="AT333" s="16" t="s">
        <v>288</v>
      </c>
      <c r="AU333" s="16" t="s">
        <v>84</v>
      </c>
      <c r="AY333" s="16" t="s">
        <v>172</v>
      </c>
      <c r="BE333" s="191">
        <f>IF(N333="základní",J333,0)</f>
        <v>0</v>
      </c>
      <c r="BF333" s="191">
        <f>IF(N333="snížená",J333,0)</f>
        <v>0</v>
      </c>
      <c r="BG333" s="191">
        <f>IF(N333="zákl. přenesená",J333,0)</f>
        <v>0</v>
      </c>
      <c r="BH333" s="191">
        <f>IF(N333="sníž. přenesená",J333,0)</f>
        <v>0</v>
      </c>
      <c r="BI333" s="191">
        <f>IF(N333="nulová",J333,0)</f>
        <v>0</v>
      </c>
      <c r="BJ333" s="16" t="s">
        <v>82</v>
      </c>
      <c r="BK333" s="191">
        <f>ROUND(I333*H333,2)</f>
        <v>0</v>
      </c>
      <c r="BL333" s="16" t="s">
        <v>177</v>
      </c>
      <c r="BM333" s="16" t="s">
        <v>910</v>
      </c>
    </row>
    <row r="334" spans="2:65" s="1" customFormat="1" ht="16.5" customHeight="1">
      <c r="B334" s="33"/>
      <c r="C334" s="227" t="s">
        <v>381</v>
      </c>
      <c r="D334" s="227" t="s">
        <v>288</v>
      </c>
      <c r="E334" s="228" t="s">
        <v>698</v>
      </c>
      <c r="F334" s="229" t="s">
        <v>699</v>
      </c>
      <c r="G334" s="230" t="s">
        <v>513</v>
      </c>
      <c r="H334" s="231">
        <v>4</v>
      </c>
      <c r="I334" s="232"/>
      <c r="J334" s="231">
        <f>ROUND(I334*H334,2)</f>
        <v>0</v>
      </c>
      <c r="K334" s="229" t="s">
        <v>1</v>
      </c>
      <c r="L334" s="233"/>
      <c r="M334" s="234" t="s">
        <v>1</v>
      </c>
      <c r="N334" s="235" t="s">
        <v>46</v>
      </c>
      <c r="O334" s="59"/>
      <c r="P334" s="189">
        <f>O334*H334</f>
        <v>0</v>
      </c>
      <c r="Q334" s="189">
        <v>1.47E-2</v>
      </c>
      <c r="R334" s="189">
        <f>Q334*H334</f>
        <v>5.8799999999999998E-2</v>
      </c>
      <c r="S334" s="189">
        <v>0</v>
      </c>
      <c r="T334" s="190">
        <f>S334*H334</f>
        <v>0</v>
      </c>
      <c r="AR334" s="16" t="s">
        <v>200</v>
      </c>
      <c r="AT334" s="16" t="s">
        <v>288</v>
      </c>
      <c r="AU334" s="16" t="s">
        <v>84</v>
      </c>
      <c r="AY334" s="16" t="s">
        <v>172</v>
      </c>
      <c r="BE334" s="191">
        <f>IF(N334="základní",J334,0)</f>
        <v>0</v>
      </c>
      <c r="BF334" s="191">
        <f>IF(N334="snížená",J334,0)</f>
        <v>0</v>
      </c>
      <c r="BG334" s="191">
        <f>IF(N334="zákl. přenesená",J334,0)</f>
        <v>0</v>
      </c>
      <c r="BH334" s="191">
        <f>IF(N334="sníž. přenesená",J334,0)</f>
        <v>0</v>
      </c>
      <c r="BI334" s="191">
        <f>IF(N334="nulová",J334,0)</f>
        <v>0</v>
      </c>
      <c r="BJ334" s="16" t="s">
        <v>82</v>
      </c>
      <c r="BK334" s="191">
        <f>ROUND(I334*H334,2)</f>
        <v>0</v>
      </c>
      <c r="BL334" s="16" t="s">
        <v>177</v>
      </c>
      <c r="BM334" s="16" t="s">
        <v>911</v>
      </c>
    </row>
    <row r="335" spans="2:65" s="1" customFormat="1" ht="16.5" customHeight="1">
      <c r="B335" s="33"/>
      <c r="C335" s="181" t="s">
        <v>382</v>
      </c>
      <c r="D335" s="181" t="s">
        <v>174</v>
      </c>
      <c r="E335" s="182" t="s">
        <v>701</v>
      </c>
      <c r="F335" s="183" t="s">
        <v>702</v>
      </c>
      <c r="G335" s="184" t="s">
        <v>386</v>
      </c>
      <c r="H335" s="185">
        <v>2</v>
      </c>
      <c r="I335" s="186"/>
      <c r="J335" s="185">
        <f>ROUND(I335*H335,2)</f>
        <v>0</v>
      </c>
      <c r="K335" s="183" t="s">
        <v>176</v>
      </c>
      <c r="L335" s="37"/>
      <c r="M335" s="187" t="s">
        <v>1</v>
      </c>
      <c r="N335" s="188" t="s">
        <v>46</v>
      </c>
      <c r="O335" s="59"/>
      <c r="P335" s="189">
        <f>O335*H335</f>
        <v>0</v>
      </c>
      <c r="Q335" s="189">
        <v>0</v>
      </c>
      <c r="R335" s="189">
        <f>Q335*H335</f>
        <v>0</v>
      </c>
      <c r="S335" s="189">
        <v>1.7299999999999999E-2</v>
      </c>
      <c r="T335" s="190">
        <f>S335*H335</f>
        <v>3.4599999999999999E-2</v>
      </c>
      <c r="AR335" s="16" t="s">
        <v>177</v>
      </c>
      <c r="AT335" s="16" t="s">
        <v>174</v>
      </c>
      <c r="AU335" s="16" t="s">
        <v>84</v>
      </c>
      <c r="AY335" s="16" t="s">
        <v>172</v>
      </c>
      <c r="BE335" s="191">
        <f>IF(N335="základní",J335,0)</f>
        <v>0</v>
      </c>
      <c r="BF335" s="191">
        <f>IF(N335="snížená",J335,0)</f>
        <v>0</v>
      </c>
      <c r="BG335" s="191">
        <f>IF(N335="zákl. přenesená",J335,0)</f>
        <v>0</v>
      </c>
      <c r="BH335" s="191">
        <f>IF(N335="sníž. přenesená",J335,0)</f>
        <v>0</v>
      </c>
      <c r="BI335" s="191">
        <f>IF(N335="nulová",J335,0)</f>
        <v>0</v>
      </c>
      <c r="BJ335" s="16" t="s">
        <v>82</v>
      </c>
      <c r="BK335" s="191">
        <f>ROUND(I335*H335,2)</f>
        <v>0</v>
      </c>
      <c r="BL335" s="16" t="s">
        <v>177</v>
      </c>
      <c r="BM335" s="16" t="s">
        <v>912</v>
      </c>
    </row>
    <row r="336" spans="2:65" s="1" customFormat="1" ht="22.5" customHeight="1">
      <c r="B336" s="33"/>
      <c r="C336" s="181" t="s">
        <v>383</v>
      </c>
      <c r="D336" s="181" t="s">
        <v>174</v>
      </c>
      <c r="E336" s="182" t="s">
        <v>716</v>
      </c>
      <c r="F336" s="183" t="s">
        <v>717</v>
      </c>
      <c r="G336" s="184" t="s">
        <v>386</v>
      </c>
      <c r="H336" s="185">
        <v>3</v>
      </c>
      <c r="I336" s="186"/>
      <c r="J336" s="185">
        <f>ROUND(I336*H336,2)</f>
        <v>0</v>
      </c>
      <c r="K336" s="183" t="s">
        <v>176</v>
      </c>
      <c r="L336" s="37"/>
      <c r="M336" s="187" t="s">
        <v>1</v>
      </c>
      <c r="N336" s="188" t="s">
        <v>46</v>
      </c>
      <c r="O336" s="59"/>
      <c r="P336" s="189">
        <f>O336*H336</f>
        <v>0</v>
      </c>
      <c r="Q336" s="189">
        <v>1.65E-3</v>
      </c>
      <c r="R336" s="189">
        <f>Q336*H336</f>
        <v>4.9499999999999995E-3</v>
      </c>
      <c r="S336" s="189">
        <v>0</v>
      </c>
      <c r="T336" s="190">
        <f>S336*H336</f>
        <v>0</v>
      </c>
      <c r="AR336" s="16" t="s">
        <v>177</v>
      </c>
      <c r="AT336" s="16" t="s">
        <v>174</v>
      </c>
      <c r="AU336" s="16" t="s">
        <v>84</v>
      </c>
      <c r="AY336" s="16" t="s">
        <v>172</v>
      </c>
      <c r="BE336" s="191">
        <f>IF(N336="základní",J336,0)</f>
        <v>0</v>
      </c>
      <c r="BF336" s="191">
        <f>IF(N336="snížená",J336,0)</f>
        <v>0</v>
      </c>
      <c r="BG336" s="191">
        <f>IF(N336="zákl. přenesená",J336,0)</f>
        <v>0</v>
      </c>
      <c r="BH336" s="191">
        <f>IF(N336="sníž. přenesená",J336,0)</f>
        <v>0</v>
      </c>
      <c r="BI336" s="191">
        <f>IF(N336="nulová",J336,0)</f>
        <v>0</v>
      </c>
      <c r="BJ336" s="16" t="s">
        <v>82</v>
      </c>
      <c r="BK336" s="191">
        <f>ROUND(I336*H336,2)</f>
        <v>0</v>
      </c>
      <c r="BL336" s="16" t="s">
        <v>177</v>
      </c>
      <c r="BM336" s="16" t="s">
        <v>913</v>
      </c>
    </row>
    <row r="337" spans="2:65" s="12" customFormat="1">
      <c r="B337" s="192"/>
      <c r="C337" s="193"/>
      <c r="D337" s="194" t="s">
        <v>178</v>
      </c>
      <c r="E337" s="195" t="s">
        <v>1</v>
      </c>
      <c r="F337" s="196" t="s">
        <v>852</v>
      </c>
      <c r="G337" s="193"/>
      <c r="H337" s="195" t="s">
        <v>1</v>
      </c>
      <c r="I337" s="197"/>
      <c r="J337" s="193"/>
      <c r="K337" s="193"/>
      <c r="L337" s="198"/>
      <c r="M337" s="199"/>
      <c r="N337" s="200"/>
      <c r="O337" s="200"/>
      <c r="P337" s="200"/>
      <c r="Q337" s="200"/>
      <c r="R337" s="200"/>
      <c r="S337" s="200"/>
      <c r="T337" s="201"/>
      <c r="AT337" s="202" t="s">
        <v>178</v>
      </c>
      <c r="AU337" s="202" t="s">
        <v>84</v>
      </c>
      <c r="AV337" s="12" t="s">
        <v>82</v>
      </c>
      <c r="AW337" s="12" t="s">
        <v>36</v>
      </c>
      <c r="AX337" s="12" t="s">
        <v>75</v>
      </c>
      <c r="AY337" s="202" t="s">
        <v>172</v>
      </c>
    </row>
    <row r="338" spans="2:65" s="13" customFormat="1">
      <c r="B338" s="203"/>
      <c r="C338" s="204"/>
      <c r="D338" s="194" t="s">
        <v>178</v>
      </c>
      <c r="E338" s="205" t="s">
        <v>1</v>
      </c>
      <c r="F338" s="206" t="s">
        <v>92</v>
      </c>
      <c r="G338" s="204"/>
      <c r="H338" s="207">
        <v>3</v>
      </c>
      <c r="I338" s="208"/>
      <c r="J338" s="204"/>
      <c r="K338" s="204"/>
      <c r="L338" s="209"/>
      <c r="M338" s="210"/>
      <c r="N338" s="211"/>
      <c r="O338" s="211"/>
      <c r="P338" s="211"/>
      <c r="Q338" s="211"/>
      <c r="R338" s="211"/>
      <c r="S338" s="211"/>
      <c r="T338" s="212"/>
      <c r="AT338" s="213" t="s">
        <v>178</v>
      </c>
      <c r="AU338" s="213" t="s">
        <v>84</v>
      </c>
      <c r="AV338" s="13" t="s">
        <v>84</v>
      </c>
      <c r="AW338" s="13" t="s">
        <v>36</v>
      </c>
      <c r="AX338" s="13" t="s">
        <v>82</v>
      </c>
      <c r="AY338" s="213" t="s">
        <v>172</v>
      </c>
    </row>
    <row r="339" spans="2:65" s="1" customFormat="1" ht="16.5" customHeight="1">
      <c r="B339" s="33"/>
      <c r="C339" s="227" t="s">
        <v>384</v>
      </c>
      <c r="D339" s="227" t="s">
        <v>288</v>
      </c>
      <c r="E339" s="228" t="s">
        <v>719</v>
      </c>
      <c r="F339" s="229" t="s">
        <v>720</v>
      </c>
      <c r="G339" s="230" t="s">
        <v>513</v>
      </c>
      <c r="H339" s="231">
        <v>3</v>
      </c>
      <c r="I339" s="232"/>
      <c r="J339" s="231">
        <f>ROUND(I339*H339,2)</f>
        <v>0</v>
      </c>
      <c r="K339" s="229" t="s">
        <v>1</v>
      </c>
      <c r="L339" s="233"/>
      <c r="M339" s="234" t="s">
        <v>1</v>
      </c>
      <c r="N339" s="235" t="s">
        <v>46</v>
      </c>
      <c r="O339" s="59"/>
      <c r="P339" s="189">
        <f>O339*H339</f>
        <v>0</v>
      </c>
      <c r="Q339" s="189">
        <v>1.8499999999999999E-2</v>
      </c>
      <c r="R339" s="189">
        <f>Q339*H339</f>
        <v>5.5499999999999994E-2</v>
      </c>
      <c r="S339" s="189">
        <v>0</v>
      </c>
      <c r="T339" s="190">
        <f>S339*H339</f>
        <v>0</v>
      </c>
      <c r="AR339" s="16" t="s">
        <v>200</v>
      </c>
      <c r="AT339" s="16" t="s">
        <v>288</v>
      </c>
      <c r="AU339" s="16" t="s">
        <v>84</v>
      </c>
      <c r="AY339" s="16" t="s">
        <v>172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6" t="s">
        <v>82</v>
      </c>
      <c r="BK339" s="191">
        <f>ROUND(I339*H339,2)</f>
        <v>0</v>
      </c>
      <c r="BL339" s="16" t="s">
        <v>177</v>
      </c>
      <c r="BM339" s="16" t="s">
        <v>914</v>
      </c>
    </row>
    <row r="340" spans="2:65" s="1" customFormat="1" ht="16.5" customHeight="1">
      <c r="B340" s="33"/>
      <c r="C340" s="227" t="s">
        <v>385</v>
      </c>
      <c r="D340" s="227" t="s">
        <v>288</v>
      </c>
      <c r="E340" s="228" t="s">
        <v>722</v>
      </c>
      <c r="F340" s="229" t="s">
        <v>723</v>
      </c>
      <c r="G340" s="230" t="s">
        <v>513</v>
      </c>
      <c r="H340" s="231">
        <v>3</v>
      </c>
      <c r="I340" s="232"/>
      <c r="J340" s="231">
        <f>ROUND(I340*H340,2)</f>
        <v>0</v>
      </c>
      <c r="K340" s="229" t="s">
        <v>1</v>
      </c>
      <c r="L340" s="233"/>
      <c r="M340" s="234" t="s">
        <v>1</v>
      </c>
      <c r="N340" s="235" t="s">
        <v>46</v>
      </c>
      <c r="O340" s="59"/>
      <c r="P340" s="189">
        <f>O340*H340</f>
        <v>0</v>
      </c>
      <c r="Q340" s="189">
        <v>6.5399999999999998E-3</v>
      </c>
      <c r="R340" s="189">
        <f>Q340*H340</f>
        <v>1.9619999999999999E-2</v>
      </c>
      <c r="S340" s="189">
        <v>0</v>
      </c>
      <c r="T340" s="190">
        <f>S340*H340</f>
        <v>0</v>
      </c>
      <c r="AR340" s="16" t="s">
        <v>200</v>
      </c>
      <c r="AT340" s="16" t="s">
        <v>288</v>
      </c>
      <c r="AU340" s="16" t="s">
        <v>84</v>
      </c>
      <c r="AY340" s="16" t="s">
        <v>172</v>
      </c>
      <c r="BE340" s="191">
        <f>IF(N340="základní",J340,0)</f>
        <v>0</v>
      </c>
      <c r="BF340" s="191">
        <f>IF(N340="snížená",J340,0)</f>
        <v>0</v>
      </c>
      <c r="BG340" s="191">
        <f>IF(N340="zákl. přenesená",J340,0)</f>
        <v>0</v>
      </c>
      <c r="BH340" s="191">
        <f>IF(N340="sníž. přenesená",J340,0)</f>
        <v>0</v>
      </c>
      <c r="BI340" s="191">
        <f>IF(N340="nulová",J340,0)</f>
        <v>0</v>
      </c>
      <c r="BJ340" s="16" t="s">
        <v>82</v>
      </c>
      <c r="BK340" s="191">
        <f>ROUND(I340*H340,2)</f>
        <v>0</v>
      </c>
      <c r="BL340" s="16" t="s">
        <v>177</v>
      </c>
      <c r="BM340" s="16" t="s">
        <v>915</v>
      </c>
    </row>
    <row r="341" spans="2:65" s="1" customFormat="1" ht="22.5" customHeight="1">
      <c r="B341" s="33"/>
      <c r="C341" s="181" t="s">
        <v>387</v>
      </c>
      <c r="D341" s="181" t="s">
        <v>174</v>
      </c>
      <c r="E341" s="182" t="s">
        <v>531</v>
      </c>
      <c r="F341" s="183" t="s">
        <v>532</v>
      </c>
      <c r="G341" s="184" t="s">
        <v>386</v>
      </c>
      <c r="H341" s="185">
        <v>5</v>
      </c>
      <c r="I341" s="186"/>
      <c r="J341" s="185">
        <f>ROUND(I341*H341,2)</f>
        <v>0</v>
      </c>
      <c r="K341" s="183" t="s">
        <v>176</v>
      </c>
      <c r="L341" s="37"/>
      <c r="M341" s="187" t="s">
        <v>1</v>
      </c>
      <c r="N341" s="188" t="s">
        <v>46</v>
      </c>
      <c r="O341" s="59"/>
      <c r="P341" s="189">
        <f>O341*H341</f>
        <v>0</v>
      </c>
      <c r="Q341" s="189">
        <v>0</v>
      </c>
      <c r="R341" s="189">
        <f>Q341*H341</f>
        <v>0</v>
      </c>
      <c r="S341" s="189">
        <v>0</v>
      </c>
      <c r="T341" s="190">
        <f>S341*H341</f>
        <v>0</v>
      </c>
      <c r="AR341" s="16" t="s">
        <v>177</v>
      </c>
      <c r="AT341" s="16" t="s">
        <v>174</v>
      </c>
      <c r="AU341" s="16" t="s">
        <v>84</v>
      </c>
      <c r="AY341" s="16" t="s">
        <v>172</v>
      </c>
      <c r="BE341" s="191">
        <f>IF(N341="základní",J341,0)</f>
        <v>0</v>
      </c>
      <c r="BF341" s="191">
        <f>IF(N341="snížená",J341,0)</f>
        <v>0</v>
      </c>
      <c r="BG341" s="191">
        <f>IF(N341="zákl. přenesená",J341,0)</f>
        <v>0</v>
      </c>
      <c r="BH341" s="191">
        <f>IF(N341="sníž. přenesená",J341,0)</f>
        <v>0</v>
      </c>
      <c r="BI341" s="191">
        <f>IF(N341="nulová",J341,0)</f>
        <v>0</v>
      </c>
      <c r="BJ341" s="16" t="s">
        <v>82</v>
      </c>
      <c r="BK341" s="191">
        <f>ROUND(I341*H341,2)</f>
        <v>0</v>
      </c>
      <c r="BL341" s="16" t="s">
        <v>177</v>
      </c>
      <c r="BM341" s="16" t="s">
        <v>916</v>
      </c>
    </row>
    <row r="342" spans="2:65" s="12" customFormat="1">
      <c r="B342" s="192"/>
      <c r="C342" s="193"/>
      <c r="D342" s="194" t="s">
        <v>178</v>
      </c>
      <c r="E342" s="195" t="s">
        <v>1</v>
      </c>
      <c r="F342" s="196" t="s">
        <v>852</v>
      </c>
      <c r="G342" s="193"/>
      <c r="H342" s="195" t="s">
        <v>1</v>
      </c>
      <c r="I342" s="197"/>
      <c r="J342" s="193"/>
      <c r="K342" s="193"/>
      <c r="L342" s="198"/>
      <c r="M342" s="199"/>
      <c r="N342" s="200"/>
      <c r="O342" s="200"/>
      <c r="P342" s="200"/>
      <c r="Q342" s="200"/>
      <c r="R342" s="200"/>
      <c r="S342" s="200"/>
      <c r="T342" s="201"/>
      <c r="AT342" s="202" t="s">
        <v>178</v>
      </c>
      <c r="AU342" s="202" t="s">
        <v>84</v>
      </c>
      <c r="AV342" s="12" t="s">
        <v>82</v>
      </c>
      <c r="AW342" s="12" t="s">
        <v>36</v>
      </c>
      <c r="AX342" s="12" t="s">
        <v>75</v>
      </c>
      <c r="AY342" s="202" t="s">
        <v>172</v>
      </c>
    </row>
    <row r="343" spans="2:65" s="13" customFormat="1">
      <c r="B343" s="203"/>
      <c r="C343" s="204"/>
      <c r="D343" s="194" t="s">
        <v>178</v>
      </c>
      <c r="E343" s="205" t="s">
        <v>1</v>
      </c>
      <c r="F343" s="206" t="s">
        <v>183</v>
      </c>
      <c r="G343" s="204"/>
      <c r="H343" s="207">
        <v>5</v>
      </c>
      <c r="I343" s="208"/>
      <c r="J343" s="204"/>
      <c r="K343" s="204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178</v>
      </c>
      <c r="AU343" s="213" t="s">
        <v>84</v>
      </c>
      <c r="AV343" s="13" t="s">
        <v>84</v>
      </c>
      <c r="AW343" s="13" t="s">
        <v>36</v>
      </c>
      <c r="AX343" s="13" t="s">
        <v>82</v>
      </c>
      <c r="AY343" s="213" t="s">
        <v>172</v>
      </c>
    </row>
    <row r="344" spans="2:65" s="1" customFormat="1" ht="16.5" customHeight="1">
      <c r="B344" s="33"/>
      <c r="C344" s="227" t="s">
        <v>388</v>
      </c>
      <c r="D344" s="227" t="s">
        <v>288</v>
      </c>
      <c r="E344" s="228" t="s">
        <v>534</v>
      </c>
      <c r="F344" s="229" t="s">
        <v>535</v>
      </c>
      <c r="G344" s="230" t="s">
        <v>386</v>
      </c>
      <c r="H344" s="231">
        <v>5</v>
      </c>
      <c r="I344" s="232"/>
      <c r="J344" s="231">
        <f>ROUND(I344*H344,2)</f>
        <v>0</v>
      </c>
      <c r="K344" s="229" t="s">
        <v>176</v>
      </c>
      <c r="L344" s="233"/>
      <c r="M344" s="234" t="s">
        <v>1</v>
      </c>
      <c r="N344" s="235" t="s">
        <v>46</v>
      </c>
      <c r="O344" s="59"/>
      <c r="P344" s="189">
        <f>O344*H344</f>
        <v>0</v>
      </c>
      <c r="Q344" s="189">
        <v>1.9E-3</v>
      </c>
      <c r="R344" s="189">
        <f>Q344*H344</f>
        <v>9.4999999999999998E-3</v>
      </c>
      <c r="S344" s="189">
        <v>0</v>
      </c>
      <c r="T344" s="190">
        <f>S344*H344</f>
        <v>0</v>
      </c>
      <c r="AR344" s="16" t="s">
        <v>200</v>
      </c>
      <c r="AT344" s="16" t="s">
        <v>288</v>
      </c>
      <c r="AU344" s="16" t="s">
        <v>84</v>
      </c>
      <c r="AY344" s="16" t="s">
        <v>172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6" t="s">
        <v>82</v>
      </c>
      <c r="BK344" s="191">
        <f>ROUND(I344*H344,2)</f>
        <v>0</v>
      </c>
      <c r="BL344" s="16" t="s">
        <v>177</v>
      </c>
      <c r="BM344" s="16" t="s">
        <v>917</v>
      </c>
    </row>
    <row r="345" spans="2:65" s="1" customFormat="1" ht="16.5" customHeight="1">
      <c r="B345" s="33"/>
      <c r="C345" s="181" t="s">
        <v>389</v>
      </c>
      <c r="D345" s="181" t="s">
        <v>174</v>
      </c>
      <c r="E345" s="182" t="s">
        <v>537</v>
      </c>
      <c r="F345" s="183" t="s">
        <v>538</v>
      </c>
      <c r="G345" s="184" t="s">
        <v>211</v>
      </c>
      <c r="H345" s="185">
        <v>108.07</v>
      </c>
      <c r="I345" s="186"/>
      <c r="J345" s="185">
        <f>ROUND(I345*H345,2)</f>
        <v>0</v>
      </c>
      <c r="K345" s="183" t="s">
        <v>176</v>
      </c>
      <c r="L345" s="37"/>
      <c r="M345" s="187" t="s">
        <v>1</v>
      </c>
      <c r="N345" s="188" t="s">
        <v>46</v>
      </c>
      <c r="O345" s="59"/>
      <c r="P345" s="189">
        <f>O345*H345</f>
        <v>0</v>
      </c>
      <c r="Q345" s="189">
        <v>0</v>
      </c>
      <c r="R345" s="189">
        <f>Q345*H345</f>
        <v>0</v>
      </c>
      <c r="S345" s="189">
        <v>0</v>
      </c>
      <c r="T345" s="190">
        <f>S345*H345</f>
        <v>0</v>
      </c>
      <c r="AR345" s="16" t="s">
        <v>177</v>
      </c>
      <c r="AT345" s="16" t="s">
        <v>174</v>
      </c>
      <c r="AU345" s="16" t="s">
        <v>84</v>
      </c>
      <c r="AY345" s="16" t="s">
        <v>172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6" t="s">
        <v>82</v>
      </c>
      <c r="BK345" s="191">
        <f>ROUND(I345*H345,2)</f>
        <v>0</v>
      </c>
      <c r="BL345" s="16" t="s">
        <v>177</v>
      </c>
      <c r="BM345" s="16" t="s">
        <v>918</v>
      </c>
    </row>
    <row r="346" spans="2:65" s="1" customFormat="1" ht="16.5" customHeight="1">
      <c r="B346" s="33"/>
      <c r="C346" s="181" t="s">
        <v>390</v>
      </c>
      <c r="D346" s="181" t="s">
        <v>174</v>
      </c>
      <c r="E346" s="182" t="s">
        <v>540</v>
      </c>
      <c r="F346" s="183" t="s">
        <v>541</v>
      </c>
      <c r="G346" s="184" t="s">
        <v>211</v>
      </c>
      <c r="H346" s="185">
        <v>108.07</v>
      </c>
      <c r="I346" s="186"/>
      <c r="J346" s="185">
        <f>ROUND(I346*H346,2)</f>
        <v>0</v>
      </c>
      <c r="K346" s="183" t="s">
        <v>176</v>
      </c>
      <c r="L346" s="37"/>
      <c r="M346" s="187" t="s">
        <v>1</v>
      </c>
      <c r="N346" s="188" t="s">
        <v>46</v>
      </c>
      <c r="O346" s="59"/>
      <c r="P346" s="189">
        <f>O346*H346</f>
        <v>0</v>
      </c>
      <c r="Q346" s="189">
        <v>0</v>
      </c>
      <c r="R346" s="189">
        <f>Q346*H346</f>
        <v>0</v>
      </c>
      <c r="S346" s="189">
        <v>0</v>
      </c>
      <c r="T346" s="190">
        <f>S346*H346</f>
        <v>0</v>
      </c>
      <c r="AR346" s="16" t="s">
        <v>177</v>
      </c>
      <c r="AT346" s="16" t="s">
        <v>174</v>
      </c>
      <c r="AU346" s="16" t="s">
        <v>84</v>
      </c>
      <c r="AY346" s="16" t="s">
        <v>172</v>
      </c>
      <c r="BE346" s="191">
        <f>IF(N346="základní",J346,0)</f>
        <v>0</v>
      </c>
      <c r="BF346" s="191">
        <f>IF(N346="snížená",J346,0)</f>
        <v>0</v>
      </c>
      <c r="BG346" s="191">
        <f>IF(N346="zákl. přenesená",J346,0)</f>
        <v>0</v>
      </c>
      <c r="BH346" s="191">
        <f>IF(N346="sníž. přenesená",J346,0)</f>
        <v>0</v>
      </c>
      <c r="BI346" s="191">
        <f>IF(N346="nulová",J346,0)</f>
        <v>0</v>
      </c>
      <c r="BJ346" s="16" t="s">
        <v>82</v>
      </c>
      <c r="BK346" s="191">
        <f>ROUND(I346*H346,2)</f>
        <v>0</v>
      </c>
      <c r="BL346" s="16" t="s">
        <v>177</v>
      </c>
      <c r="BM346" s="16" t="s">
        <v>919</v>
      </c>
    </row>
    <row r="347" spans="2:65" s="1" customFormat="1" ht="16.5" customHeight="1">
      <c r="B347" s="33"/>
      <c r="C347" s="181" t="s">
        <v>391</v>
      </c>
      <c r="D347" s="181" t="s">
        <v>174</v>
      </c>
      <c r="E347" s="182" t="s">
        <v>543</v>
      </c>
      <c r="F347" s="183" t="s">
        <v>544</v>
      </c>
      <c r="G347" s="184" t="s">
        <v>386</v>
      </c>
      <c r="H347" s="185">
        <v>4</v>
      </c>
      <c r="I347" s="186"/>
      <c r="J347" s="185">
        <f>ROUND(I347*H347,2)</f>
        <v>0</v>
      </c>
      <c r="K347" s="183" t="s">
        <v>176</v>
      </c>
      <c r="L347" s="37"/>
      <c r="M347" s="187" t="s">
        <v>1</v>
      </c>
      <c r="N347" s="188" t="s">
        <v>46</v>
      </c>
      <c r="O347" s="59"/>
      <c r="P347" s="189">
        <f>O347*H347</f>
        <v>0</v>
      </c>
      <c r="Q347" s="189">
        <v>0.46009</v>
      </c>
      <c r="R347" s="189">
        <f>Q347*H347</f>
        <v>1.84036</v>
      </c>
      <c r="S347" s="189">
        <v>0</v>
      </c>
      <c r="T347" s="190">
        <f>S347*H347</f>
        <v>0</v>
      </c>
      <c r="AR347" s="16" t="s">
        <v>177</v>
      </c>
      <c r="AT347" s="16" t="s">
        <v>174</v>
      </c>
      <c r="AU347" s="16" t="s">
        <v>84</v>
      </c>
      <c r="AY347" s="16" t="s">
        <v>172</v>
      </c>
      <c r="BE347" s="191">
        <f>IF(N347="základní",J347,0)</f>
        <v>0</v>
      </c>
      <c r="BF347" s="191">
        <f>IF(N347="snížená",J347,0)</f>
        <v>0</v>
      </c>
      <c r="BG347" s="191">
        <f>IF(N347="zákl. přenesená",J347,0)</f>
        <v>0</v>
      </c>
      <c r="BH347" s="191">
        <f>IF(N347="sníž. přenesená",J347,0)</f>
        <v>0</v>
      </c>
      <c r="BI347" s="191">
        <f>IF(N347="nulová",J347,0)</f>
        <v>0</v>
      </c>
      <c r="BJ347" s="16" t="s">
        <v>82</v>
      </c>
      <c r="BK347" s="191">
        <f>ROUND(I347*H347,2)</f>
        <v>0</v>
      </c>
      <c r="BL347" s="16" t="s">
        <v>177</v>
      </c>
      <c r="BM347" s="16" t="s">
        <v>920</v>
      </c>
    </row>
    <row r="348" spans="2:65" s="1" customFormat="1" ht="16.5" customHeight="1">
      <c r="B348" s="33"/>
      <c r="C348" s="181" t="s">
        <v>392</v>
      </c>
      <c r="D348" s="181" t="s">
        <v>174</v>
      </c>
      <c r="E348" s="182" t="s">
        <v>546</v>
      </c>
      <c r="F348" s="183" t="s">
        <v>547</v>
      </c>
      <c r="G348" s="184" t="s">
        <v>386</v>
      </c>
      <c r="H348" s="185">
        <v>12</v>
      </c>
      <c r="I348" s="186"/>
      <c r="J348" s="185">
        <f>ROUND(I348*H348,2)</f>
        <v>0</v>
      </c>
      <c r="K348" s="183" t="s">
        <v>176</v>
      </c>
      <c r="L348" s="37"/>
      <c r="M348" s="187" t="s">
        <v>1</v>
      </c>
      <c r="N348" s="188" t="s">
        <v>46</v>
      </c>
      <c r="O348" s="59"/>
      <c r="P348" s="189">
        <f>O348*H348</f>
        <v>0</v>
      </c>
      <c r="Q348" s="189">
        <v>0.12303</v>
      </c>
      <c r="R348" s="189">
        <f>Q348*H348</f>
        <v>1.4763600000000001</v>
      </c>
      <c r="S348" s="189">
        <v>0</v>
      </c>
      <c r="T348" s="190">
        <f>S348*H348</f>
        <v>0</v>
      </c>
      <c r="AR348" s="16" t="s">
        <v>177</v>
      </c>
      <c r="AT348" s="16" t="s">
        <v>174</v>
      </c>
      <c r="AU348" s="16" t="s">
        <v>84</v>
      </c>
      <c r="AY348" s="16" t="s">
        <v>172</v>
      </c>
      <c r="BE348" s="191">
        <f>IF(N348="základní",J348,0)</f>
        <v>0</v>
      </c>
      <c r="BF348" s="191">
        <f>IF(N348="snížená",J348,0)</f>
        <v>0</v>
      </c>
      <c r="BG348" s="191">
        <f>IF(N348="zákl. přenesená",J348,0)</f>
        <v>0</v>
      </c>
      <c r="BH348" s="191">
        <f>IF(N348="sníž. přenesená",J348,0)</f>
        <v>0</v>
      </c>
      <c r="BI348" s="191">
        <f>IF(N348="nulová",J348,0)</f>
        <v>0</v>
      </c>
      <c r="BJ348" s="16" t="s">
        <v>82</v>
      </c>
      <c r="BK348" s="191">
        <f>ROUND(I348*H348,2)</f>
        <v>0</v>
      </c>
      <c r="BL348" s="16" t="s">
        <v>177</v>
      </c>
      <c r="BM348" s="16" t="s">
        <v>921</v>
      </c>
    </row>
    <row r="349" spans="2:65" s="12" customFormat="1">
      <c r="B349" s="192"/>
      <c r="C349" s="193"/>
      <c r="D349" s="194" t="s">
        <v>178</v>
      </c>
      <c r="E349" s="195" t="s">
        <v>1</v>
      </c>
      <c r="F349" s="196" t="s">
        <v>852</v>
      </c>
      <c r="G349" s="193"/>
      <c r="H349" s="195" t="s">
        <v>1</v>
      </c>
      <c r="I349" s="197"/>
      <c r="J349" s="193"/>
      <c r="K349" s="193"/>
      <c r="L349" s="198"/>
      <c r="M349" s="199"/>
      <c r="N349" s="200"/>
      <c r="O349" s="200"/>
      <c r="P349" s="200"/>
      <c r="Q349" s="200"/>
      <c r="R349" s="200"/>
      <c r="S349" s="200"/>
      <c r="T349" s="201"/>
      <c r="AT349" s="202" t="s">
        <v>178</v>
      </c>
      <c r="AU349" s="202" t="s">
        <v>84</v>
      </c>
      <c r="AV349" s="12" t="s">
        <v>82</v>
      </c>
      <c r="AW349" s="12" t="s">
        <v>36</v>
      </c>
      <c r="AX349" s="12" t="s">
        <v>75</v>
      </c>
      <c r="AY349" s="202" t="s">
        <v>172</v>
      </c>
    </row>
    <row r="350" spans="2:65" s="13" customFormat="1">
      <c r="B350" s="203"/>
      <c r="C350" s="204"/>
      <c r="D350" s="194" t="s">
        <v>178</v>
      </c>
      <c r="E350" s="205" t="s">
        <v>1</v>
      </c>
      <c r="F350" s="206" t="s">
        <v>216</v>
      </c>
      <c r="G350" s="204"/>
      <c r="H350" s="207">
        <v>12</v>
      </c>
      <c r="I350" s="208"/>
      <c r="J350" s="204"/>
      <c r="K350" s="204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178</v>
      </c>
      <c r="AU350" s="213" t="s">
        <v>84</v>
      </c>
      <c r="AV350" s="13" t="s">
        <v>84</v>
      </c>
      <c r="AW350" s="13" t="s">
        <v>36</v>
      </c>
      <c r="AX350" s="13" t="s">
        <v>82</v>
      </c>
      <c r="AY350" s="213" t="s">
        <v>172</v>
      </c>
    </row>
    <row r="351" spans="2:65" s="1" customFormat="1" ht="16.5" customHeight="1">
      <c r="B351" s="33"/>
      <c r="C351" s="227" t="s">
        <v>393</v>
      </c>
      <c r="D351" s="227" t="s">
        <v>288</v>
      </c>
      <c r="E351" s="228" t="s">
        <v>549</v>
      </c>
      <c r="F351" s="229" t="s">
        <v>550</v>
      </c>
      <c r="G351" s="230" t="s">
        <v>513</v>
      </c>
      <c r="H351" s="231">
        <v>12</v>
      </c>
      <c r="I351" s="232"/>
      <c r="J351" s="231">
        <f>ROUND(I351*H351,2)</f>
        <v>0</v>
      </c>
      <c r="K351" s="229" t="s">
        <v>1</v>
      </c>
      <c r="L351" s="233"/>
      <c r="M351" s="234" t="s">
        <v>1</v>
      </c>
      <c r="N351" s="235" t="s">
        <v>46</v>
      </c>
      <c r="O351" s="59"/>
      <c r="P351" s="189">
        <f>O351*H351</f>
        <v>0</v>
      </c>
      <c r="Q351" s="189">
        <v>9.2999999999999992E-3</v>
      </c>
      <c r="R351" s="189">
        <f>Q351*H351</f>
        <v>0.11159999999999999</v>
      </c>
      <c r="S351" s="189">
        <v>0</v>
      </c>
      <c r="T351" s="190">
        <f>S351*H351</f>
        <v>0</v>
      </c>
      <c r="AR351" s="16" t="s">
        <v>200</v>
      </c>
      <c r="AT351" s="16" t="s">
        <v>288</v>
      </c>
      <c r="AU351" s="16" t="s">
        <v>84</v>
      </c>
      <c r="AY351" s="16" t="s">
        <v>172</v>
      </c>
      <c r="BE351" s="191">
        <f>IF(N351="základní",J351,0)</f>
        <v>0</v>
      </c>
      <c r="BF351" s="191">
        <f>IF(N351="snížená",J351,0)</f>
        <v>0</v>
      </c>
      <c r="BG351" s="191">
        <f>IF(N351="zákl. přenesená",J351,0)</f>
        <v>0</v>
      </c>
      <c r="BH351" s="191">
        <f>IF(N351="sníž. přenesená",J351,0)</f>
        <v>0</v>
      </c>
      <c r="BI351" s="191">
        <f>IF(N351="nulová",J351,0)</f>
        <v>0</v>
      </c>
      <c r="BJ351" s="16" t="s">
        <v>82</v>
      </c>
      <c r="BK351" s="191">
        <f>ROUND(I351*H351,2)</f>
        <v>0</v>
      </c>
      <c r="BL351" s="16" t="s">
        <v>177</v>
      </c>
      <c r="BM351" s="16" t="s">
        <v>922</v>
      </c>
    </row>
    <row r="352" spans="2:65" s="1" customFormat="1" ht="16.5" customHeight="1">
      <c r="B352" s="33"/>
      <c r="C352" s="227" t="s">
        <v>395</v>
      </c>
      <c r="D352" s="227" t="s">
        <v>288</v>
      </c>
      <c r="E352" s="228" t="s">
        <v>552</v>
      </c>
      <c r="F352" s="229" t="s">
        <v>553</v>
      </c>
      <c r="G352" s="230" t="s">
        <v>513</v>
      </c>
      <c r="H352" s="231">
        <v>12</v>
      </c>
      <c r="I352" s="232"/>
      <c r="J352" s="231">
        <f>ROUND(I352*H352,2)</f>
        <v>0</v>
      </c>
      <c r="K352" s="229" t="s">
        <v>1</v>
      </c>
      <c r="L352" s="233"/>
      <c r="M352" s="234" t="s">
        <v>1</v>
      </c>
      <c r="N352" s="235" t="s">
        <v>46</v>
      </c>
      <c r="O352" s="59"/>
      <c r="P352" s="189">
        <f>O352*H352</f>
        <v>0</v>
      </c>
      <c r="Q352" s="189">
        <v>6.4999999999999997E-4</v>
      </c>
      <c r="R352" s="189">
        <f>Q352*H352</f>
        <v>7.7999999999999996E-3</v>
      </c>
      <c r="S352" s="189">
        <v>0</v>
      </c>
      <c r="T352" s="190">
        <f>S352*H352</f>
        <v>0</v>
      </c>
      <c r="AR352" s="16" t="s">
        <v>200</v>
      </c>
      <c r="AT352" s="16" t="s">
        <v>288</v>
      </c>
      <c r="AU352" s="16" t="s">
        <v>84</v>
      </c>
      <c r="AY352" s="16" t="s">
        <v>172</v>
      </c>
      <c r="BE352" s="191">
        <f>IF(N352="základní",J352,0)</f>
        <v>0</v>
      </c>
      <c r="BF352" s="191">
        <f>IF(N352="snížená",J352,0)</f>
        <v>0</v>
      </c>
      <c r="BG352" s="191">
        <f>IF(N352="zákl. přenesená",J352,0)</f>
        <v>0</v>
      </c>
      <c r="BH352" s="191">
        <f>IF(N352="sníž. přenesená",J352,0)</f>
        <v>0</v>
      </c>
      <c r="BI352" s="191">
        <f>IF(N352="nulová",J352,0)</f>
        <v>0</v>
      </c>
      <c r="BJ352" s="16" t="s">
        <v>82</v>
      </c>
      <c r="BK352" s="191">
        <f>ROUND(I352*H352,2)</f>
        <v>0</v>
      </c>
      <c r="BL352" s="16" t="s">
        <v>177</v>
      </c>
      <c r="BM352" s="16" t="s">
        <v>923</v>
      </c>
    </row>
    <row r="353" spans="2:65" s="1" customFormat="1" ht="16.5" customHeight="1">
      <c r="B353" s="33"/>
      <c r="C353" s="181" t="s">
        <v>399</v>
      </c>
      <c r="D353" s="181" t="s">
        <v>174</v>
      </c>
      <c r="E353" s="182" t="s">
        <v>555</v>
      </c>
      <c r="F353" s="183" t="s">
        <v>556</v>
      </c>
      <c r="G353" s="184" t="s">
        <v>211</v>
      </c>
      <c r="H353" s="185">
        <v>109.07</v>
      </c>
      <c r="I353" s="186"/>
      <c r="J353" s="185">
        <f>ROUND(I353*H353,2)</f>
        <v>0</v>
      </c>
      <c r="K353" s="183" t="s">
        <v>176</v>
      </c>
      <c r="L353" s="37"/>
      <c r="M353" s="187" t="s">
        <v>1</v>
      </c>
      <c r="N353" s="188" t="s">
        <v>46</v>
      </c>
      <c r="O353" s="59"/>
      <c r="P353" s="189">
        <f>O353*H353</f>
        <v>0</v>
      </c>
      <c r="Q353" s="189">
        <v>1.9000000000000001E-4</v>
      </c>
      <c r="R353" s="189">
        <f>Q353*H353</f>
        <v>2.07233E-2</v>
      </c>
      <c r="S353" s="189">
        <v>0</v>
      </c>
      <c r="T353" s="190">
        <f>S353*H353</f>
        <v>0</v>
      </c>
      <c r="AR353" s="16" t="s">
        <v>177</v>
      </c>
      <c r="AT353" s="16" t="s">
        <v>174</v>
      </c>
      <c r="AU353" s="16" t="s">
        <v>84</v>
      </c>
      <c r="AY353" s="16" t="s">
        <v>172</v>
      </c>
      <c r="BE353" s="191">
        <f>IF(N353="základní",J353,0)</f>
        <v>0</v>
      </c>
      <c r="BF353" s="191">
        <f>IF(N353="snížená",J353,0)</f>
        <v>0</v>
      </c>
      <c r="BG353" s="191">
        <f>IF(N353="zákl. přenesená",J353,0)</f>
        <v>0</v>
      </c>
      <c r="BH353" s="191">
        <f>IF(N353="sníž. přenesená",J353,0)</f>
        <v>0</v>
      </c>
      <c r="BI353" s="191">
        <f>IF(N353="nulová",J353,0)</f>
        <v>0</v>
      </c>
      <c r="BJ353" s="16" t="s">
        <v>82</v>
      </c>
      <c r="BK353" s="191">
        <f>ROUND(I353*H353,2)</f>
        <v>0</v>
      </c>
      <c r="BL353" s="16" t="s">
        <v>177</v>
      </c>
      <c r="BM353" s="16" t="s">
        <v>924</v>
      </c>
    </row>
    <row r="354" spans="2:65" s="1" customFormat="1" ht="16.5" customHeight="1">
      <c r="B354" s="33"/>
      <c r="C354" s="181" t="s">
        <v>402</v>
      </c>
      <c r="D354" s="181" t="s">
        <v>174</v>
      </c>
      <c r="E354" s="182" t="s">
        <v>558</v>
      </c>
      <c r="F354" s="183" t="s">
        <v>559</v>
      </c>
      <c r="G354" s="184" t="s">
        <v>211</v>
      </c>
      <c r="H354" s="185">
        <v>108.07</v>
      </c>
      <c r="I354" s="186"/>
      <c r="J354" s="185">
        <f>ROUND(I354*H354,2)</f>
        <v>0</v>
      </c>
      <c r="K354" s="183" t="s">
        <v>176</v>
      </c>
      <c r="L354" s="37"/>
      <c r="M354" s="187" t="s">
        <v>1</v>
      </c>
      <c r="N354" s="188" t="s">
        <v>46</v>
      </c>
      <c r="O354" s="59"/>
      <c r="P354" s="189">
        <f>O354*H354</f>
        <v>0</v>
      </c>
      <c r="Q354" s="189">
        <v>9.0000000000000006E-5</v>
      </c>
      <c r="R354" s="189">
        <f>Q354*H354</f>
        <v>9.7263000000000002E-3</v>
      </c>
      <c r="S354" s="189">
        <v>0</v>
      </c>
      <c r="T354" s="190">
        <f>S354*H354</f>
        <v>0</v>
      </c>
      <c r="AR354" s="16" t="s">
        <v>177</v>
      </c>
      <c r="AT354" s="16" t="s">
        <v>174</v>
      </c>
      <c r="AU354" s="16" t="s">
        <v>84</v>
      </c>
      <c r="AY354" s="16" t="s">
        <v>172</v>
      </c>
      <c r="BE354" s="191">
        <f>IF(N354="základní",J354,0)</f>
        <v>0</v>
      </c>
      <c r="BF354" s="191">
        <f>IF(N354="snížená",J354,0)</f>
        <v>0</v>
      </c>
      <c r="BG354" s="191">
        <f>IF(N354="zákl. přenesená",J354,0)</f>
        <v>0</v>
      </c>
      <c r="BH354" s="191">
        <f>IF(N354="sníž. přenesená",J354,0)</f>
        <v>0</v>
      </c>
      <c r="BI354" s="191">
        <f>IF(N354="nulová",J354,0)</f>
        <v>0</v>
      </c>
      <c r="BJ354" s="16" t="s">
        <v>82</v>
      </c>
      <c r="BK354" s="191">
        <f>ROUND(I354*H354,2)</f>
        <v>0</v>
      </c>
      <c r="BL354" s="16" t="s">
        <v>177</v>
      </c>
      <c r="BM354" s="16" t="s">
        <v>925</v>
      </c>
    </row>
    <row r="355" spans="2:65" s="11" customFormat="1" ht="22.9" customHeight="1">
      <c r="B355" s="165"/>
      <c r="C355" s="166"/>
      <c r="D355" s="167" t="s">
        <v>74</v>
      </c>
      <c r="E355" s="179" t="s">
        <v>204</v>
      </c>
      <c r="F355" s="179" t="s">
        <v>394</v>
      </c>
      <c r="G355" s="166"/>
      <c r="H355" s="166"/>
      <c r="I355" s="169"/>
      <c r="J355" s="180">
        <f>BK355</f>
        <v>0</v>
      </c>
      <c r="K355" s="166"/>
      <c r="L355" s="171"/>
      <c r="M355" s="172"/>
      <c r="N355" s="173"/>
      <c r="O355" s="173"/>
      <c r="P355" s="174">
        <f>SUM(P356:P379)</f>
        <v>0</v>
      </c>
      <c r="Q355" s="173"/>
      <c r="R355" s="174">
        <f>SUM(R356:R379)</f>
        <v>3.9994500000000002E-2</v>
      </c>
      <c r="S355" s="173"/>
      <c r="T355" s="175">
        <f>SUM(T356:T379)</f>
        <v>0</v>
      </c>
      <c r="AR355" s="176" t="s">
        <v>82</v>
      </c>
      <c r="AT355" s="177" t="s">
        <v>74</v>
      </c>
      <c r="AU355" s="177" t="s">
        <v>82</v>
      </c>
      <c r="AY355" s="176" t="s">
        <v>172</v>
      </c>
      <c r="BK355" s="178">
        <f>SUM(BK356:BK379)</f>
        <v>0</v>
      </c>
    </row>
    <row r="356" spans="2:65" s="1" customFormat="1" ht="16.5" customHeight="1">
      <c r="B356" s="33"/>
      <c r="C356" s="181" t="s">
        <v>405</v>
      </c>
      <c r="D356" s="181" t="s">
        <v>174</v>
      </c>
      <c r="E356" s="182" t="s">
        <v>403</v>
      </c>
      <c r="F356" s="183" t="s">
        <v>404</v>
      </c>
      <c r="G356" s="184" t="s">
        <v>211</v>
      </c>
      <c r="H356" s="185">
        <v>114.27</v>
      </c>
      <c r="I356" s="186"/>
      <c r="J356" s="185">
        <f>ROUND(I356*H356,2)</f>
        <v>0</v>
      </c>
      <c r="K356" s="183" t="s">
        <v>176</v>
      </c>
      <c r="L356" s="37"/>
      <c r="M356" s="187" t="s">
        <v>1</v>
      </c>
      <c r="N356" s="188" t="s">
        <v>46</v>
      </c>
      <c r="O356" s="59"/>
      <c r="P356" s="189">
        <f>O356*H356</f>
        <v>0</v>
      </c>
      <c r="Q356" s="189">
        <v>1.0000000000000001E-5</v>
      </c>
      <c r="R356" s="189">
        <f>Q356*H356</f>
        <v>1.1427E-3</v>
      </c>
      <c r="S356" s="189">
        <v>0</v>
      </c>
      <c r="T356" s="190">
        <f>S356*H356</f>
        <v>0</v>
      </c>
      <c r="AR356" s="16" t="s">
        <v>177</v>
      </c>
      <c r="AT356" s="16" t="s">
        <v>174</v>
      </c>
      <c r="AU356" s="16" t="s">
        <v>84</v>
      </c>
      <c r="AY356" s="16" t="s">
        <v>172</v>
      </c>
      <c r="BE356" s="191">
        <f>IF(N356="základní",J356,0)</f>
        <v>0</v>
      </c>
      <c r="BF356" s="191">
        <f>IF(N356="snížená",J356,0)</f>
        <v>0</v>
      </c>
      <c r="BG356" s="191">
        <f>IF(N356="zákl. přenesená",J356,0)</f>
        <v>0</v>
      </c>
      <c r="BH356" s="191">
        <f>IF(N356="sníž. přenesená",J356,0)</f>
        <v>0</v>
      </c>
      <c r="BI356" s="191">
        <f>IF(N356="nulová",J356,0)</f>
        <v>0</v>
      </c>
      <c r="BJ356" s="16" t="s">
        <v>82</v>
      </c>
      <c r="BK356" s="191">
        <f>ROUND(I356*H356,2)</f>
        <v>0</v>
      </c>
      <c r="BL356" s="16" t="s">
        <v>177</v>
      </c>
      <c r="BM356" s="16" t="s">
        <v>926</v>
      </c>
    </row>
    <row r="357" spans="2:65" s="12" customFormat="1">
      <c r="B357" s="192"/>
      <c r="C357" s="193"/>
      <c r="D357" s="194" t="s">
        <v>178</v>
      </c>
      <c r="E357" s="195" t="s">
        <v>1</v>
      </c>
      <c r="F357" s="196" t="s">
        <v>927</v>
      </c>
      <c r="G357" s="193"/>
      <c r="H357" s="195" t="s">
        <v>1</v>
      </c>
      <c r="I357" s="197"/>
      <c r="J357" s="193"/>
      <c r="K357" s="193"/>
      <c r="L357" s="198"/>
      <c r="M357" s="199"/>
      <c r="N357" s="200"/>
      <c r="O357" s="200"/>
      <c r="P357" s="200"/>
      <c r="Q357" s="200"/>
      <c r="R357" s="200"/>
      <c r="S357" s="200"/>
      <c r="T357" s="201"/>
      <c r="AT357" s="202" t="s">
        <v>178</v>
      </c>
      <c r="AU357" s="202" t="s">
        <v>84</v>
      </c>
      <c r="AV357" s="12" t="s">
        <v>82</v>
      </c>
      <c r="AW357" s="12" t="s">
        <v>36</v>
      </c>
      <c r="AX357" s="12" t="s">
        <v>75</v>
      </c>
      <c r="AY357" s="202" t="s">
        <v>172</v>
      </c>
    </row>
    <row r="358" spans="2:65" s="12" customFormat="1">
      <c r="B358" s="192"/>
      <c r="C358" s="193"/>
      <c r="D358" s="194" t="s">
        <v>178</v>
      </c>
      <c r="E358" s="195" t="s">
        <v>1</v>
      </c>
      <c r="F358" s="196" t="s">
        <v>180</v>
      </c>
      <c r="G358" s="193"/>
      <c r="H358" s="195" t="s">
        <v>1</v>
      </c>
      <c r="I358" s="197"/>
      <c r="J358" s="193"/>
      <c r="K358" s="193"/>
      <c r="L358" s="198"/>
      <c r="M358" s="199"/>
      <c r="N358" s="200"/>
      <c r="O358" s="200"/>
      <c r="P358" s="200"/>
      <c r="Q358" s="200"/>
      <c r="R358" s="200"/>
      <c r="S358" s="200"/>
      <c r="T358" s="201"/>
      <c r="AT358" s="202" t="s">
        <v>178</v>
      </c>
      <c r="AU358" s="202" t="s">
        <v>84</v>
      </c>
      <c r="AV358" s="12" t="s">
        <v>82</v>
      </c>
      <c r="AW358" s="12" t="s">
        <v>36</v>
      </c>
      <c r="AX358" s="12" t="s">
        <v>75</v>
      </c>
      <c r="AY358" s="202" t="s">
        <v>172</v>
      </c>
    </row>
    <row r="359" spans="2:65" s="13" customFormat="1">
      <c r="B359" s="203"/>
      <c r="C359" s="204"/>
      <c r="D359" s="194" t="s">
        <v>178</v>
      </c>
      <c r="E359" s="205" t="s">
        <v>1</v>
      </c>
      <c r="F359" s="206" t="s">
        <v>928</v>
      </c>
      <c r="G359" s="204"/>
      <c r="H359" s="207">
        <v>12.4</v>
      </c>
      <c r="I359" s="208"/>
      <c r="J359" s="204"/>
      <c r="K359" s="204"/>
      <c r="L359" s="209"/>
      <c r="M359" s="210"/>
      <c r="N359" s="211"/>
      <c r="O359" s="211"/>
      <c r="P359" s="211"/>
      <c r="Q359" s="211"/>
      <c r="R359" s="211"/>
      <c r="S359" s="211"/>
      <c r="T359" s="212"/>
      <c r="AT359" s="213" t="s">
        <v>178</v>
      </c>
      <c r="AU359" s="213" t="s">
        <v>84</v>
      </c>
      <c r="AV359" s="13" t="s">
        <v>84</v>
      </c>
      <c r="AW359" s="13" t="s">
        <v>36</v>
      </c>
      <c r="AX359" s="13" t="s">
        <v>75</v>
      </c>
      <c r="AY359" s="213" t="s">
        <v>172</v>
      </c>
    </row>
    <row r="360" spans="2:65" s="13" customFormat="1">
      <c r="B360" s="203"/>
      <c r="C360" s="204"/>
      <c r="D360" s="194" t="s">
        <v>178</v>
      </c>
      <c r="E360" s="205" t="s">
        <v>1</v>
      </c>
      <c r="F360" s="206" t="s">
        <v>929</v>
      </c>
      <c r="G360" s="204"/>
      <c r="H360" s="207">
        <v>101.87</v>
      </c>
      <c r="I360" s="208"/>
      <c r="J360" s="204"/>
      <c r="K360" s="204"/>
      <c r="L360" s="209"/>
      <c r="M360" s="210"/>
      <c r="N360" s="211"/>
      <c r="O360" s="211"/>
      <c r="P360" s="211"/>
      <c r="Q360" s="211"/>
      <c r="R360" s="211"/>
      <c r="S360" s="211"/>
      <c r="T360" s="212"/>
      <c r="AT360" s="213" t="s">
        <v>178</v>
      </c>
      <c r="AU360" s="213" t="s">
        <v>84</v>
      </c>
      <c r="AV360" s="13" t="s">
        <v>84</v>
      </c>
      <c r="AW360" s="13" t="s">
        <v>36</v>
      </c>
      <c r="AX360" s="13" t="s">
        <v>75</v>
      </c>
      <c r="AY360" s="213" t="s">
        <v>172</v>
      </c>
    </row>
    <row r="361" spans="2:65" s="14" customFormat="1">
      <c r="B361" s="216"/>
      <c r="C361" s="217"/>
      <c r="D361" s="194" t="s">
        <v>178</v>
      </c>
      <c r="E361" s="218" t="s">
        <v>1</v>
      </c>
      <c r="F361" s="219" t="s">
        <v>195</v>
      </c>
      <c r="G361" s="217"/>
      <c r="H361" s="220">
        <v>114.27</v>
      </c>
      <c r="I361" s="221"/>
      <c r="J361" s="217"/>
      <c r="K361" s="217"/>
      <c r="L361" s="222"/>
      <c r="M361" s="223"/>
      <c r="N361" s="224"/>
      <c r="O361" s="224"/>
      <c r="P361" s="224"/>
      <c r="Q361" s="224"/>
      <c r="R361" s="224"/>
      <c r="S361" s="224"/>
      <c r="T361" s="225"/>
      <c r="AT361" s="226" t="s">
        <v>178</v>
      </c>
      <c r="AU361" s="226" t="s">
        <v>84</v>
      </c>
      <c r="AV361" s="14" t="s">
        <v>177</v>
      </c>
      <c r="AW361" s="14" t="s">
        <v>36</v>
      </c>
      <c r="AX361" s="14" t="s">
        <v>82</v>
      </c>
      <c r="AY361" s="226" t="s">
        <v>172</v>
      </c>
    </row>
    <row r="362" spans="2:65" s="1" customFormat="1" ht="22.5" customHeight="1">
      <c r="B362" s="33"/>
      <c r="C362" s="181" t="s">
        <v>408</v>
      </c>
      <c r="D362" s="181" t="s">
        <v>174</v>
      </c>
      <c r="E362" s="182" t="s">
        <v>406</v>
      </c>
      <c r="F362" s="183" t="s">
        <v>407</v>
      </c>
      <c r="G362" s="184" t="s">
        <v>211</v>
      </c>
      <c r="H362" s="185">
        <v>114.27</v>
      </c>
      <c r="I362" s="186"/>
      <c r="J362" s="185">
        <f>ROUND(I362*H362,2)</f>
        <v>0</v>
      </c>
      <c r="K362" s="183" t="s">
        <v>176</v>
      </c>
      <c r="L362" s="37"/>
      <c r="M362" s="187" t="s">
        <v>1</v>
      </c>
      <c r="N362" s="188" t="s">
        <v>46</v>
      </c>
      <c r="O362" s="59"/>
      <c r="P362" s="189">
        <f>O362*H362</f>
        <v>0</v>
      </c>
      <c r="Q362" s="189">
        <v>3.4000000000000002E-4</v>
      </c>
      <c r="R362" s="189">
        <f>Q362*H362</f>
        <v>3.8851799999999999E-2</v>
      </c>
      <c r="S362" s="189">
        <v>0</v>
      </c>
      <c r="T362" s="190">
        <f>S362*H362</f>
        <v>0</v>
      </c>
      <c r="AR362" s="16" t="s">
        <v>177</v>
      </c>
      <c r="AT362" s="16" t="s">
        <v>174</v>
      </c>
      <c r="AU362" s="16" t="s">
        <v>84</v>
      </c>
      <c r="AY362" s="16" t="s">
        <v>172</v>
      </c>
      <c r="BE362" s="191">
        <f>IF(N362="základní",J362,0)</f>
        <v>0</v>
      </c>
      <c r="BF362" s="191">
        <f>IF(N362="snížená",J362,0)</f>
        <v>0</v>
      </c>
      <c r="BG362" s="191">
        <f>IF(N362="zákl. přenesená",J362,0)</f>
        <v>0</v>
      </c>
      <c r="BH362" s="191">
        <f>IF(N362="sníž. přenesená",J362,0)</f>
        <v>0</v>
      </c>
      <c r="BI362" s="191">
        <f>IF(N362="nulová",J362,0)</f>
        <v>0</v>
      </c>
      <c r="BJ362" s="16" t="s">
        <v>82</v>
      </c>
      <c r="BK362" s="191">
        <f>ROUND(I362*H362,2)</f>
        <v>0</v>
      </c>
      <c r="BL362" s="16" t="s">
        <v>177</v>
      </c>
      <c r="BM362" s="16" t="s">
        <v>930</v>
      </c>
    </row>
    <row r="363" spans="2:65" s="12" customFormat="1">
      <c r="B363" s="192"/>
      <c r="C363" s="193"/>
      <c r="D363" s="194" t="s">
        <v>178</v>
      </c>
      <c r="E363" s="195" t="s">
        <v>1</v>
      </c>
      <c r="F363" s="196" t="s">
        <v>927</v>
      </c>
      <c r="G363" s="193"/>
      <c r="H363" s="195" t="s">
        <v>1</v>
      </c>
      <c r="I363" s="197"/>
      <c r="J363" s="193"/>
      <c r="K363" s="193"/>
      <c r="L363" s="198"/>
      <c r="M363" s="199"/>
      <c r="N363" s="200"/>
      <c r="O363" s="200"/>
      <c r="P363" s="200"/>
      <c r="Q363" s="200"/>
      <c r="R363" s="200"/>
      <c r="S363" s="200"/>
      <c r="T363" s="201"/>
      <c r="AT363" s="202" t="s">
        <v>178</v>
      </c>
      <c r="AU363" s="202" t="s">
        <v>84</v>
      </c>
      <c r="AV363" s="12" t="s">
        <v>82</v>
      </c>
      <c r="AW363" s="12" t="s">
        <v>36</v>
      </c>
      <c r="AX363" s="12" t="s">
        <v>75</v>
      </c>
      <c r="AY363" s="202" t="s">
        <v>172</v>
      </c>
    </row>
    <row r="364" spans="2:65" s="12" customFormat="1">
      <c r="B364" s="192"/>
      <c r="C364" s="193"/>
      <c r="D364" s="194" t="s">
        <v>178</v>
      </c>
      <c r="E364" s="195" t="s">
        <v>1</v>
      </c>
      <c r="F364" s="196" t="s">
        <v>180</v>
      </c>
      <c r="G364" s="193"/>
      <c r="H364" s="195" t="s">
        <v>1</v>
      </c>
      <c r="I364" s="197"/>
      <c r="J364" s="193"/>
      <c r="K364" s="193"/>
      <c r="L364" s="198"/>
      <c r="M364" s="199"/>
      <c r="N364" s="200"/>
      <c r="O364" s="200"/>
      <c r="P364" s="200"/>
      <c r="Q364" s="200"/>
      <c r="R364" s="200"/>
      <c r="S364" s="200"/>
      <c r="T364" s="201"/>
      <c r="AT364" s="202" t="s">
        <v>178</v>
      </c>
      <c r="AU364" s="202" t="s">
        <v>84</v>
      </c>
      <c r="AV364" s="12" t="s">
        <v>82</v>
      </c>
      <c r="AW364" s="12" t="s">
        <v>36</v>
      </c>
      <c r="AX364" s="12" t="s">
        <v>75</v>
      </c>
      <c r="AY364" s="202" t="s">
        <v>172</v>
      </c>
    </row>
    <row r="365" spans="2:65" s="13" customFormat="1">
      <c r="B365" s="203"/>
      <c r="C365" s="204"/>
      <c r="D365" s="194" t="s">
        <v>178</v>
      </c>
      <c r="E365" s="205" t="s">
        <v>1</v>
      </c>
      <c r="F365" s="206" t="s">
        <v>928</v>
      </c>
      <c r="G365" s="204"/>
      <c r="H365" s="207">
        <v>12.4</v>
      </c>
      <c r="I365" s="208"/>
      <c r="J365" s="204"/>
      <c r="K365" s="204"/>
      <c r="L365" s="209"/>
      <c r="M365" s="210"/>
      <c r="N365" s="211"/>
      <c r="O365" s="211"/>
      <c r="P365" s="211"/>
      <c r="Q365" s="211"/>
      <c r="R365" s="211"/>
      <c r="S365" s="211"/>
      <c r="T365" s="212"/>
      <c r="AT365" s="213" t="s">
        <v>178</v>
      </c>
      <c r="AU365" s="213" t="s">
        <v>84</v>
      </c>
      <c r="AV365" s="13" t="s">
        <v>84</v>
      </c>
      <c r="AW365" s="13" t="s">
        <v>36</v>
      </c>
      <c r="AX365" s="13" t="s">
        <v>75</v>
      </c>
      <c r="AY365" s="213" t="s">
        <v>172</v>
      </c>
    </row>
    <row r="366" spans="2:65" s="13" customFormat="1">
      <c r="B366" s="203"/>
      <c r="C366" s="204"/>
      <c r="D366" s="194" t="s">
        <v>178</v>
      </c>
      <c r="E366" s="205" t="s">
        <v>1</v>
      </c>
      <c r="F366" s="206" t="s">
        <v>929</v>
      </c>
      <c r="G366" s="204"/>
      <c r="H366" s="207">
        <v>101.87</v>
      </c>
      <c r="I366" s="208"/>
      <c r="J366" s="204"/>
      <c r="K366" s="204"/>
      <c r="L366" s="209"/>
      <c r="M366" s="210"/>
      <c r="N366" s="211"/>
      <c r="O366" s="211"/>
      <c r="P366" s="211"/>
      <c r="Q366" s="211"/>
      <c r="R366" s="211"/>
      <c r="S366" s="211"/>
      <c r="T366" s="212"/>
      <c r="AT366" s="213" t="s">
        <v>178</v>
      </c>
      <c r="AU366" s="213" t="s">
        <v>84</v>
      </c>
      <c r="AV366" s="13" t="s">
        <v>84</v>
      </c>
      <c r="AW366" s="13" t="s">
        <v>36</v>
      </c>
      <c r="AX366" s="13" t="s">
        <v>75</v>
      </c>
      <c r="AY366" s="213" t="s">
        <v>172</v>
      </c>
    </row>
    <row r="367" spans="2:65" s="14" customFormat="1">
      <c r="B367" s="216"/>
      <c r="C367" s="217"/>
      <c r="D367" s="194" t="s">
        <v>178</v>
      </c>
      <c r="E367" s="218" t="s">
        <v>1</v>
      </c>
      <c r="F367" s="219" t="s">
        <v>195</v>
      </c>
      <c r="G367" s="217"/>
      <c r="H367" s="220">
        <v>114.27</v>
      </c>
      <c r="I367" s="221"/>
      <c r="J367" s="217"/>
      <c r="K367" s="217"/>
      <c r="L367" s="222"/>
      <c r="M367" s="223"/>
      <c r="N367" s="224"/>
      <c r="O367" s="224"/>
      <c r="P367" s="224"/>
      <c r="Q367" s="224"/>
      <c r="R367" s="224"/>
      <c r="S367" s="224"/>
      <c r="T367" s="225"/>
      <c r="AT367" s="226" t="s">
        <v>178</v>
      </c>
      <c r="AU367" s="226" t="s">
        <v>84</v>
      </c>
      <c r="AV367" s="14" t="s">
        <v>177</v>
      </c>
      <c r="AW367" s="14" t="s">
        <v>36</v>
      </c>
      <c r="AX367" s="14" t="s">
        <v>82</v>
      </c>
      <c r="AY367" s="226" t="s">
        <v>172</v>
      </c>
    </row>
    <row r="368" spans="2:65" s="1" customFormat="1" ht="16.5" customHeight="1">
      <c r="B368" s="33"/>
      <c r="C368" s="181" t="s">
        <v>411</v>
      </c>
      <c r="D368" s="181" t="s">
        <v>174</v>
      </c>
      <c r="E368" s="182" t="s">
        <v>409</v>
      </c>
      <c r="F368" s="183" t="s">
        <v>410</v>
      </c>
      <c r="G368" s="184" t="s">
        <v>211</v>
      </c>
      <c r="H368" s="185">
        <v>114.27</v>
      </c>
      <c r="I368" s="186"/>
      <c r="J368" s="185">
        <f>ROUND(I368*H368,2)</f>
        <v>0</v>
      </c>
      <c r="K368" s="183" t="s">
        <v>176</v>
      </c>
      <c r="L368" s="37"/>
      <c r="M368" s="187" t="s">
        <v>1</v>
      </c>
      <c r="N368" s="188" t="s">
        <v>46</v>
      </c>
      <c r="O368" s="59"/>
      <c r="P368" s="189">
        <f>O368*H368</f>
        <v>0</v>
      </c>
      <c r="Q368" s="189">
        <v>0</v>
      </c>
      <c r="R368" s="189">
        <f>Q368*H368</f>
        <v>0</v>
      </c>
      <c r="S368" s="189">
        <v>0</v>
      </c>
      <c r="T368" s="190">
        <f>S368*H368</f>
        <v>0</v>
      </c>
      <c r="AR368" s="16" t="s">
        <v>177</v>
      </c>
      <c r="AT368" s="16" t="s">
        <v>174</v>
      </c>
      <c r="AU368" s="16" t="s">
        <v>84</v>
      </c>
      <c r="AY368" s="16" t="s">
        <v>172</v>
      </c>
      <c r="BE368" s="191">
        <f>IF(N368="základní",J368,0)</f>
        <v>0</v>
      </c>
      <c r="BF368" s="191">
        <f>IF(N368="snížená",J368,0)</f>
        <v>0</v>
      </c>
      <c r="BG368" s="191">
        <f>IF(N368="zákl. přenesená",J368,0)</f>
        <v>0</v>
      </c>
      <c r="BH368" s="191">
        <f>IF(N368="sníž. přenesená",J368,0)</f>
        <v>0</v>
      </c>
      <c r="BI368" s="191">
        <f>IF(N368="nulová",J368,0)</f>
        <v>0</v>
      </c>
      <c r="BJ368" s="16" t="s">
        <v>82</v>
      </c>
      <c r="BK368" s="191">
        <f>ROUND(I368*H368,2)</f>
        <v>0</v>
      </c>
      <c r="BL368" s="16" t="s">
        <v>177</v>
      </c>
      <c r="BM368" s="16" t="s">
        <v>931</v>
      </c>
    </row>
    <row r="369" spans="2:65" s="12" customFormat="1">
      <c r="B369" s="192"/>
      <c r="C369" s="193"/>
      <c r="D369" s="194" t="s">
        <v>178</v>
      </c>
      <c r="E369" s="195" t="s">
        <v>1</v>
      </c>
      <c r="F369" s="196" t="s">
        <v>927</v>
      </c>
      <c r="G369" s="193"/>
      <c r="H369" s="195" t="s">
        <v>1</v>
      </c>
      <c r="I369" s="197"/>
      <c r="J369" s="193"/>
      <c r="K369" s="193"/>
      <c r="L369" s="198"/>
      <c r="M369" s="199"/>
      <c r="N369" s="200"/>
      <c r="O369" s="200"/>
      <c r="P369" s="200"/>
      <c r="Q369" s="200"/>
      <c r="R369" s="200"/>
      <c r="S369" s="200"/>
      <c r="T369" s="201"/>
      <c r="AT369" s="202" t="s">
        <v>178</v>
      </c>
      <c r="AU369" s="202" t="s">
        <v>84</v>
      </c>
      <c r="AV369" s="12" t="s">
        <v>82</v>
      </c>
      <c r="AW369" s="12" t="s">
        <v>36</v>
      </c>
      <c r="AX369" s="12" t="s">
        <v>75</v>
      </c>
      <c r="AY369" s="202" t="s">
        <v>172</v>
      </c>
    </row>
    <row r="370" spans="2:65" s="12" customFormat="1">
      <c r="B370" s="192"/>
      <c r="C370" s="193"/>
      <c r="D370" s="194" t="s">
        <v>178</v>
      </c>
      <c r="E370" s="195" t="s">
        <v>1</v>
      </c>
      <c r="F370" s="196" t="s">
        <v>180</v>
      </c>
      <c r="G370" s="193"/>
      <c r="H370" s="195" t="s">
        <v>1</v>
      </c>
      <c r="I370" s="197"/>
      <c r="J370" s="193"/>
      <c r="K370" s="193"/>
      <c r="L370" s="198"/>
      <c r="M370" s="199"/>
      <c r="N370" s="200"/>
      <c r="O370" s="200"/>
      <c r="P370" s="200"/>
      <c r="Q370" s="200"/>
      <c r="R370" s="200"/>
      <c r="S370" s="200"/>
      <c r="T370" s="201"/>
      <c r="AT370" s="202" t="s">
        <v>178</v>
      </c>
      <c r="AU370" s="202" t="s">
        <v>84</v>
      </c>
      <c r="AV370" s="12" t="s">
        <v>82</v>
      </c>
      <c r="AW370" s="12" t="s">
        <v>36</v>
      </c>
      <c r="AX370" s="12" t="s">
        <v>75</v>
      </c>
      <c r="AY370" s="202" t="s">
        <v>172</v>
      </c>
    </row>
    <row r="371" spans="2:65" s="13" customFormat="1">
      <c r="B371" s="203"/>
      <c r="C371" s="204"/>
      <c r="D371" s="194" t="s">
        <v>178</v>
      </c>
      <c r="E371" s="205" t="s">
        <v>1</v>
      </c>
      <c r="F371" s="206" t="s">
        <v>928</v>
      </c>
      <c r="G371" s="204"/>
      <c r="H371" s="207">
        <v>12.4</v>
      </c>
      <c r="I371" s="208"/>
      <c r="J371" s="204"/>
      <c r="K371" s="204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178</v>
      </c>
      <c r="AU371" s="213" t="s">
        <v>84</v>
      </c>
      <c r="AV371" s="13" t="s">
        <v>84</v>
      </c>
      <c r="AW371" s="13" t="s">
        <v>36</v>
      </c>
      <c r="AX371" s="13" t="s">
        <v>75</v>
      </c>
      <c r="AY371" s="213" t="s">
        <v>172</v>
      </c>
    </row>
    <row r="372" spans="2:65" s="13" customFormat="1">
      <c r="B372" s="203"/>
      <c r="C372" s="204"/>
      <c r="D372" s="194" t="s">
        <v>178</v>
      </c>
      <c r="E372" s="205" t="s">
        <v>1</v>
      </c>
      <c r="F372" s="206" t="s">
        <v>929</v>
      </c>
      <c r="G372" s="204"/>
      <c r="H372" s="207">
        <v>101.87</v>
      </c>
      <c r="I372" s="208"/>
      <c r="J372" s="204"/>
      <c r="K372" s="204"/>
      <c r="L372" s="209"/>
      <c r="M372" s="210"/>
      <c r="N372" s="211"/>
      <c r="O372" s="211"/>
      <c r="P372" s="211"/>
      <c r="Q372" s="211"/>
      <c r="R372" s="211"/>
      <c r="S372" s="211"/>
      <c r="T372" s="212"/>
      <c r="AT372" s="213" t="s">
        <v>178</v>
      </c>
      <c r="AU372" s="213" t="s">
        <v>84</v>
      </c>
      <c r="AV372" s="13" t="s">
        <v>84</v>
      </c>
      <c r="AW372" s="13" t="s">
        <v>36</v>
      </c>
      <c r="AX372" s="13" t="s">
        <v>75</v>
      </c>
      <c r="AY372" s="213" t="s">
        <v>172</v>
      </c>
    </row>
    <row r="373" spans="2:65" s="14" customFormat="1">
      <c r="B373" s="216"/>
      <c r="C373" s="217"/>
      <c r="D373" s="194" t="s">
        <v>178</v>
      </c>
      <c r="E373" s="218" t="s">
        <v>1</v>
      </c>
      <c r="F373" s="219" t="s">
        <v>195</v>
      </c>
      <c r="G373" s="217"/>
      <c r="H373" s="220">
        <v>114.27</v>
      </c>
      <c r="I373" s="221"/>
      <c r="J373" s="217"/>
      <c r="K373" s="217"/>
      <c r="L373" s="222"/>
      <c r="M373" s="223"/>
      <c r="N373" s="224"/>
      <c r="O373" s="224"/>
      <c r="P373" s="224"/>
      <c r="Q373" s="224"/>
      <c r="R373" s="224"/>
      <c r="S373" s="224"/>
      <c r="T373" s="225"/>
      <c r="AT373" s="226" t="s">
        <v>178</v>
      </c>
      <c r="AU373" s="226" t="s">
        <v>84</v>
      </c>
      <c r="AV373" s="14" t="s">
        <v>177</v>
      </c>
      <c r="AW373" s="14" t="s">
        <v>36</v>
      </c>
      <c r="AX373" s="14" t="s">
        <v>82</v>
      </c>
      <c r="AY373" s="226" t="s">
        <v>172</v>
      </c>
    </row>
    <row r="374" spans="2:65" s="1" customFormat="1" ht="16.5" customHeight="1">
      <c r="B374" s="33"/>
      <c r="C374" s="181" t="s">
        <v>414</v>
      </c>
      <c r="D374" s="181" t="s">
        <v>174</v>
      </c>
      <c r="E374" s="182" t="s">
        <v>412</v>
      </c>
      <c r="F374" s="183" t="s">
        <v>413</v>
      </c>
      <c r="G374" s="184" t="s">
        <v>211</v>
      </c>
      <c r="H374" s="185">
        <v>114.27</v>
      </c>
      <c r="I374" s="186"/>
      <c r="J374" s="185">
        <f>ROUND(I374*H374,2)</f>
        <v>0</v>
      </c>
      <c r="K374" s="183" t="s">
        <v>176</v>
      </c>
      <c r="L374" s="37"/>
      <c r="M374" s="187" t="s">
        <v>1</v>
      </c>
      <c r="N374" s="188" t="s">
        <v>46</v>
      </c>
      <c r="O374" s="59"/>
      <c r="P374" s="189">
        <f>O374*H374</f>
        <v>0</v>
      </c>
      <c r="Q374" s="189">
        <v>0</v>
      </c>
      <c r="R374" s="189">
        <f>Q374*H374</f>
        <v>0</v>
      </c>
      <c r="S374" s="189">
        <v>0</v>
      </c>
      <c r="T374" s="190">
        <f>S374*H374</f>
        <v>0</v>
      </c>
      <c r="AR374" s="16" t="s">
        <v>177</v>
      </c>
      <c r="AT374" s="16" t="s">
        <v>174</v>
      </c>
      <c r="AU374" s="16" t="s">
        <v>84</v>
      </c>
      <c r="AY374" s="16" t="s">
        <v>172</v>
      </c>
      <c r="BE374" s="191">
        <f>IF(N374="základní",J374,0)</f>
        <v>0</v>
      </c>
      <c r="BF374" s="191">
        <f>IF(N374="snížená",J374,0)</f>
        <v>0</v>
      </c>
      <c r="BG374" s="191">
        <f>IF(N374="zákl. přenesená",J374,0)</f>
        <v>0</v>
      </c>
      <c r="BH374" s="191">
        <f>IF(N374="sníž. přenesená",J374,0)</f>
        <v>0</v>
      </c>
      <c r="BI374" s="191">
        <f>IF(N374="nulová",J374,0)</f>
        <v>0</v>
      </c>
      <c r="BJ374" s="16" t="s">
        <v>82</v>
      </c>
      <c r="BK374" s="191">
        <f>ROUND(I374*H374,2)</f>
        <v>0</v>
      </c>
      <c r="BL374" s="16" t="s">
        <v>177</v>
      </c>
      <c r="BM374" s="16" t="s">
        <v>932</v>
      </c>
    </row>
    <row r="375" spans="2:65" s="12" customFormat="1">
      <c r="B375" s="192"/>
      <c r="C375" s="193"/>
      <c r="D375" s="194" t="s">
        <v>178</v>
      </c>
      <c r="E375" s="195" t="s">
        <v>1</v>
      </c>
      <c r="F375" s="196" t="s">
        <v>927</v>
      </c>
      <c r="G375" s="193"/>
      <c r="H375" s="195" t="s">
        <v>1</v>
      </c>
      <c r="I375" s="197"/>
      <c r="J375" s="193"/>
      <c r="K375" s="193"/>
      <c r="L375" s="198"/>
      <c r="M375" s="199"/>
      <c r="N375" s="200"/>
      <c r="O375" s="200"/>
      <c r="P375" s="200"/>
      <c r="Q375" s="200"/>
      <c r="R375" s="200"/>
      <c r="S375" s="200"/>
      <c r="T375" s="201"/>
      <c r="AT375" s="202" t="s">
        <v>178</v>
      </c>
      <c r="AU375" s="202" t="s">
        <v>84</v>
      </c>
      <c r="AV375" s="12" t="s">
        <v>82</v>
      </c>
      <c r="AW375" s="12" t="s">
        <v>36</v>
      </c>
      <c r="AX375" s="12" t="s">
        <v>75</v>
      </c>
      <c r="AY375" s="202" t="s">
        <v>172</v>
      </c>
    </row>
    <row r="376" spans="2:65" s="12" customFormat="1">
      <c r="B376" s="192"/>
      <c r="C376" s="193"/>
      <c r="D376" s="194" t="s">
        <v>178</v>
      </c>
      <c r="E376" s="195" t="s">
        <v>1</v>
      </c>
      <c r="F376" s="196" t="s">
        <v>180</v>
      </c>
      <c r="G376" s="193"/>
      <c r="H376" s="195" t="s">
        <v>1</v>
      </c>
      <c r="I376" s="197"/>
      <c r="J376" s="193"/>
      <c r="K376" s="193"/>
      <c r="L376" s="198"/>
      <c r="M376" s="199"/>
      <c r="N376" s="200"/>
      <c r="O376" s="200"/>
      <c r="P376" s="200"/>
      <c r="Q376" s="200"/>
      <c r="R376" s="200"/>
      <c r="S376" s="200"/>
      <c r="T376" s="201"/>
      <c r="AT376" s="202" t="s">
        <v>178</v>
      </c>
      <c r="AU376" s="202" t="s">
        <v>84</v>
      </c>
      <c r="AV376" s="12" t="s">
        <v>82</v>
      </c>
      <c r="AW376" s="12" t="s">
        <v>36</v>
      </c>
      <c r="AX376" s="12" t="s">
        <v>75</v>
      </c>
      <c r="AY376" s="202" t="s">
        <v>172</v>
      </c>
    </row>
    <row r="377" spans="2:65" s="13" customFormat="1">
      <c r="B377" s="203"/>
      <c r="C377" s="204"/>
      <c r="D377" s="194" t="s">
        <v>178</v>
      </c>
      <c r="E377" s="205" t="s">
        <v>1</v>
      </c>
      <c r="F377" s="206" t="s">
        <v>928</v>
      </c>
      <c r="G377" s="204"/>
      <c r="H377" s="207">
        <v>12.4</v>
      </c>
      <c r="I377" s="208"/>
      <c r="J377" s="204"/>
      <c r="K377" s="204"/>
      <c r="L377" s="209"/>
      <c r="M377" s="210"/>
      <c r="N377" s="211"/>
      <c r="O377" s="211"/>
      <c r="P377" s="211"/>
      <c r="Q377" s="211"/>
      <c r="R377" s="211"/>
      <c r="S377" s="211"/>
      <c r="T377" s="212"/>
      <c r="AT377" s="213" t="s">
        <v>178</v>
      </c>
      <c r="AU377" s="213" t="s">
        <v>84</v>
      </c>
      <c r="AV377" s="13" t="s">
        <v>84</v>
      </c>
      <c r="AW377" s="13" t="s">
        <v>36</v>
      </c>
      <c r="AX377" s="13" t="s">
        <v>75</v>
      </c>
      <c r="AY377" s="213" t="s">
        <v>172</v>
      </c>
    </row>
    <row r="378" spans="2:65" s="13" customFormat="1">
      <c r="B378" s="203"/>
      <c r="C378" s="204"/>
      <c r="D378" s="194" t="s">
        <v>178</v>
      </c>
      <c r="E378" s="205" t="s">
        <v>1</v>
      </c>
      <c r="F378" s="206" t="s">
        <v>929</v>
      </c>
      <c r="G378" s="204"/>
      <c r="H378" s="207">
        <v>101.87</v>
      </c>
      <c r="I378" s="208"/>
      <c r="J378" s="204"/>
      <c r="K378" s="204"/>
      <c r="L378" s="209"/>
      <c r="M378" s="210"/>
      <c r="N378" s="211"/>
      <c r="O378" s="211"/>
      <c r="P378" s="211"/>
      <c r="Q378" s="211"/>
      <c r="R378" s="211"/>
      <c r="S378" s="211"/>
      <c r="T378" s="212"/>
      <c r="AT378" s="213" t="s">
        <v>178</v>
      </c>
      <c r="AU378" s="213" t="s">
        <v>84</v>
      </c>
      <c r="AV378" s="13" t="s">
        <v>84</v>
      </c>
      <c r="AW378" s="13" t="s">
        <v>36</v>
      </c>
      <c r="AX378" s="13" t="s">
        <v>75</v>
      </c>
      <c r="AY378" s="213" t="s">
        <v>172</v>
      </c>
    </row>
    <row r="379" spans="2:65" s="14" customFormat="1">
      <c r="B379" s="216"/>
      <c r="C379" s="217"/>
      <c r="D379" s="194" t="s">
        <v>178</v>
      </c>
      <c r="E379" s="218" t="s">
        <v>1</v>
      </c>
      <c r="F379" s="219" t="s">
        <v>195</v>
      </c>
      <c r="G379" s="217"/>
      <c r="H379" s="220">
        <v>114.27</v>
      </c>
      <c r="I379" s="221"/>
      <c r="J379" s="217"/>
      <c r="K379" s="217"/>
      <c r="L379" s="222"/>
      <c r="M379" s="223"/>
      <c r="N379" s="224"/>
      <c r="O379" s="224"/>
      <c r="P379" s="224"/>
      <c r="Q379" s="224"/>
      <c r="R379" s="224"/>
      <c r="S379" s="224"/>
      <c r="T379" s="225"/>
      <c r="AT379" s="226" t="s">
        <v>178</v>
      </c>
      <c r="AU379" s="226" t="s">
        <v>84</v>
      </c>
      <c r="AV379" s="14" t="s">
        <v>177</v>
      </c>
      <c r="AW379" s="14" t="s">
        <v>36</v>
      </c>
      <c r="AX379" s="14" t="s">
        <v>82</v>
      </c>
      <c r="AY379" s="226" t="s">
        <v>172</v>
      </c>
    </row>
    <row r="380" spans="2:65" s="11" customFormat="1" ht="22.9" customHeight="1">
      <c r="B380" s="165"/>
      <c r="C380" s="166"/>
      <c r="D380" s="167" t="s">
        <v>74</v>
      </c>
      <c r="E380" s="179" t="s">
        <v>427</v>
      </c>
      <c r="F380" s="179" t="s">
        <v>428</v>
      </c>
      <c r="G380" s="166"/>
      <c r="H380" s="166"/>
      <c r="I380" s="169"/>
      <c r="J380" s="180">
        <f>BK380</f>
        <v>0</v>
      </c>
      <c r="K380" s="166"/>
      <c r="L380" s="171"/>
      <c r="M380" s="172"/>
      <c r="N380" s="173"/>
      <c r="O380" s="173"/>
      <c r="P380" s="174">
        <f>SUM(P381:P388)</f>
        <v>0</v>
      </c>
      <c r="Q380" s="173"/>
      <c r="R380" s="174">
        <f>SUM(R381:R388)</f>
        <v>0</v>
      </c>
      <c r="S380" s="173"/>
      <c r="T380" s="175">
        <f>SUM(T381:T388)</f>
        <v>0</v>
      </c>
      <c r="AR380" s="176" t="s">
        <v>82</v>
      </c>
      <c r="AT380" s="177" t="s">
        <v>74</v>
      </c>
      <c r="AU380" s="177" t="s">
        <v>82</v>
      </c>
      <c r="AY380" s="176" t="s">
        <v>172</v>
      </c>
      <c r="BK380" s="178">
        <f>SUM(BK381:BK388)</f>
        <v>0</v>
      </c>
    </row>
    <row r="381" spans="2:65" s="1" customFormat="1" ht="16.5" customHeight="1">
      <c r="B381" s="33"/>
      <c r="C381" s="181" t="s">
        <v>418</v>
      </c>
      <c r="D381" s="181" t="s">
        <v>174</v>
      </c>
      <c r="E381" s="182" t="s">
        <v>430</v>
      </c>
      <c r="F381" s="183" t="s">
        <v>431</v>
      </c>
      <c r="G381" s="184" t="s">
        <v>291</v>
      </c>
      <c r="H381" s="185">
        <v>142.83000000000001</v>
      </c>
      <c r="I381" s="186"/>
      <c r="J381" s="185">
        <f>ROUND(I381*H381,2)</f>
        <v>0</v>
      </c>
      <c r="K381" s="183" t="s">
        <v>1</v>
      </c>
      <c r="L381" s="37"/>
      <c r="M381" s="187" t="s">
        <v>1</v>
      </c>
      <c r="N381" s="188" t="s">
        <v>46</v>
      </c>
      <c r="O381" s="59"/>
      <c r="P381" s="189">
        <f>O381*H381</f>
        <v>0</v>
      </c>
      <c r="Q381" s="189">
        <v>0</v>
      </c>
      <c r="R381" s="189">
        <f>Q381*H381</f>
        <v>0</v>
      </c>
      <c r="S381" s="189">
        <v>0</v>
      </c>
      <c r="T381" s="190">
        <f>S381*H381</f>
        <v>0</v>
      </c>
      <c r="AR381" s="16" t="s">
        <v>177</v>
      </c>
      <c r="AT381" s="16" t="s">
        <v>174</v>
      </c>
      <c r="AU381" s="16" t="s">
        <v>84</v>
      </c>
      <c r="AY381" s="16" t="s">
        <v>172</v>
      </c>
      <c r="BE381" s="191">
        <f>IF(N381="základní",J381,0)</f>
        <v>0</v>
      </c>
      <c r="BF381" s="191">
        <f>IF(N381="snížená",J381,0)</f>
        <v>0</v>
      </c>
      <c r="BG381" s="191">
        <f>IF(N381="zákl. přenesená",J381,0)</f>
        <v>0</v>
      </c>
      <c r="BH381" s="191">
        <f>IF(N381="sníž. přenesená",J381,0)</f>
        <v>0</v>
      </c>
      <c r="BI381" s="191">
        <f>IF(N381="nulová",J381,0)</f>
        <v>0</v>
      </c>
      <c r="BJ381" s="16" t="s">
        <v>82</v>
      </c>
      <c r="BK381" s="191">
        <f>ROUND(I381*H381,2)</f>
        <v>0</v>
      </c>
      <c r="BL381" s="16" t="s">
        <v>177</v>
      </c>
      <c r="BM381" s="16" t="s">
        <v>933</v>
      </c>
    </row>
    <row r="382" spans="2:65" s="12" customFormat="1">
      <c r="B382" s="192"/>
      <c r="C382" s="193"/>
      <c r="D382" s="194" t="s">
        <v>178</v>
      </c>
      <c r="E382" s="195" t="s">
        <v>1</v>
      </c>
      <c r="F382" s="196" t="s">
        <v>432</v>
      </c>
      <c r="G382" s="193"/>
      <c r="H382" s="195" t="s">
        <v>1</v>
      </c>
      <c r="I382" s="197"/>
      <c r="J382" s="193"/>
      <c r="K382" s="193"/>
      <c r="L382" s="198"/>
      <c r="M382" s="199"/>
      <c r="N382" s="200"/>
      <c r="O382" s="200"/>
      <c r="P382" s="200"/>
      <c r="Q382" s="200"/>
      <c r="R382" s="200"/>
      <c r="S382" s="200"/>
      <c r="T382" s="201"/>
      <c r="AT382" s="202" t="s">
        <v>178</v>
      </c>
      <c r="AU382" s="202" t="s">
        <v>84</v>
      </c>
      <c r="AV382" s="12" t="s">
        <v>82</v>
      </c>
      <c r="AW382" s="12" t="s">
        <v>36</v>
      </c>
      <c r="AX382" s="12" t="s">
        <v>75</v>
      </c>
      <c r="AY382" s="202" t="s">
        <v>172</v>
      </c>
    </row>
    <row r="383" spans="2:65" s="12" customFormat="1">
      <c r="B383" s="192"/>
      <c r="C383" s="193"/>
      <c r="D383" s="194" t="s">
        <v>178</v>
      </c>
      <c r="E383" s="195" t="s">
        <v>1</v>
      </c>
      <c r="F383" s="196" t="s">
        <v>283</v>
      </c>
      <c r="G383" s="193"/>
      <c r="H383" s="195" t="s">
        <v>1</v>
      </c>
      <c r="I383" s="197"/>
      <c r="J383" s="193"/>
      <c r="K383" s="193"/>
      <c r="L383" s="198"/>
      <c r="M383" s="199"/>
      <c r="N383" s="200"/>
      <c r="O383" s="200"/>
      <c r="P383" s="200"/>
      <c r="Q383" s="200"/>
      <c r="R383" s="200"/>
      <c r="S383" s="200"/>
      <c r="T383" s="201"/>
      <c r="AT383" s="202" t="s">
        <v>178</v>
      </c>
      <c r="AU383" s="202" t="s">
        <v>84</v>
      </c>
      <c r="AV383" s="12" t="s">
        <v>82</v>
      </c>
      <c r="AW383" s="12" t="s">
        <v>36</v>
      </c>
      <c r="AX383" s="12" t="s">
        <v>75</v>
      </c>
      <c r="AY383" s="202" t="s">
        <v>172</v>
      </c>
    </row>
    <row r="384" spans="2:65" s="13" customFormat="1">
      <c r="B384" s="203"/>
      <c r="C384" s="204"/>
      <c r="D384" s="194" t="s">
        <v>178</v>
      </c>
      <c r="E384" s="205" t="s">
        <v>1</v>
      </c>
      <c r="F384" s="206" t="s">
        <v>934</v>
      </c>
      <c r="G384" s="204"/>
      <c r="H384" s="207">
        <v>31.34</v>
      </c>
      <c r="I384" s="208"/>
      <c r="J384" s="204"/>
      <c r="K384" s="204"/>
      <c r="L384" s="209"/>
      <c r="M384" s="210"/>
      <c r="N384" s="211"/>
      <c r="O384" s="211"/>
      <c r="P384" s="211"/>
      <c r="Q384" s="211"/>
      <c r="R384" s="211"/>
      <c r="S384" s="211"/>
      <c r="T384" s="212"/>
      <c r="AT384" s="213" t="s">
        <v>178</v>
      </c>
      <c r="AU384" s="213" t="s">
        <v>84</v>
      </c>
      <c r="AV384" s="13" t="s">
        <v>84</v>
      </c>
      <c r="AW384" s="13" t="s">
        <v>36</v>
      </c>
      <c r="AX384" s="13" t="s">
        <v>75</v>
      </c>
      <c r="AY384" s="213" t="s">
        <v>172</v>
      </c>
    </row>
    <row r="385" spans="2:65" s="13" customFormat="1">
      <c r="B385" s="203"/>
      <c r="C385" s="204"/>
      <c r="D385" s="194" t="s">
        <v>178</v>
      </c>
      <c r="E385" s="205" t="s">
        <v>1</v>
      </c>
      <c r="F385" s="206" t="s">
        <v>935</v>
      </c>
      <c r="G385" s="204"/>
      <c r="H385" s="207">
        <v>62.68</v>
      </c>
      <c r="I385" s="208"/>
      <c r="J385" s="204"/>
      <c r="K385" s="204"/>
      <c r="L385" s="209"/>
      <c r="M385" s="210"/>
      <c r="N385" s="211"/>
      <c r="O385" s="211"/>
      <c r="P385" s="211"/>
      <c r="Q385" s="211"/>
      <c r="R385" s="211"/>
      <c r="S385" s="211"/>
      <c r="T385" s="212"/>
      <c r="AT385" s="213" t="s">
        <v>178</v>
      </c>
      <c r="AU385" s="213" t="s">
        <v>84</v>
      </c>
      <c r="AV385" s="13" t="s">
        <v>84</v>
      </c>
      <c r="AW385" s="13" t="s">
        <v>36</v>
      </c>
      <c r="AX385" s="13" t="s">
        <v>75</v>
      </c>
      <c r="AY385" s="213" t="s">
        <v>172</v>
      </c>
    </row>
    <row r="386" spans="2:65" s="13" customFormat="1">
      <c r="B386" s="203"/>
      <c r="C386" s="204"/>
      <c r="D386" s="194" t="s">
        <v>178</v>
      </c>
      <c r="E386" s="205" t="s">
        <v>1</v>
      </c>
      <c r="F386" s="206" t="s">
        <v>936</v>
      </c>
      <c r="G386" s="204"/>
      <c r="H386" s="207">
        <v>7.31</v>
      </c>
      <c r="I386" s="208"/>
      <c r="J386" s="204"/>
      <c r="K386" s="204"/>
      <c r="L386" s="209"/>
      <c r="M386" s="210"/>
      <c r="N386" s="211"/>
      <c r="O386" s="211"/>
      <c r="P386" s="211"/>
      <c r="Q386" s="211"/>
      <c r="R386" s="211"/>
      <c r="S386" s="211"/>
      <c r="T386" s="212"/>
      <c r="AT386" s="213" t="s">
        <v>178</v>
      </c>
      <c r="AU386" s="213" t="s">
        <v>84</v>
      </c>
      <c r="AV386" s="13" t="s">
        <v>84</v>
      </c>
      <c r="AW386" s="13" t="s">
        <v>36</v>
      </c>
      <c r="AX386" s="13" t="s">
        <v>75</v>
      </c>
      <c r="AY386" s="213" t="s">
        <v>172</v>
      </c>
    </row>
    <row r="387" spans="2:65" s="13" customFormat="1">
      <c r="B387" s="203"/>
      <c r="C387" s="204"/>
      <c r="D387" s="194" t="s">
        <v>178</v>
      </c>
      <c r="E387" s="205" t="s">
        <v>1</v>
      </c>
      <c r="F387" s="206" t="s">
        <v>937</v>
      </c>
      <c r="G387" s="204"/>
      <c r="H387" s="207">
        <v>41.5</v>
      </c>
      <c r="I387" s="208"/>
      <c r="J387" s="204"/>
      <c r="K387" s="204"/>
      <c r="L387" s="209"/>
      <c r="M387" s="210"/>
      <c r="N387" s="211"/>
      <c r="O387" s="211"/>
      <c r="P387" s="211"/>
      <c r="Q387" s="211"/>
      <c r="R387" s="211"/>
      <c r="S387" s="211"/>
      <c r="T387" s="212"/>
      <c r="AT387" s="213" t="s">
        <v>178</v>
      </c>
      <c r="AU387" s="213" t="s">
        <v>84</v>
      </c>
      <c r="AV387" s="13" t="s">
        <v>84</v>
      </c>
      <c r="AW387" s="13" t="s">
        <v>36</v>
      </c>
      <c r="AX387" s="13" t="s">
        <v>75</v>
      </c>
      <c r="AY387" s="213" t="s">
        <v>172</v>
      </c>
    </row>
    <row r="388" spans="2:65" s="14" customFormat="1">
      <c r="B388" s="216"/>
      <c r="C388" s="217"/>
      <c r="D388" s="194" t="s">
        <v>178</v>
      </c>
      <c r="E388" s="218" t="s">
        <v>1</v>
      </c>
      <c r="F388" s="219" t="s">
        <v>195</v>
      </c>
      <c r="G388" s="217"/>
      <c r="H388" s="220">
        <v>142.83000000000001</v>
      </c>
      <c r="I388" s="221"/>
      <c r="J388" s="217"/>
      <c r="K388" s="217"/>
      <c r="L388" s="222"/>
      <c r="M388" s="223"/>
      <c r="N388" s="224"/>
      <c r="O388" s="224"/>
      <c r="P388" s="224"/>
      <c r="Q388" s="224"/>
      <c r="R388" s="224"/>
      <c r="S388" s="224"/>
      <c r="T388" s="225"/>
      <c r="AT388" s="226" t="s">
        <v>178</v>
      </c>
      <c r="AU388" s="226" t="s">
        <v>84</v>
      </c>
      <c r="AV388" s="14" t="s">
        <v>177</v>
      </c>
      <c r="AW388" s="14" t="s">
        <v>36</v>
      </c>
      <c r="AX388" s="14" t="s">
        <v>82</v>
      </c>
      <c r="AY388" s="226" t="s">
        <v>172</v>
      </c>
    </row>
    <row r="389" spans="2:65" s="11" customFormat="1" ht="22.9" customHeight="1">
      <c r="B389" s="165"/>
      <c r="C389" s="166"/>
      <c r="D389" s="167" t="s">
        <v>74</v>
      </c>
      <c r="E389" s="179" t="s">
        <v>433</v>
      </c>
      <c r="F389" s="179" t="s">
        <v>434</v>
      </c>
      <c r="G389" s="166"/>
      <c r="H389" s="166"/>
      <c r="I389" s="169"/>
      <c r="J389" s="180">
        <f>BK389</f>
        <v>0</v>
      </c>
      <c r="K389" s="166"/>
      <c r="L389" s="171"/>
      <c r="M389" s="172"/>
      <c r="N389" s="173"/>
      <c r="O389" s="173"/>
      <c r="P389" s="174">
        <f>P390</f>
        <v>0</v>
      </c>
      <c r="Q389" s="173"/>
      <c r="R389" s="174">
        <f>R390</f>
        <v>0</v>
      </c>
      <c r="S389" s="173"/>
      <c r="T389" s="175">
        <f>T390</f>
        <v>0</v>
      </c>
      <c r="AR389" s="176" t="s">
        <v>82</v>
      </c>
      <c r="AT389" s="177" t="s">
        <v>74</v>
      </c>
      <c r="AU389" s="177" t="s">
        <v>82</v>
      </c>
      <c r="AY389" s="176" t="s">
        <v>172</v>
      </c>
      <c r="BK389" s="178">
        <f>BK390</f>
        <v>0</v>
      </c>
    </row>
    <row r="390" spans="2:65" s="1" customFormat="1" ht="22.5" customHeight="1">
      <c r="B390" s="33"/>
      <c r="C390" s="181" t="s">
        <v>421</v>
      </c>
      <c r="D390" s="181" t="s">
        <v>174</v>
      </c>
      <c r="E390" s="182" t="s">
        <v>571</v>
      </c>
      <c r="F390" s="183" t="s">
        <v>572</v>
      </c>
      <c r="G390" s="184" t="s">
        <v>291</v>
      </c>
      <c r="H390" s="185">
        <v>216.78</v>
      </c>
      <c r="I390" s="186"/>
      <c r="J390" s="185">
        <f>ROUND(I390*H390,2)</f>
        <v>0</v>
      </c>
      <c r="K390" s="183" t="s">
        <v>176</v>
      </c>
      <c r="L390" s="37"/>
      <c r="M390" s="187" t="s">
        <v>1</v>
      </c>
      <c r="N390" s="188" t="s">
        <v>46</v>
      </c>
      <c r="O390" s="59"/>
      <c r="P390" s="189">
        <f>O390*H390</f>
        <v>0</v>
      </c>
      <c r="Q390" s="189">
        <v>0</v>
      </c>
      <c r="R390" s="189">
        <f>Q390*H390</f>
        <v>0</v>
      </c>
      <c r="S390" s="189">
        <v>0</v>
      </c>
      <c r="T390" s="190">
        <f>S390*H390</f>
        <v>0</v>
      </c>
      <c r="AR390" s="16" t="s">
        <v>177</v>
      </c>
      <c r="AT390" s="16" t="s">
        <v>174</v>
      </c>
      <c r="AU390" s="16" t="s">
        <v>84</v>
      </c>
      <c r="AY390" s="16" t="s">
        <v>172</v>
      </c>
      <c r="BE390" s="191">
        <f>IF(N390="základní",J390,0)</f>
        <v>0</v>
      </c>
      <c r="BF390" s="191">
        <f>IF(N390="snížená",J390,0)</f>
        <v>0</v>
      </c>
      <c r="BG390" s="191">
        <f>IF(N390="zákl. přenesená",J390,0)</f>
        <v>0</v>
      </c>
      <c r="BH390" s="191">
        <f>IF(N390="sníž. přenesená",J390,0)</f>
        <v>0</v>
      </c>
      <c r="BI390" s="191">
        <f>IF(N390="nulová",J390,0)</f>
        <v>0</v>
      </c>
      <c r="BJ390" s="16" t="s">
        <v>82</v>
      </c>
      <c r="BK390" s="191">
        <f>ROUND(I390*H390,2)</f>
        <v>0</v>
      </c>
      <c r="BL390" s="16" t="s">
        <v>177</v>
      </c>
      <c r="BM390" s="16" t="s">
        <v>938</v>
      </c>
    </row>
    <row r="391" spans="2:65" s="11" customFormat="1" ht="25.9" customHeight="1">
      <c r="B391" s="165"/>
      <c r="C391" s="166"/>
      <c r="D391" s="167" t="s">
        <v>74</v>
      </c>
      <c r="E391" s="168" t="s">
        <v>574</v>
      </c>
      <c r="F391" s="168" t="s">
        <v>575</v>
      </c>
      <c r="G391" s="166"/>
      <c r="H391" s="166"/>
      <c r="I391" s="169"/>
      <c r="J391" s="170">
        <f>BK391</f>
        <v>0</v>
      </c>
      <c r="K391" s="166"/>
      <c r="L391" s="171"/>
      <c r="M391" s="172"/>
      <c r="N391" s="173"/>
      <c r="O391" s="173"/>
      <c r="P391" s="174">
        <f>SUM(P392:P393)</f>
        <v>0</v>
      </c>
      <c r="Q391" s="173"/>
      <c r="R391" s="174">
        <f>SUM(R392:R393)</f>
        <v>0</v>
      </c>
      <c r="S391" s="173"/>
      <c r="T391" s="175">
        <f>SUM(T392:T393)</f>
        <v>0</v>
      </c>
      <c r="AR391" s="176" t="s">
        <v>177</v>
      </c>
      <c r="AT391" s="177" t="s">
        <v>74</v>
      </c>
      <c r="AU391" s="177" t="s">
        <v>75</v>
      </c>
      <c r="AY391" s="176" t="s">
        <v>172</v>
      </c>
      <c r="BK391" s="178">
        <f>SUM(BK392:BK393)</f>
        <v>0</v>
      </c>
    </row>
    <row r="392" spans="2:65" s="1" customFormat="1" ht="16.5" customHeight="1">
      <c r="B392" s="33"/>
      <c r="C392" s="181" t="s">
        <v>422</v>
      </c>
      <c r="D392" s="181" t="s">
        <v>174</v>
      </c>
      <c r="E392" s="182" t="s">
        <v>576</v>
      </c>
      <c r="F392" s="183" t="s">
        <v>577</v>
      </c>
      <c r="G392" s="184" t="s">
        <v>211</v>
      </c>
      <c r="H392" s="185">
        <v>108.07</v>
      </c>
      <c r="I392" s="186"/>
      <c r="J392" s="185">
        <f>ROUND(I392*H392,2)</f>
        <v>0</v>
      </c>
      <c r="K392" s="183" t="s">
        <v>1</v>
      </c>
      <c r="L392" s="37"/>
      <c r="M392" s="187" t="s">
        <v>1</v>
      </c>
      <c r="N392" s="188" t="s">
        <v>46</v>
      </c>
      <c r="O392" s="59"/>
      <c r="P392" s="189">
        <f>O392*H392</f>
        <v>0</v>
      </c>
      <c r="Q392" s="189">
        <v>0</v>
      </c>
      <c r="R392" s="189">
        <f>Q392*H392</f>
        <v>0</v>
      </c>
      <c r="S392" s="189">
        <v>0</v>
      </c>
      <c r="T392" s="190">
        <f>S392*H392</f>
        <v>0</v>
      </c>
      <c r="AR392" s="16" t="s">
        <v>578</v>
      </c>
      <c r="AT392" s="16" t="s">
        <v>174</v>
      </c>
      <c r="AU392" s="16" t="s">
        <v>82</v>
      </c>
      <c r="AY392" s="16" t="s">
        <v>172</v>
      </c>
      <c r="BE392" s="191">
        <f>IF(N392="základní",J392,0)</f>
        <v>0</v>
      </c>
      <c r="BF392" s="191">
        <f>IF(N392="snížená",J392,0)</f>
        <v>0</v>
      </c>
      <c r="BG392" s="191">
        <f>IF(N392="zákl. přenesená",J392,0)</f>
        <v>0</v>
      </c>
      <c r="BH392" s="191">
        <f>IF(N392="sníž. přenesená",J392,0)</f>
        <v>0</v>
      </c>
      <c r="BI392" s="191">
        <f>IF(N392="nulová",J392,0)</f>
        <v>0</v>
      </c>
      <c r="BJ392" s="16" t="s">
        <v>82</v>
      </c>
      <c r="BK392" s="191">
        <f>ROUND(I392*H392,2)</f>
        <v>0</v>
      </c>
      <c r="BL392" s="16" t="s">
        <v>578</v>
      </c>
      <c r="BM392" s="16" t="s">
        <v>939</v>
      </c>
    </row>
    <row r="393" spans="2:65" s="1" customFormat="1" ht="16.5" customHeight="1">
      <c r="B393" s="33"/>
      <c r="C393" s="181" t="s">
        <v>426</v>
      </c>
      <c r="D393" s="181" t="s">
        <v>174</v>
      </c>
      <c r="E393" s="182" t="s">
        <v>580</v>
      </c>
      <c r="F393" s="183" t="s">
        <v>581</v>
      </c>
      <c r="G393" s="184" t="s">
        <v>582</v>
      </c>
      <c r="H393" s="185">
        <v>1</v>
      </c>
      <c r="I393" s="186"/>
      <c r="J393" s="185">
        <f>ROUND(I393*H393,2)</f>
        <v>0</v>
      </c>
      <c r="K393" s="183" t="s">
        <v>1</v>
      </c>
      <c r="L393" s="37"/>
      <c r="M393" s="236" t="s">
        <v>1</v>
      </c>
      <c r="N393" s="237" t="s">
        <v>46</v>
      </c>
      <c r="O393" s="238"/>
      <c r="P393" s="239">
        <f>O393*H393</f>
        <v>0</v>
      </c>
      <c r="Q393" s="239">
        <v>0</v>
      </c>
      <c r="R393" s="239">
        <f>Q393*H393</f>
        <v>0</v>
      </c>
      <c r="S393" s="239">
        <v>0</v>
      </c>
      <c r="T393" s="240">
        <f>S393*H393</f>
        <v>0</v>
      </c>
      <c r="AR393" s="16" t="s">
        <v>578</v>
      </c>
      <c r="AT393" s="16" t="s">
        <v>174</v>
      </c>
      <c r="AU393" s="16" t="s">
        <v>82</v>
      </c>
      <c r="AY393" s="16" t="s">
        <v>172</v>
      </c>
      <c r="BE393" s="191">
        <f>IF(N393="základní",J393,0)</f>
        <v>0</v>
      </c>
      <c r="BF393" s="191">
        <f>IF(N393="snížená",J393,0)</f>
        <v>0</v>
      </c>
      <c r="BG393" s="191">
        <f>IF(N393="zákl. přenesená",J393,0)</f>
        <v>0</v>
      </c>
      <c r="BH393" s="191">
        <f>IF(N393="sníž. přenesená",J393,0)</f>
        <v>0</v>
      </c>
      <c r="BI393" s="191">
        <f>IF(N393="nulová",J393,0)</f>
        <v>0</v>
      </c>
      <c r="BJ393" s="16" t="s">
        <v>82</v>
      </c>
      <c r="BK393" s="191">
        <f>ROUND(I393*H393,2)</f>
        <v>0</v>
      </c>
      <c r="BL393" s="16" t="s">
        <v>578</v>
      </c>
      <c r="BM393" s="16" t="s">
        <v>940</v>
      </c>
    </row>
    <row r="394" spans="2:65" s="1" customFormat="1" ht="6.95" customHeight="1">
      <c r="B394" s="45"/>
      <c r="C394" s="46"/>
      <c r="D394" s="46"/>
      <c r="E394" s="46"/>
      <c r="F394" s="46"/>
      <c r="G394" s="46"/>
      <c r="H394" s="46"/>
      <c r="I394" s="133"/>
      <c r="J394" s="46"/>
      <c r="K394" s="46"/>
      <c r="L394" s="37"/>
    </row>
  </sheetData>
  <sheetProtection algorithmName="SHA-512" hashValue="SJFwhajlvEo3czVIV/vL/52MBbicapJPyJifBuz9Cs9wsrrDdNMGDBOdXer7R4OIGqoytttkvZTYQADMwBCXqw==" saltValue="7nPO1m4KVdUsqgLQQ2A+5V2UZI7dvcA1QiR5oaLz1QrEbm6droy358l37cMSp9vIj4/jBzApRGLMIhSFmDMK/g==" spinCount="100000" sheet="1" objects="1" scenarios="1" formatColumns="0" formatRows="0" autoFilter="0"/>
  <autoFilter ref="C99:K393" xr:uid="{00000000-0009-0000-0000-000004000000}"/>
  <mergeCells count="15">
    <mergeCell ref="E86:H86"/>
    <mergeCell ref="E90:H90"/>
    <mergeCell ref="E88:H88"/>
    <mergeCell ref="E92:H92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404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6" t="s">
        <v>102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139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367" t="str">
        <f>'Rekapitulace stavby'!K6</f>
        <v>Výstavba kanalizace Hrdlořezy - DPS - neuznatelné náklady</v>
      </c>
      <c r="F7" s="368"/>
      <c r="G7" s="368"/>
      <c r="H7" s="368"/>
      <c r="L7" s="19"/>
    </row>
    <row r="8" spans="2:46">
      <c r="B8" s="19"/>
      <c r="D8" s="110" t="s">
        <v>140</v>
      </c>
      <c r="L8" s="19"/>
    </row>
    <row r="9" spans="2:46" ht="16.5" customHeight="1">
      <c r="B9" s="19"/>
      <c r="E9" s="367" t="s">
        <v>141</v>
      </c>
      <c r="F9" s="339"/>
      <c r="G9" s="339"/>
      <c r="H9" s="339"/>
      <c r="L9" s="19"/>
    </row>
    <row r="10" spans="2:46" ht="12" customHeight="1">
      <c r="B10" s="19"/>
      <c r="D10" s="110" t="s">
        <v>142</v>
      </c>
      <c r="L10" s="19"/>
    </row>
    <row r="11" spans="2:46" s="1" customFormat="1" ht="16.5" customHeight="1">
      <c r="B11" s="37"/>
      <c r="E11" s="368" t="s">
        <v>438</v>
      </c>
      <c r="F11" s="369"/>
      <c r="G11" s="369"/>
      <c r="H11" s="369"/>
      <c r="I11" s="111"/>
      <c r="L11" s="37"/>
    </row>
    <row r="12" spans="2:46" s="1" customFormat="1" ht="12" customHeight="1">
      <c r="B12" s="37"/>
      <c r="D12" s="110" t="s">
        <v>439</v>
      </c>
      <c r="I12" s="111"/>
      <c r="L12" s="37"/>
    </row>
    <row r="13" spans="2:46" s="1" customFormat="1" ht="36.950000000000003" customHeight="1">
      <c r="B13" s="37"/>
      <c r="E13" s="370" t="s">
        <v>941</v>
      </c>
      <c r="F13" s="369"/>
      <c r="G13" s="369"/>
      <c r="H13" s="369"/>
      <c r="I13" s="111"/>
      <c r="L13" s="37"/>
    </row>
    <row r="14" spans="2:46" s="1" customFormat="1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1</v>
      </c>
      <c r="I15" s="112" t="s">
        <v>19</v>
      </c>
      <c r="J15" s="16" t="s">
        <v>1</v>
      </c>
      <c r="L15" s="37"/>
    </row>
    <row r="16" spans="2:46" s="1" customFormat="1" ht="12" customHeight="1">
      <c r="B16" s="37"/>
      <c r="D16" s="110" t="s">
        <v>20</v>
      </c>
      <c r="F16" s="16" t="s">
        <v>21</v>
      </c>
      <c r="I16" s="112" t="s">
        <v>22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24</v>
      </c>
      <c r="I18" s="112" t="s">
        <v>25</v>
      </c>
      <c r="J18" s="16" t="s">
        <v>26</v>
      </c>
      <c r="L18" s="37"/>
    </row>
    <row r="19" spans="2:12" s="1" customFormat="1" ht="18" customHeight="1">
      <c r="B19" s="37"/>
      <c r="E19" s="16" t="s">
        <v>27</v>
      </c>
      <c r="I19" s="112" t="s">
        <v>28</v>
      </c>
      <c r="J19" s="16" t="s">
        <v>29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30</v>
      </c>
      <c r="I21" s="112" t="s">
        <v>25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371" t="str">
        <f>'Rekapitulace stavby'!E14</f>
        <v>Vyplň údaj</v>
      </c>
      <c r="F22" s="372"/>
      <c r="G22" s="372"/>
      <c r="H22" s="372"/>
      <c r="I22" s="112" t="s">
        <v>28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32</v>
      </c>
      <c r="I24" s="112" t="s">
        <v>25</v>
      </c>
      <c r="J24" s="16" t="s">
        <v>33</v>
      </c>
      <c r="L24" s="37"/>
    </row>
    <row r="25" spans="2:12" s="1" customFormat="1" ht="18" customHeight="1">
      <c r="B25" s="37"/>
      <c r="E25" s="16" t="s">
        <v>34</v>
      </c>
      <c r="I25" s="112" t="s">
        <v>28</v>
      </c>
      <c r="J25" s="16" t="s">
        <v>35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37</v>
      </c>
      <c r="I27" s="112" t="s">
        <v>25</v>
      </c>
      <c r="J27" s="16" t="s">
        <v>1</v>
      </c>
      <c r="L27" s="37"/>
    </row>
    <row r="28" spans="2:12" s="1" customFormat="1" ht="18" customHeight="1">
      <c r="B28" s="37"/>
      <c r="E28" s="16" t="s">
        <v>38</v>
      </c>
      <c r="I28" s="112" t="s">
        <v>28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39</v>
      </c>
      <c r="I30" s="111"/>
      <c r="L30" s="37"/>
    </row>
    <row r="31" spans="2:12" s="7" customFormat="1" ht="45" customHeight="1">
      <c r="B31" s="114"/>
      <c r="E31" s="373" t="s">
        <v>40</v>
      </c>
      <c r="F31" s="373"/>
      <c r="G31" s="373"/>
      <c r="H31" s="373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41</v>
      </c>
      <c r="I34" s="111"/>
      <c r="J34" s="118">
        <f>ROUND(J100,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43</v>
      </c>
      <c r="I36" s="120" t="s">
        <v>42</v>
      </c>
      <c r="J36" s="119" t="s">
        <v>44</v>
      </c>
      <c r="L36" s="37"/>
    </row>
    <row r="37" spans="2:12" s="1" customFormat="1" ht="14.45" customHeight="1">
      <c r="B37" s="37"/>
      <c r="D37" s="110" t="s">
        <v>45</v>
      </c>
      <c r="E37" s="110" t="s">
        <v>46</v>
      </c>
      <c r="F37" s="121">
        <f>ROUND((SUM(BE100:BE403)),  2)</f>
        <v>0</v>
      </c>
      <c r="I37" s="122">
        <v>0.21</v>
      </c>
      <c r="J37" s="121">
        <f>ROUND(((SUM(BE100:BE403))*I37),  2)</f>
        <v>0</v>
      </c>
      <c r="L37" s="37"/>
    </row>
    <row r="38" spans="2:12" s="1" customFormat="1" ht="14.45" customHeight="1">
      <c r="B38" s="37"/>
      <c r="E38" s="110" t="s">
        <v>47</v>
      </c>
      <c r="F38" s="121">
        <f>ROUND((SUM(BF100:BF403)),  2)</f>
        <v>0</v>
      </c>
      <c r="I38" s="122">
        <v>0.15</v>
      </c>
      <c r="J38" s="121">
        <f>ROUND(((SUM(BF100:BF403))*I38),  2)</f>
        <v>0</v>
      </c>
      <c r="L38" s="37"/>
    </row>
    <row r="39" spans="2:12" s="1" customFormat="1" ht="14.45" hidden="1" customHeight="1">
      <c r="B39" s="37"/>
      <c r="E39" s="110" t="s">
        <v>48</v>
      </c>
      <c r="F39" s="121">
        <f>ROUND((SUM(BG100:BG403)),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49</v>
      </c>
      <c r="F40" s="121">
        <f>ROUND((SUM(BH100:BH403)),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50</v>
      </c>
      <c r="F41" s="121">
        <f>ROUND((SUM(BI100:BI403)),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51</v>
      </c>
      <c r="E43" s="125"/>
      <c r="F43" s="125"/>
      <c r="G43" s="126" t="s">
        <v>52</v>
      </c>
      <c r="H43" s="127" t="s">
        <v>53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143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365" t="str">
        <f>E7</f>
        <v>Výstavba kanalizace Hrdlořezy - DPS - neuznatelné náklady</v>
      </c>
      <c r="F52" s="366"/>
      <c r="G52" s="366"/>
      <c r="H52" s="366"/>
      <c r="I52" s="111"/>
      <c r="J52" s="34"/>
      <c r="K52" s="34"/>
      <c r="L52" s="37"/>
    </row>
    <row r="53" spans="2:12" ht="12" customHeight="1">
      <c r="B53" s="20"/>
      <c r="C53" s="28" t="s">
        <v>140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365" t="s">
        <v>141</v>
      </c>
      <c r="F54" s="352"/>
      <c r="G54" s="352"/>
      <c r="H54" s="352"/>
      <c r="J54" s="21"/>
      <c r="K54" s="21"/>
      <c r="L54" s="19"/>
    </row>
    <row r="55" spans="2:12" ht="12" customHeight="1">
      <c r="B55" s="20"/>
      <c r="C55" s="28" t="s">
        <v>142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366" t="s">
        <v>438</v>
      </c>
      <c r="F56" s="347"/>
      <c r="G56" s="347"/>
      <c r="H56" s="347"/>
      <c r="I56" s="111"/>
      <c r="J56" s="34"/>
      <c r="K56" s="34"/>
      <c r="L56" s="37"/>
    </row>
    <row r="57" spans="2:12" s="1" customFormat="1" ht="12" customHeight="1">
      <c r="B57" s="33"/>
      <c r="C57" s="28" t="s">
        <v>439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348" t="str">
        <f>E13</f>
        <v>SO 08.4. - Přeložka vodovodu AE-a</v>
      </c>
      <c r="F58" s="347"/>
      <c r="G58" s="347"/>
      <c r="H58" s="347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20</v>
      </c>
      <c r="D60" s="34"/>
      <c r="E60" s="34"/>
      <c r="F60" s="26" t="str">
        <f>F16</f>
        <v>Hrdlořezy</v>
      </c>
      <c r="G60" s="34"/>
      <c r="H60" s="34"/>
      <c r="I60" s="112" t="s">
        <v>22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24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32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30</v>
      </c>
      <c r="D63" s="34"/>
      <c r="E63" s="34"/>
      <c r="F63" s="26" t="str">
        <f>IF(E22="","",E22)</f>
        <v>Vyplň údaj</v>
      </c>
      <c r="G63" s="34"/>
      <c r="H63" s="34"/>
      <c r="I63" s="112" t="s">
        <v>37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144</v>
      </c>
      <c r="D65" s="138"/>
      <c r="E65" s="138"/>
      <c r="F65" s="138"/>
      <c r="G65" s="138"/>
      <c r="H65" s="138"/>
      <c r="I65" s="139"/>
      <c r="J65" s="140" t="s">
        <v>145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146</v>
      </c>
      <c r="D67" s="34"/>
      <c r="E67" s="34"/>
      <c r="F67" s="34"/>
      <c r="G67" s="34"/>
      <c r="H67" s="34"/>
      <c r="I67" s="111"/>
      <c r="J67" s="72">
        <f>J100</f>
        <v>0</v>
      </c>
      <c r="K67" s="34"/>
      <c r="L67" s="37"/>
      <c r="AU67" s="16" t="s">
        <v>147</v>
      </c>
    </row>
    <row r="68" spans="2:47" s="8" customFormat="1" ht="24.95" customHeight="1">
      <c r="B68" s="142"/>
      <c r="C68" s="143"/>
      <c r="D68" s="144" t="s">
        <v>148</v>
      </c>
      <c r="E68" s="145"/>
      <c r="F68" s="145"/>
      <c r="G68" s="145"/>
      <c r="H68" s="145"/>
      <c r="I68" s="146"/>
      <c r="J68" s="147">
        <f>J101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149</v>
      </c>
      <c r="E69" s="151"/>
      <c r="F69" s="151"/>
      <c r="G69" s="151"/>
      <c r="H69" s="151"/>
      <c r="I69" s="152"/>
      <c r="J69" s="153">
        <f>J102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151</v>
      </c>
      <c r="E70" s="151"/>
      <c r="F70" s="151"/>
      <c r="G70" s="151"/>
      <c r="H70" s="151"/>
      <c r="I70" s="152"/>
      <c r="J70" s="153">
        <f>J228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152</v>
      </c>
      <c r="E71" s="151"/>
      <c r="F71" s="151"/>
      <c r="G71" s="151"/>
      <c r="H71" s="151"/>
      <c r="I71" s="152"/>
      <c r="J71" s="153">
        <f>J241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153</v>
      </c>
      <c r="E72" s="151"/>
      <c r="F72" s="151"/>
      <c r="G72" s="151"/>
      <c r="H72" s="151"/>
      <c r="I72" s="152"/>
      <c r="J72" s="153">
        <f>J296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154</v>
      </c>
      <c r="E73" s="151"/>
      <c r="F73" s="151"/>
      <c r="G73" s="151"/>
      <c r="H73" s="151"/>
      <c r="I73" s="152"/>
      <c r="J73" s="153">
        <f>J365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155</v>
      </c>
      <c r="E74" s="151"/>
      <c r="F74" s="151"/>
      <c r="G74" s="151"/>
      <c r="H74" s="151"/>
      <c r="I74" s="152"/>
      <c r="J74" s="153">
        <f>J390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156</v>
      </c>
      <c r="E75" s="151"/>
      <c r="F75" s="151"/>
      <c r="G75" s="151"/>
      <c r="H75" s="151"/>
      <c r="I75" s="152"/>
      <c r="J75" s="153">
        <f>J399</f>
        <v>0</v>
      </c>
      <c r="K75" s="93"/>
      <c r="L75" s="154"/>
    </row>
    <row r="76" spans="2:47" s="8" customFormat="1" ht="24.95" customHeight="1">
      <c r="B76" s="142"/>
      <c r="C76" s="143"/>
      <c r="D76" s="144" t="s">
        <v>441</v>
      </c>
      <c r="E76" s="145"/>
      <c r="F76" s="145"/>
      <c r="G76" s="145"/>
      <c r="H76" s="145"/>
      <c r="I76" s="146"/>
      <c r="J76" s="147">
        <f>J401</f>
        <v>0</v>
      </c>
      <c r="K76" s="143"/>
      <c r="L76" s="148"/>
    </row>
    <row r="77" spans="2:47" s="1" customFormat="1" ht="21.75" customHeight="1">
      <c r="B77" s="33"/>
      <c r="C77" s="34"/>
      <c r="D77" s="34"/>
      <c r="E77" s="34"/>
      <c r="F77" s="34"/>
      <c r="G77" s="34"/>
      <c r="H77" s="34"/>
      <c r="I77" s="111"/>
      <c r="J77" s="34"/>
      <c r="K77" s="34"/>
      <c r="L77" s="37"/>
    </row>
    <row r="78" spans="2:47" s="1" customFormat="1" ht="6.95" customHeight="1">
      <c r="B78" s="45"/>
      <c r="C78" s="46"/>
      <c r="D78" s="46"/>
      <c r="E78" s="46"/>
      <c r="F78" s="46"/>
      <c r="G78" s="46"/>
      <c r="H78" s="46"/>
      <c r="I78" s="133"/>
      <c r="J78" s="46"/>
      <c r="K78" s="46"/>
      <c r="L78" s="37"/>
    </row>
    <row r="82" spans="2:12" s="1" customFormat="1" ht="6.95" customHeight="1">
      <c r="B82" s="47"/>
      <c r="C82" s="48"/>
      <c r="D82" s="48"/>
      <c r="E82" s="48"/>
      <c r="F82" s="48"/>
      <c r="G82" s="48"/>
      <c r="H82" s="48"/>
      <c r="I82" s="136"/>
      <c r="J82" s="48"/>
      <c r="K82" s="48"/>
      <c r="L82" s="37"/>
    </row>
    <row r="83" spans="2:12" s="1" customFormat="1" ht="24.95" customHeight="1">
      <c r="B83" s="33"/>
      <c r="C83" s="22" t="s">
        <v>157</v>
      </c>
      <c r="D83" s="34"/>
      <c r="E83" s="34"/>
      <c r="F83" s="34"/>
      <c r="G83" s="34"/>
      <c r="H83" s="34"/>
      <c r="I83" s="111"/>
      <c r="J83" s="34"/>
      <c r="K83" s="34"/>
      <c r="L83" s="37"/>
    </row>
    <row r="84" spans="2:12" s="1" customFormat="1" ht="6.95" customHeight="1">
      <c r="B84" s="33"/>
      <c r="C84" s="34"/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12" customHeight="1">
      <c r="B85" s="33"/>
      <c r="C85" s="28" t="s">
        <v>15</v>
      </c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6.5" customHeight="1">
      <c r="B86" s="33"/>
      <c r="C86" s="34"/>
      <c r="D86" s="34"/>
      <c r="E86" s="365" t="str">
        <f>E7</f>
        <v>Výstavba kanalizace Hrdlořezy - DPS - neuznatelné náklady</v>
      </c>
      <c r="F86" s="366"/>
      <c r="G86" s="366"/>
      <c r="H86" s="366"/>
      <c r="I86" s="111"/>
      <c r="J86" s="34"/>
      <c r="K86" s="34"/>
      <c r="L86" s="37"/>
    </row>
    <row r="87" spans="2:12" ht="12" customHeight="1">
      <c r="B87" s="20"/>
      <c r="C87" s="28" t="s">
        <v>140</v>
      </c>
      <c r="D87" s="21"/>
      <c r="E87" s="21"/>
      <c r="F87" s="21"/>
      <c r="G87" s="21"/>
      <c r="H87" s="21"/>
      <c r="J87" s="21"/>
      <c r="K87" s="21"/>
      <c r="L87" s="19"/>
    </row>
    <row r="88" spans="2:12" ht="16.5" customHeight="1">
      <c r="B88" s="20"/>
      <c r="C88" s="21"/>
      <c r="D88" s="21"/>
      <c r="E88" s="365" t="s">
        <v>141</v>
      </c>
      <c r="F88" s="352"/>
      <c r="G88" s="352"/>
      <c r="H88" s="352"/>
      <c r="J88" s="21"/>
      <c r="K88" s="21"/>
      <c r="L88" s="19"/>
    </row>
    <row r="89" spans="2:12" ht="12" customHeight="1">
      <c r="B89" s="20"/>
      <c r="C89" s="28" t="s">
        <v>142</v>
      </c>
      <c r="D89" s="21"/>
      <c r="E89" s="21"/>
      <c r="F89" s="21"/>
      <c r="G89" s="21"/>
      <c r="H89" s="21"/>
      <c r="J89" s="21"/>
      <c r="K89" s="21"/>
      <c r="L89" s="19"/>
    </row>
    <row r="90" spans="2:12" s="1" customFormat="1" ht="16.5" customHeight="1">
      <c r="B90" s="33"/>
      <c r="C90" s="34"/>
      <c r="D90" s="34"/>
      <c r="E90" s="366" t="s">
        <v>438</v>
      </c>
      <c r="F90" s="347"/>
      <c r="G90" s="347"/>
      <c r="H90" s="347"/>
      <c r="I90" s="111"/>
      <c r="J90" s="34"/>
      <c r="K90" s="34"/>
      <c r="L90" s="37"/>
    </row>
    <row r="91" spans="2:12" s="1" customFormat="1" ht="12" customHeight="1">
      <c r="B91" s="33"/>
      <c r="C91" s="28" t="s">
        <v>439</v>
      </c>
      <c r="D91" s="34"/>
      <c r="E91" s="34"/>
      <c r="F91" s="34"/>
      <c r="G91" s="34"/>
      <c r="H91" s="34"/>
      <c r="I91" s="111"/>
      <c r="J91" s="34"/>
      <c r="K91" s="34"/>
      <c r="L91" s="37"/>
    </row>
    <row r="92" spans="2:12" s="1" customFormat="1" ht="16.5" customHeight="1">
      <c r="B92" s="33"/>
      <c r="C92" s="34"/>
      <c r="D92" s="34"/>
      <c r="E92" s="348" t="str">
        <f>E13</f>
        <v>SO 08.4. - Přeložka vodovodu AE-a</v>
      </c>
      <c r="F92" s="347"/>
      <c r="G92" s="347"/>
      <c r="H92" s="347"/>
      <c r="I92" s="111"/>
      <c r="J92" s="34"/>
      <c r="K92" s="34"/>
      <c r="L92" s="37"/>
    </row>
    <row r="93" spans="2:12" s="1" customFormat="1" ht="6.95" customHeight="1">
      <c r="B93" s="33"/>
      <c r="C93" s="34"/>
      <c r="D93" s="34"/>
      <c r="E93" s="34"/>
      <c r="F93" s="34"/>
      <c r="G93" s="34"/>
      <c r="H93" s="34"/>
      <c r="I93" s="111"/>
      <c r="J93" s="34"/>
      <c r="K93" s="34"/>
      <c r="L93" s="37"/>
    </row>
    <row r="94" spans="2:12" s="1" customFormat="1" ht="12" customHeight="1">
      <c r="B94" s="33"/>
      <c r="C94" s="28" t="s">
        <v>20</v>
      </c>
      <c r="D94" s="34"/>
      <c r="E94" s="34"/>
      <c r="F94" s="26" t="str">
        <f>F16</f>
        <v>Hrdlořezy</v>
      </c>
      <c r="G94" s="34"/>
      <c r="H94" s="34"/>
      <c r="I94" s="112" t="s">
        <v>22</v>
      </c>
      <c r="J94" s="54" t="str">
        <f>IF(J16="","",J16)</f>
        <v>21. 3. 2018</v>
      </c>
      <c r="K94" s="34"/>
      <c r="L94" s="37"/>
    </row>
    <row r="95" spans="2:12" s="1" customFormat="1" ht="6.95" customHeight="1">
      <c r="B95" s="33"/>
      <c r="C95" s="34"/>
      <c r="D95" s="34"/>
      <c r="E95" s="34"/>
      <c r="F95" s="34"/>
      <c r="G95" s="34"/>
      <c r="H95" s="34"/>
      <c r="I95" s="111"/>
      <c r="J95" s="34"/>
      <c r="K95" s="34"/>
      <c r="L95" s="37"/>
    </row>
    <row r="96" spans="2:12" s="1" customFormat="1" ht="13.7" customHeight="1">
      <c r="B96" s="33"/>
      <c r="C96" s="28" t="s">
        <v>24</v>
      </c>
      <c r="D96" s="34"/>
      <c r="E96" s="34"/>
      <c r="F96" s="26" t="str">
        <f>E19</f>
        <v>Vodovody a kanalizace Mladá Boleslav, a.s.</v>
      </c>
      <c r="G96" s="34"/>
      <c r="H96" s="34"/>
      <c r="I96" s="112" t="s">
        <v>32</v>
      </c>
      <c r="J96" s="31" t="str">
        <f>E25</f>
        <v>ŠINDLAR s.r.o.</v>
      </c>
      <c r="K96" s="34"/>
      <c r="L96" s="37"/>
    </row>
    <row r="97" spans="2:65" s="1" customFormat="1" ht="13.7" customHeight="1">
      <c r="B97" s="33"/>
      <c r="C97" s="28" t="s">
        <v>30</v>
      </c>
      <c r="D97" s="34"/>
      <c r="E97" s="34"/>
      <c r="F97" s="26" t="str">
        <f>IF(E22="","",E22)</f>
        <v>Vyplň údaj</v>
      </c>
      <c r="G97" s="34"/>
      <c r="H97" s="34"/>
      <c r="I97" s="112" t="s">
        <v>37</v>
      </c>
      <c r="J97" s="31" t="str">
        <f>E28</f>
        <v>Roman Bárta</v>
      </c>
      <c r="K97" s="34"/>
      <c r="L97" s="37"/>
    </row>
    <row r="98" spans="2:65" s="1" customFormat="1" ht="10.35" customHeight="1">
      <c r="B98" s="33"/>
      <c r="C98" s="34"/>
      <c r="D98" s="34"/>
      <c r="E98" s="34"/>
      <c r="F98" s="34"/>
      <c r="G98" s="34"/>
      <c r="H98" s="34"/>
      <c r="I98" s="111"/>
      <c r="J98" s="34"/>
      <c r="K98" s="34"/>
      <c r="L98" s="37"/>
    </row>
    <row r="99" spans="2:65" s="10" customFormat="1" ht="29.25" customHeight="1">
      <c r="B99" s="155"/>
      <c r="C99" s="156" t="s">
        <v>158</v>
      </c>
      <c r="D99" s="157" t="s">
        <v>60</v>
      </c>
      <c r="E99" s="157" t="s">
        <v>56</v>
      </c>
      <c r="F99" s="157" t="s">
        <v>57</v>
      </c>
      <c r="G99" s="157" t="s">
        <v>159</v>
      </c>
      <c r="H99" s="157" t="s">
        <v>160</v>
      </c>
      <c r="I99" s="158" t="s">
        <v>161</v>
      </c>
      <c r="J99" s="157" t="s">
        <v>145</v>
      </c>
      <c r="K99" s="159" t="s">
        <v>162</v>
      </c>
      <c r="L99" s="160"/>
      <c r="M99" s="63" t="s">
        <v>1</v>
      </c>
      <c r="N99" s="64" t="s">
        <v>45</v>
      </c>
      <c r="O99" s="64" t="s">
        <v>163</v>
      </c>
      <c r="P99" s="64" t="s">
        <v>164</v>
      </c>
      <c r="Q99" s="64" t="s">
        <v>165</v>
      </c>
      <c r="R99" s="64" t="s">
        <v>166</v>
      </c>
      <c r="S99" s="64" t="s">
        <v>167</v>
      </c>
      <c r="T99" s="65" t="s">
        <v>168</v>
      </c>
    </row>
    <row r="100" spans="2:65" s="1" customFormat="1" ht="22.9" customHeight="1">
      <c r="B100" s="33"/>
      <c r="C100" s="70" t="s">
        <v>169</v>
      </c>
      <c r="D100" s="34"/>
      <c r="E100" s="34"/>
      <c r="F100" s="34"/>
      <c r="G100" s="34"/>
      <c r="H100" s="34"/>
      <c r="I100" s="111"/>
      <c r="J100" s="161">
        <f>BK100</f>
        <v>0</v>
      </c>
      <c r="K100" s="34"/>
      <c r="L100" s="37"/>
      <c r="M100" s="66"/>
      <c r="N100" s="67"/>
      <c r="O100" s="67"/>
      <c r="P100" s="162">
        <f>P101+P401</f>
        <v>0</v>
      </c>
      <c r="Q100" s="67"/>
      <c r="R100" s="162">
        <f>R101+R401</f>
        <v>328.60762779779998</v>
      </c>
      <c r="S100" s="67"/>
      <c r="T100" s="163">
        <f>T101+T401</f>
        <v>340.58364</v>
      </c>
      <c r="AT100" s="16" t="s">
        <v>74</v>
      </c>
      <c r="AU100" s="16" t="s">
        <v>147</v>
      </c>
      <c r="BK100" s="164">
        <f>BK101+BK401</f>
        <v>0</v>
      </c>
    </row>
    <row r="101" spans="2:65" s="11" customFormat="1" ht="25.9" customHeight="1">
      <c r="B101" s="165"/>
      <c r="C101" s="166"/>
      <c r="D101" s="167" t="s">
        <v>74</v>
      </c>
      <c r="E101" s="168" t="s">
        <v>170</v>
      </c>
      <c r="F101" s="168" t="s">
        <v>171</v>
      </c>
      <c r="G101" s="166"/>
      <c r="H101" s="166"/>
      <c r="I101" s="169"/>
      <c r="J101" s="170">
        <f>BK101</f>
        <v>0</v>
      </c>
      <c r="K101" s="166"/>
      <c r="L101" s="171"/>
      <c r="M101" s="172"/>
      <c r="N101" s="173"/>
      <c r="O101" s="173"/>
      <c r="P101" s="174">
        <f>P102+P228+P241+P296+P365+P390+P399</f>
        <v>0</v>
      </c>
      <c r="Q101" s="173"/>
      <c r="R101" s="174">
        <f>R102+R228+R241+R296+R365+R390+R399</f>
        <v>328.60762779779998</v>
      </c>
      <c r="S101" s="173"/>
      <c r="T101" s="175">
        <f>T102+T228+T241+T296+T365+T390+T399</f>
        <v>340.58364</v>
      </c>
      <c r="AR101" s="176" t="s">
        <v>82</v>
      </c>
      <c r="AT101" s="177" t="s">
        <v>74</v>
      </c>
      <c r="AU101" s="177" t="s">
        <v>75</v>
      </c>
      <c r="AY101" s="176" t="s">
        <v>172</v>
      </c>
      <c r="BK101" s="178">
        <f>BK102+BK228+BK241+BK296+BK365+BK390+BK399</f>
        <v>0</v>
      </c>
    </row>
    <row r="102" spans="2:65" s="11" customFormat="1" ht="22.9" customHeight="1">
      <c r="B102" s="165"/>
      <c r="C102" s="166"/>
      <c r="D102" s="167" t="s">
        <v>74</v>
      </c>
      <c r="E102" s="179" t="s">
        <v>82</v>
      </c>
      <c r="F102" s="179" t="s">
        <v>173</v>
      </c>
      <c r="G102" s="166"/>
      <c r="H102" s="166"/>
      <c r="I102" s="169"/>
      <c r="J102" s="180">
        <f>BK102</f>
        <v>0</v>
      </c>
      <c r="K102" s="166"/>
      <c r="L102" s="171"/>
      <c r="M102" s="172"/>
      <c r="N102" s="173"/>
      <c r="O102" s="173"/>
      <c r="P102" s="174">
        <f>SUM(P103:P227)</f>
        <v>0</v>
      </c>
      <c r="Q102" s="173"/>
      <c r="R102" s="174">
        <f>SUM(R103:R227)</f>
        <v>305.28082499779998</v>
      </c>
      <c r="S102" s="173"/>
      <c r="T102" s="175">
        <f>SUM(T103:T227)</f>
        <v>340.48759999999999</v>
      </c>
      <c r="AR102" s="176" t="s">
        <v>82</v>
      </c>
      <c r="AT102" s="177" t="s">
        <v>74</v>
      </c>
      <c r="AU102" s="177" t="s">
        <v>82</v>
      </c>
      <c r="AY102" s="176" t="s">
        <v>172</v>
      </c>
      <c r="BK102" s="178">
        <f>SUM(BK103:BK227)</f>
        <v>0</v>
      </c>
    </row>
    <row r="103" spans="2:65" s="1" customFormat="1" ht="22.5" customHeight="1">
      <c r="B103" s="33"/>
      <c r="C103" s="181" t="s">
        <v>82</v>
      </c>
      <c r="D103" s="181" t="s">
        <v>174</v>
      </c>
      <c r="E103" s="182" t="s">
        <v>191</v>
      </c>
      <c r="F103" s="183" t="s">
        <v>192</v>
      </c>
      <c r="G103" s="184" t="s">
        <v>175</v>
      </c>
      <c r="H103" s="185">
        <v>240.2</v>
      </c>
      <c r="I103" s="186"/>
      <c r="J103" s="185">
        <f>ROUND(I103*H103,2)</f>
        <v>0</v>
      </c>
      <c r="K103" s="183" t="s">
        <v>176</v>
      </c>
      <c r="L103" s="37"/>
      <c r="M103" s="187" t="s">
        <v>1</v>
      </c>
      <c r="N103" s="188" t="s">
        <v>46</v>
      </c>
      <c r="O103" s="59"/>
      <c r="P103" s="189">
        <f>O103*H103</f>
        <v>0</v>
      </c>
      <c r="Q103" s="189">
        <v>0</v>
      </c>
      <c r="R103" s="189">
        <f>Q103*H103</f>
        <v>0</v>
      </c>
      <c r="S103" s="189">
        <v>0.28999999999999998</v>
      </c>
      <c r="T103" s="190">
        <f>S103*H103</f>
        <v>69.657999999999987</v>
      </c>
      <c r="AR103" s="16" t="s">
        <v>177</v>
      </c>
      <c r="AT103" s="16" t="s">
        <v>174</v>
      </c>
      <c r="AU103" s="16" t="s">
        <v>84</v>
      </c>
      <c r="AY103" s="16" t="s">
        <v>172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6" t="s">
        <v>82</v>
      </c>
      <c r="BK103" s="191">
        <f>ROUND(I103*H103,2)</f>
        <v>0</v>
      </c>
      <c r="BL103" s="16" t="s">
        <v>177</v>
      </c>
      <c r="BM103" s="16" t="s">
        <v>942</v>
      </c>
    </row>
    <row r="104" spans="2:65" s="1" customFormat="1" ht="19.5">
      <c r="B104" s="33"/>
      <c r="C104" s="34"/>
      <c r="D104" s="194" t="s">
        <v>186</v>
      </c>
      <c r="E104" s="34"/>
      <c r="F104" s="214" t="s">
        <v>193</v>
      </c>
      <c r="G104" s="34"/>
      <c r="H104" s="34"/>
      <c r="I104" s="111"/>
      <c r="J104" s="34"/>
      <c r="K104" s="34"/>
      <c r="L104" s="37"/>
      <c r="M104" s="215"/>
      <c r="N104" s="59"/>
      <c r="O104" s="59"/>
      <c r="P104" s="59"/>
      <c r="Q104" s="59"/>
      <c r="R104" s="59"/>
      <c r="S104" s="59"/>
      <c r="T104" s="60"/>
      <c r="AT104" s="16" t="s">
        <v>186</v>
      </c>
      <c r="AU104" s="16" t="s">
        <v>84</v>
      </c>
    </row>
    <row r="105" spans="2:65" s="12" customFormat="1">
      <c r="B105" s="192"/>
      <c r="C105" s="193"/>
      <c r="D105" s="194" t="s">
        <v>178</v>
      </c>
      <c r="E105" s="195" t="s">
        <v>1</v>
      </c>
      <c r="F105" s="196" t="s">
        <v>943</v>
      </c>
      <c r="G105" s="193"/>
      <c r="H105" s="195" t="s">
        <v>1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178</v>
      </c>
      <c r="AU105" s="202" t="s">
        <v>84</v>
      </c>
      <c r="AV105" s="12" t="s">
        <v>82</v>
      </c>
      <c r="AW105" s="12" t="s">
        <v>36</v>
      </c>
      <c r="AX105" s="12" t="s">
        <v>75</v>
      </c>
      <c r="AY105" s="202" t="s">
        <v>172</v>
      </c>
    </row>
    <row r="106" spans="2:65" s="12" customFormat="1">
      <c r="B106" s="192"/>
      <c r="C106" s="193"/>
      <c r="D106" s="194" t="s">
        <v>178</v>
      </c>
      <c r="E106" s="195" t="s">
        <v>1</v>
      </c>
      <c r="F106" s="196" t="s">
        <v>180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178</v>
      </c>
      <c r="AU106" s="202" t="s">
        <v>84</v>
      </c>
      <c r="AV106" s="12" t="s">
        <v>82</v>
      </c>
      <c r="AW106" s="12" t="s">
        <v>36</v>
      </c>
      <c r="AX106" s="12" t="s">
        <v>75</v>
      </c>
      <c r="AY106" s="202" t="s">
        <v>172</v>
      </c>
    </row>
    <row r="107" spans="2:65" s="12" customFormat="1">
      <c r="B107" s="192"/>
      <c r="C107" s="193"/>
      <c r="D107" s="194" t="s">
        <v>178</v>
      </c>
      <c r="E107" s="195" t="s">
        <v>1</v>
      </c>
      <c r="F107" s="196" t="s">
        <v>194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178</v>
      </c>
      <c r="AU107" s="202" t="s">
        <v>84</v>
      </c>
      <c r="AV107" s="12" t="s">
        <v>82</v>
      </c>
      <c r="AW107" s="12" t="s">
        <v>36</v>
      </c>
      <c r="AX107" s="12" t="s">
        <v>75</v>
      </c>
      <c r="AY107" s="202" t="s">
        <v>172</v>
      </c>
    </row>
    <row r="108" spans="2:65" s="13" customFormat="1">
      <c r="B108" s="203"/>
      <c r="C108" s="204"/>
      <c r="D108" s="194" t="s">
        <v>178</v>
      </c>
      <c r="E108" s="205" t="s">
        <v>1</v>
      </c>
      <c r="F108" s="206" t="s">
        <v>944</v>
      </c>
      <c r="G108" s="204"/>
      <c r="H108" s="207">
        <v>194.5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178</v>
      </c>
      <c r="AU108" s="213" t="s">
        <v>84</v>
      </c>
      <c r="AV108" s="13" t="s">
        <v>84</v>
      </c>
      <c r="AW108" s="13" t="s">
        <v>36</v>
      </c>
      <c r="AX108" s="13" t="s">
        <v>75</v>
      </c>
      <c r="AY108" s="213" t="s">
        <v>172</v>
      </c>
    </row>
    <row r="109" spans="2:65" s="13" customFormat="1">
      <c r="B109" s="203"/>
      <c r="C109" s="204"/>
      <c r="D109" s="194" t="s">
        <v>178</v>
      </c>
      <c r="E109" s="205" t="s">
        <v>1</v>
      </c>
      <c r="F109" s="206" t="s">
        <v>945</v>
      </c>
      <c r="G109" s="204"/>
      <c r="H109" s="207">
        <v>45.7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178</v>
      </c>
      <c r="AU109" s="213" t="s">
        <v>84</v>
      </c>
      <c r="AV109" s="13" t="s">
        <v>84</v>
      </c>
      <c r="AW109" s="13" t="s">
        <v>36</v>
      </c>
      <c r="AX109" s="13" t="s">
        <v>75</v>
      </c>
      <c r="AY109" s="213" t="s">
        <v>172</v>
      </c>
    </row>
    <row r="110" spans="2:65" s="14" customFormat="1">
      <c r="B110" s="216"/>
      <c r="C110" s="217"/>
      <c r="D110" s="194" t="s">
        <v>178</v>
      </c>
      <c r="E110" s="218" t="s">
        <v>1</v>
      </c>
      <c r="F110" s="219" t="s">
        <v>195</v>
      </c>
      <c r="G110" s="217"/>
      <c r="H110" s="220">
        <v>240.2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178</v>
      </c>
      <c r="AU110" s="226" t="s">
        <v>84</v>
      </c>
      <c r="AV110" s="14" t="s">
        <v>177</v>
      </c>
      <c r="AW110" s="14" t="s">
        <v>36</v>
      </c>
      <c r="AX110" s="14" t="s">
        <v>82</v>
      </c>
      <c r="AY110" s="226" t="s">
        <v>172</v>
      </c>
    </row>
    <row r="111" spans="2:65" s="1" customFormat="1" ht="22.5" customHeight="1">
      <c r="B111" s="33"/>
      <c r="C111" s="181" t="s">
        <v>84</v>
      </c>
      <c r="D111" s="181" t="s">
        <v>174</v>
      </c>
      <c r="E111" s="182" t="s">
        <v>197</v>
      </c>
      <c r="F111" s="183" t="s">
        <v>198</v>
      </c>
      <c r="G111" s="184" t="s">
        <v>175</v>
      </c>
      <c r="H111" s="185">
        <v>240.2</v>
      </c>
      <c r="I111" s="186"/>
      <c r="J111" s="185">
        <f>ROUND(I111*H111,2)</f>
        <v>0</v>
      </c>
      <c r="K111" s="183" t="s">
        <v>176</v>
      </c>
      <c r="L111" s="37"/>
      <c r="M111" s="187" t="s">
        <v>1</v>
      </c>
      <c r="N111" s="188" t="s">
        <v>46</v>
      </c>
      <c r="O111" s="59"/>
      <c r="P111" s="189">
        <f>O111*H111</f>
        <v>0</v>
      </c>
      <c r="Q111" s="189">
        <v>0</v>
      </c>
      <c r="R111" s="189">
        <f>Q111*H111</f>
        <v>0</v>
      </c>
      <c r="S111" s="189">
        <v>0.57999999999999996</v>
      </c>
      <c r="T111" s="190">
        <f>S111*H111</f>
        <v>139.31599999999997</v>
      </c>
      <c r="AR111" s="16" t="s">
        <v>177</v>
      </c>
      <c r="AT111" s="16" t="s">
        <v>174</v>
      </c>
      <c r="AU111" s="16" t="s">
        <v>84</v>
      </c>
      <c r="AY111" s="16" t="s">
        <v>172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6" t="s">
        <v>82</v>
      </c>
      <c r="BK111" s="191">
        <f>ROUND(I111*H111,2)</f>
        <v>0</v>
      </c>
      <c r="BL111" s="16" t="s">
        <v>177</v>
      </c>
      <c r="BM111" s="16" t="s">
        <v>946</v>
      </c>
    </row>
    <row r="112" spans="2:65" s="1" customFormat="1" ht="19.5">
      <c r="B112" s="33"/>
      <c r="C112" s="34"/>
      <c r="D112" s="194" t="s">
        <v>186</v>
      </c>
      <c r="E112" s="34"/>
      <c r="F112" s="214" t="s">
        <v>199</v>
      </c>
      <c r="G112" s="34"/>
      <c r="H112" s="34"/>
      <c r="I112" s="111"/>
      <c r="J112" s="34"/>
      <c r="K112" s="34"/>
      <c r="L112" s="37"/>
      <c r="M112" s="215"/>
      <c r="N112" s="59"/>
      <c r="O112" s="59"/>
      <c r="P112" s="59"/>
      <c r="Q112" s="59"/>
      <c r="R112" s="59"/>
      <c r="S112" s="59"/>
      <c r="T112" s="60"/>
      <c r="AT112" s="16" t="s">
        <v>186</v>
      </c>
      <c r="AU112" s="16" t="s">
        <v>84</v>
      </c>
    </row>
    <row r="113" spans="2:65" s="12" customFormat="1">
      <c r="B113" s="192"/>
      <c r="C113" s="193"/>
      <c r="D113" s="194" t="s">
        <v>178</v>
      </c>
      <c r="E113" s="195" t="s">
        <v>1</v>
      </c>
      <c r="F113" s="196" t="s">
        <v>943</v>
      </c>
      <c r="G113" s="193"/>
      <c r="H113" s="195" t="s">
        <v>1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178</v>
      </c>
      <c r="AU113" s="202" t="s">
        <v>84</v>
      </c>
      <c r="AV113" s="12" t="s">
        <v>82</v>
      </c>
      <c r="AW113" s="12" t="s">
        <v>36</v>
      </c>
      <c r="AX113" s="12" t="s">
        <v>75</v>
      </c>
      <c r="AY113" s="202" t="s">
        <v>172</v>
      </c>
    </row>
    <row r="114" spans="2:65" s="12" customFormat="1">
      <c r="B114" s="192"/>
      <c r="C114" s="193"/>
      <c r="D114" s="194" t="s">
        <v>178</v>
      </c>
      <c r="E114" s="195" t="s">
        <v>1</v>
      </c>
      <c r="F114" s="196" t="s">
        <v>180</v>
      </c>
      <c r="G114" s="193"/>
      <c r="H114" s="195" t="s">
        <v>1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178</v>
      </c>
      <c r="AU114" s="202" t="s">
        <v>84</v>
      </c>
      <c r="AV114" s="12" t="s">
        <v>82</v>
      </c>
      <c r="AW114" s="12" t="s">
        <v>36</v>
      </c>
      <c r="AX114" s="12" t="s">
        <v>75</v>
      </c>
      <c r="AY114" s="202" t="s">
        <v>172</v>
      </c>
    </row>
    <row r="115" spans="2:65" s="13" customFormat="1">
      <c r="B115" s="203"/>
      <c r="C115" s="204"/>
      <c r="D115" s="194" t="s">
        <v>178</v>
      </c>
      <c r="E115" s="205" t="s">
        <v>1</v>
      </c>
      <c r="F115" s="206" t="s">
        <v>947</v>
      </c>
      <c r="G115" s="204"/>
      <c r="H115" s="207">
        <v>194.5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178</v>
      </c>
      <c r="AU115" s="213" t="s">
        <v>84</v>
      </c>
      <c r="AV115" s="13" t="s">
        <v>84</v>
      </c>
      <c r="AW115" s="13" t="s">
        <v>36</v>
      </c>
      <c r="AX115" s="13" t="s">
        <v>75</v>
      </c>
      <c r="AY115" s="213" t="s">
        <v>172</v>
      </c>
    </row>
    <row r="116" spans="2:65" s="13" customFormat="1">
      <c r="B116" s="203"/>
      <c r="C116" s="204"/>
      <c r="D116" s="194" t="s">
        <v>178</v>
      </c>
      <c r="E116" s="205" t="s">
        <v>1</v>
      </c>
      <c r="F116" s="206" t="s">
        <v>945</v>
      </c>
      <c r="G116" s="204"/>
      <c r="H116" s="207">
        <v>45.7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178</v>
      </c>
      <c r="AU116" s="213" t="s">
        <v>84</v>
      </c>
      <c r="AV116" s="13" t="s">
        <v>84</v>
      </c>
      <c r="AW116" s="13" t="s">
        <v>36</v>
      </c>
      <c r="AX116" s="13" t="s">
        <v>75</v>
      </c>
      <c r="AY116" s="213" t="s">
        <v>172</v>
      </c>
    </row>
    <row r="117" spans="2:65" s="14" customFormat="1">
      <c r="B117" s="216"/>
      <c r="C117" s="217"/>
      <c r="D117" s="194" t="s">
        <v>178</v>
      </c>
      <c r="E117" s="218" t="s">
        <v>1</v>
      </c>
      <c r="F117" s="219" t="s">
        <v>195</v>
      </c>
      <c r="G117" s="217"/>
      <c r="H117" s="220">
        <v>240.2</v>
      </c>
      <c r="I117" s="221"/>
      <c r="J117" s="217"/>
      <c r="K117" s="217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178</v>
      </c>
      <c r="AU117" s="226" t="s">
        <v>84</v>
      </c>
      <c r="AV117" s="14" t="s">
        <v>177</v>
      </c>
      <c r="AW117" s="14" t="s">
        <v>36</v>
      </c>
      <c r="AX117" s="14" t="s">
        <v>82</v>
      </c>
      <c r="AY117" s="226" t="s">
        <v>172</v>
      </c>
    </row>
    <row r="118" spans="2:65" s="1" customFormat="1" ht="22.5" customHeight="1">
      <c r="B118" s="33"/>
      <c r="C118" s="181" t="s">
        <v>92</v>
      </c>
      <c r="D118" s="181" t="s">
        <v>174</v>
      </c>
      <c r="E118" s="182" t="s">
        <v>201</v>
      </c>
      <c r="F118" s="183" t="s">
        <v>202</v>
      </c>
      <c r="G118" s="184" t="s">
        <v>175</v>
      </c>
      <c r="H118" s="185">
        <v>306.85000000000002</v>
      </c>
      <c r="I118" s="186"/>
      <c r="J118" s="185">
        <f>ROUND(I118*H118,2)</f>
        <v>0</v>
      </c>
      <c r="K118" s="183" t="s">
        <v>176</v>
      </c>
      <c r="L118" s="37"/>
      <c r="M118" s="187" t="s">
        <v>1</v>
      </c>
      <c r="N118" s="188" t="s">
        <v>46</v>
      </c>
      <c r="O118" s="59"/>
      <c r="P118" s="189">
        <f>O118*H118</f>
        <v>0</v>
      </c>
      <c r="Q118" s="189">
        <v>6.0000000000000002E-5</v>
      </c>
      <c r="R118" s="189">
        <f>Q118*H118</f>
        <v>1.8411E-2</v>
      </c>
      <c r="S118" s="189">
        <v>0.128</v>
      </c>
      <c r="T118" s="190">
        <f>S118*H118</f>
        <v>39.276800000000001</v>
      </c>
      <c r="AR118" s="16" t="s">
        <v>177</v>
      </c>
      <c r="AT118" s="16" t="s">
        <v>174</v>
      </c>
      <c r="AU118" s="16" t="s">
        <v>84</v>
      </c>
      <c r="AY118" s="16" t="s">
        <v>172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6" t="s">
        <v>82</v>
      </c>
      <c r="BK118" s="191">
        <f>ROUND(I118*H118,2)</f>
        <v>0</v>
      </c>
      <c r="BL118" s="16" t="s">
        <v>177</v>
      </c>
      <c r="BM118" s="16" t="s">
        <v>948</v>
      </c>
    </row>
    <row r="119" spans="2:65" s="1" customFormat="1" ht="19.5">
      <c r="B119" s="33"/>
      <c r="C119" s="34"/>
      <c r="D119" s="194" t="s">
        <v>186</v>
      </c>
      <c r="E119" s="34"/>
      <c r="F119" s="214" t="s">
        <v>203</v>
      </c>
      <c r="G119" s="34"/>
      <c r="H119" s="34"/>
      <c r="I119" s="111"/>
      <c r="J119" s="34"/>
      <c r="K119" s="34"/>
      <c r="L119" s="37"/>
      <c r="M119" s="215"/>
      <c r="N119" s="59"/>
      <c r="O119" s="59"/>
      <c r="P119" s="59"/>
      <c r="Q119" s="59"/>
      <c r="R119" s="59"/>
      <c r="S119" s="59"/>
      <c r="T119" s="60"/>
      <c r="AT119" s="16" t="s">
        <v>186</v>
      </c>
      <c r="AU119" s="16" t="s">
        <v>84</v>
      </c>
    </row>
    <row r="120" spans="2:65" s="12" customFormat="1">
      <c r="B120" s="192"/>
      <c r="C120" s="193"/>
      <c r="D120" s="194" t="s">
        <v>178</v>
      </c>
      <c r="E120" s="195" t="s">
        <v>1</v>
      </c>
      <c r="F120" s="196" t="s">
        <v>943</v>
      </c>
      <c r="G120" s="193"/>
      <c r="H120" s="195" t="s">
        <v>1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178</v>
      </c>
      <c r="AU120" s="202" t="s">
        <v>84</v>
      </c>
      <c r="AV120" s="12" t="s">
        <v>82</v>
      </c>
      <c r="AW120" s="12" t="s">
        <v>36</v>
      </c>
      <c r="AX120" s="12" t="s">
        <v>75</v>
      </c>
      <c r="AY120" s="202" t="s">
        <v>172</v>
      </c>
    </row>
    <row r="121" spans="2:65" s="12" customFormat="1">
      <c r="B121" s="192"/>
      <c r="C121" s="193"/>
      <c r="D121" s="194" t="s">
        <v>178</v>
      </c>
      <c r="E121" s="195" t="s">
        <v>1</v>
      </c>
      <c r="F121" s="196" t="s">
        <v>180</v>
      </c>
      <c r="G121" s="193"/>
      <c r="H121" s="195" t="s">
        <v>1</v>
      </c>
      <c r="I121" s="197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178</v>
      </c>
      <c r="AU121" s="202" t="s">
        <v>84</v>
      </c>
      <c r="AV121" s="12" t="s">
        <v>82</v>
      </c>
      <c r="AW121" s="12" t="s">
        <v>36</v>
      </c>
      <c r="AX121" s="12" t="s">
        <v>75</v>
      </c>
      <c r="AY121" s="202" t="s">
        <v>172</v>
      </c>
    </row>
    <row r="122" spans="2:65" s="13" customFormat="1">
      <c r="B122" s="203"/>
      <c r="C122" s="204"/>
      <c r="D122" s="194" t="s">
        <v>178</v>
      </c>
      <c r="E122" s="205" t="s">
        <v>1</v>
      </c>
      <c r="F122" s="206" t="s">
        <v>949</v>
      </c>
      <c r="G122" s="204"/>
      <c r="H122" s="207">
        <v>97.25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178</v>
      </c>
      <c r="AU122" s="213" t="s">
        <v>84</v>
      </c>
      <c r="AV122" s="13" t="s">
        <v>84</v>
      </c>
      <c r="AW122" s="13" t="s">
        <v>36</v>
      </c>
      <c r="AX122" s="13" t="s">
        <v>75</v>
      </c>
      <c r="AY122" s="213" t="s">
        <v>172</v>
      </c>
    </row>
    <row r="123" spans="2:65" s="13" customFormat="1">
      <c r="B123" s="203"/>
      <c r="C123" s="204"/>
      <c r="D123" s="194" t="s">
        <v>178</v>
      </c>
      <c r="E123" s="205" t="s">
        <v>1</v>
      </c>
      <c r="F123" s="206" t="s">
        <v>950</v>
      </c>
      <c r="G123" s="204"/>
      <c r="H123" s="207">
        <v>45.7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178</v>
      </c>
      <c r="AU123" s="213" t="s">
        <v>84</v>
      </c>
      <c r="AV123" s="13" t="s">
        <v>84</v>
      </c>
      <c r="AW123" s="13" t="s">
        <v>36</v>
      </c>
      <c r="AX123" s="13" t="s">
        <v>75</v>
      </c>
      <c r="AY123" s="213" t="s">
        <v>172</v>
      </c>
    </row>
    <row r="124" spans="2:65" s="12" customFormat="1">
      <c r="B124" s="192"/>
      <c r="C124" s="193"/>
      <c r="D124" s="194" t="s">
        <v>178</v>
      </c>
      <c r="E124" s="195" t="s">
        <v>1</v>
      </c>
      <c r="F124" s="196" t="s">
        <v>800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178</v>
      </c>
      <c r="AU124" s="202" t="s">
        <v>84</v>
      </c>
      <c r="AV124" s="12" t="s">
        <v>82</v>
      </c>
      <c r="AW124" s="12" t="s">
        <v>36</v>
      </c>
      <c r="AX124" s="12" t="s">
        <v>75</v>
      </c>
      <c r="AY124" s="202" t="s">
        <v>172</v>
      </c>
    </row>
    <row r="125" spans="2:65" s="13" customFormat="1">
      <c r="B125" s="203"/>
      <c r="C125" s="204"/>
      <c r="D125" s="194" t="s">
        <v>178</v>
      </c>
      <c r="E125" s="205" t="s">
        <v>1</v>
      </c>
      <c r="F125" s="206" t="s">
        <v>951</v>
      </c>
      <c r="G125" s="204"/>
      <c r="H125" s="207">
        <v>163.9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178</v>
      </c>
      <c r="AU125" s="213" t="s">
        <v>84</v>
      </c>
      <c r="AV125" s="13" t="s">
        <v>84</v>
      </c>
      <c r="AW125" s="13" t="s">
        <v>36</v>
      </c>
      <c r="AX125" s="13" t="s">
        <v>75</v>
      </c>
      <c r="AY125" s="213" t="s">
        <v>172</v>
      </c>
    </row>
    <row r="126" spans="2:65" s="14" customFormat="1">
      <c r="B126" s="216"/>
      <c r="C126" s="217"/>
      <c r="D126" s="194" t="s">
        <v>178</v>
      </c>
      <c r="E126" s="218" t="s">
        <v>1</v>
      </c>
      <c r="F126" s="219" t="s">
        <v>195</v>
      </c>
      <c r="G126" s="217"/>
      <c r="H126" s="220">
        <v>306.85000000000002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178</v>
      </c>
      <c r="AU126" s="226" t="s">
        <v>84</v>
      </c>
      <c r="AV126" s="14" t="s">
        <v>177</v>
      </c>
      <c r="AW126" s="14" t="s">
        <v>36</v>
      </c>
      <c r="AX126" s="14" t="s">
        <v>82</v>
      </c>
      <c r="AY126" s="226" t="s">
        <v>172</v>
      </c>
    </row>
    <row r="127" spans="2:65" s="1" customFormat="1" ht="22.5" customHeight="1">
      <c r="B127" s="33"/>
      <c r="C127" s="181" t="s">
        <v>177</v>
      </c>
      <c r="D127" s="181" t="s">
        <v>174</v>
      </c>
      <c r="E127" s="182" t="s">
        <v>205</v>
      </c>
      <c r="F127" s="183" t="s">
        <v>206</v>
      </c>
      <c r="G127" s="184" t="s">
        <v>175</v>
      </c>
      <c r="H127" s="185">
        <v>240.2</v>
      </c>
      <c r="I127" s="186"/>
      <c r="J127" s="185">
        <f>ROUND(I127*H127,2)</f>
        <v>0</v>
      </c>
      <c r="K127" s="183" t="s">
        <v>1</v>
      </c>
      <c r="L127" s="37"/>
      <c r="M127" s="187" t="s">
        <v>1</v>
      </c>
      <c r="N127" s="188" t="s">
        <v>46</v>
      </c>
      <c r="O127" s="59"/>
      <c r="P127" s="189">
        <f>O127*H127</f>
        <v>0</v>
      </c>
      <c r="Q127" s="189">
        <v>2.9999999999999997E-4</v>
      </c>
      <c r="R127" s="189">
        <f>Q127*H127</f>
        <v>7.2059999999999985E-2</v>
      </c>
      <c r="S127" s="189">
        <v>0.38400000000000001</v>
      </c>
      <c r="T127" s="190">
        <f>S127*H127</f>
        <v>92.236800000000002</v>
      </c>
      <c r="AR127" s="16" t="s">
        <v>177</v>
      </c>
      <c r="AT127" s="16" t="s">
        <v>174</v>
      </c>
      <c r="AU127" s="16" t="s">
        <v>84</v>
      </c>
      <c r="AY127" s="16" t="s">
        <v>172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6" t="s">
        <v>82</v>
      </c>
      <c r="BK127" s="191">
        <f>ROUND(I127*H127,2)</f>
        <v>0</v>
      </c>
      <c r="BL127" s="16" t="s">
        <v>177</v>
      </c>
      <c r="BM127" s="16" t="s">
        <v>952</v>
      </c>
    </row>
    <row r="128" spans="2:65" s="1" customFormat="1" ht="19.5">
      <c r="B128" s="33"/>
      <c r="C128" s="34"/>
      <c r="D128" s="194" t="s">
        <v>186</v>
      </c>
      <c r="E128" s="34"/>
      <c r="F128" s="214" t="s">
        <v>207</v>
      </c>
      <c r="G128" s="34"/>
      <c r="H128" s="34"/>
      <c r="I128" s="111"/>
      <c r="J128" s="34"/>
      <c r="K128" s="34"/>
      <c r="L128" s="37"/>
      <c r="M128" s="215"/>
      <c r="N128" s="59"/>
      <c r="O128" s="59"/>
      <c r="P128" s="59"/>
      <c r="Q128" s="59"/>
      <c r="R128" s="59"/>
      <c r="S128" s="59"/>
      <c r="T128" s="60"/>
      <c r="AT128" s="16" t="s">
        <v>186</v>
      </c>
      <c r="AU128" s="16" t="s">
        <v>84</v>
      </c>
    </row>
    <row r="129" spans="2:65" s="12" customFormat="1">
      <c r="B129" s="192"/>
      <c r="C129" s="193"/>
      <c r="D129" s="194" t="s">
        <v>178</v>
      </c>
      <c r="E129" s="195" t="s">
        <v>1</v>
      </c>
      <c r="F129" s="196" t="s">
        <v>943</v>
      </c>
      <c r="G129" s="193"/>
      <c r="H129" s="195" t="s">
        <v>1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178</v>
      </c>
      <c r="AU129" s="202" t="s">
        <v>84</v>
      </c>
      <c r="AV129" s="12" t="s">
        <v>82</v>
      </c>
      <c r="AW129" s="12" t="s">
        <v>36</v>
      </c>
      <c r="AX129" s="12" t="s">
        <v>75</v>
      </c>
      <c r="AY129" s="202" t="s">
        <v>172</v>
      </c>
    </row>
    <row r="130" spans="2:65" s="12" customFormat="1">
      <c r="B130" s="192"/>
      <c r="C130" s="193"/>
      <c r="D130" s="194" t="s">
        <v>178</v>
      </c>
      <c r="E130" s="195" t="s">
        <v>1</v>
      </c>
      <c r="F130" s="196" t="s">
        <v>180</v>
      </c>
      <c r="G130" s="193"/>
      <c r="H130" s="195" t="s">
        <v>1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178</v>
      </c>
      <c r="AU130" s="202" t="s">
        <v>84</v>
      </c>
      <c r="AV130" s="12" t="s">
        <v>82</v>
      </c>
      <c r="AW130" s="12" t="s">
        <v>36</v>
      </c>
      <c r="AX130" s="12" t="s">
        <v>75</v>
      </c>
      <c r="AY130" s="202" t="s">
        <v>172</v>
      </c>
    </row>
    <row r="131" spans="2:65" s="13" customFormat="1">
      <c r="B131" s="203"/>
      <c r="C131" s="204"/>
      <c r="D131" s="194" t="s">
        <v>178</v>
      </c>
      <c r="E131" s="205" t="s">
        <v>1</v>
      </c>
      <c r="F131" s="206" t="s">
        <v>947</v>
      </c>
      <c r="G131" s="204"/>
      <c r="H131" s="207">
        <v>194.5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178</v>
      </c>
      <c r="AU131" s="213" t="s">
        <v>84</v>
      </c>
      <c r="AV131" s="13" t="s">
        <v>84</v>
      </c>
      <c r="AW131" s="13" t="s">
        <v>36</v>
      </c>
      <c r="AX131" s="13" t="s">
        <v>75</v>
      </c>
      <c r="AY131" s="213" t="s">
        <v>172</v>
      </c>
    </row>
    <row r="132" spans="2:65" s="13" customFormat="1">
      <c r="B132" s="203"/>
      <c r="C132" s="204"/>
      <c r="D132" s="194" t="s">
        <v>178</v>
      </c>
      <c r="E132" s="205" t="s">
        <v>1</v>
      </c>
      <c r="F132" s="206" t="s">
        <v>945</v>
      </c>
      <c r="G132" s="204"/>
      <c r="H132" s="207">
        <v>45.7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178</v>
      </c>
      <c r="AU132" s="213" t="s">
        <v>84</v>
      </c>
      <c r="AV132" s="13" t="s">
        <v>84</v>
      </c>
      <c r="AW132" s="13" t="s">
        <v>36</v>
      </c>
      <c r="AX132" s="13" t="s">
        <v>75</v>
      </c>
      <c r="AY132" s="213" t="s">
        <v>172</v>
      </c>
    </row>
    <row r="133" spans="2:65" s="14" customFormat="1">
      <c r="B133" s="216"/>
      <c r="C133" s="217"/>
      <c r="D133" s="194" t="s">
        <v>178</v>
      </c>
      <c r="E133" s="218" t="s">
        <v>1</v>
      </c>
      <c r="F133" s="219" t="s">
        <v>195</v>
      </c>
      <c r="G133" s="217"/>
      <c r="H133" s="220">
        <v>240.2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178</v>
      </c>
      <c r="AU133" s="226" t="s">
        <v>84</v>
      </c>
      <c r="AV133" s="14" t="s">
        <v>177</v>
      </c>
      <c r="AW133" s="14" t="s">
        <v>36</v>
      </c>
      <c r="AX133" s="14" t="s">
        <v>82</v>
      </c>
      <c r="AY133" s="226" t="s">
        <v>172</v>
      </c>
    </row>
    <row r="134" spans="2:65" s="1" customFormat="1" ht="33.75" customHeight="1">
      <c r="B134" s="33"/>
      <c r="C134" s="181" t="s">
        <v>183</v>
      </c>
      <c r="D134" s="181" t="s">
        <v>174</v>
      </c>
      <c r="E134" s="182" t="s">
        <v>226</v>
      </c>
      <c r="F134" s="183" t="s">
        <v>227</v>
      </c>
      <c r="G134" s="184" t="s">
        <v>211</v>
      </c>
      <c r="H134" s="185">
        <v>1</v>
      </c>
      <c r="I134" s="186"/>
      <c r="J134" s="185">
        <f>ROUND(I134*H134,2)</f>
        <v>0</v>
      </c>
      <c r="K134" s="183" t="s">
        <v>176</v>
      </c>
      <c r="L134" s="37"/>
      <c r="M134" s="187" t="s">
        <v>1</v>
      </c>
      <c r="N134" s="188" t="s">
        <v>46</v>
      </c>
      <c r="O134" s="59"/>
      <c r="P134" s="189">
        <f>O134*H134</f>
        <v>0</v>
      </c>
      <c r="Q134" s="189">
        <v>3.6900000000000002E-2</v>
      </c>
      <c r="R134" s="189">
        <f>Q134*H134</f>
        <v>3.6900000000000002E-2</v>
      </c>
      <c r="S134" s="189">
        <v>0</v>
      </c>
      <c r="T134" s="190">
        <f>S134*H134</f>
        <v>0</v>
      </c>
      <c r="AR134" s="16" t="s">
        <v>177</v>
      </c>
      <c r="AT134" s="16" t="s">
        <v>174</v>
      </c>
      <c r="AU134" s="16" t="s">
        <v>84</v>
      </c>
      <c r="AY134" s="16" t="s">
        <v>172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6" t="s">
        <v>82</v>
      </c>
      <c r="BK134" s="191">
        <f>ROUND(I134*H134,2)</f>
        <v>0</v>
      </c>
      <c r="BL134" s="16" t="s">
        <v>177</v>
      </c>
      <c r="BM134" s="16" t="s">
        <v>953</v>
      </c>
    </row>
    <row r="135" spans="2:65" s="12" customFormat="1">
      <c r="B135" s="192"/>
      <c r="C135" s="193"/>
      <c r="D135" s="194" t="s">
        <v>178</v>
      </c>
      <c r="E135" s="195" t="s">
        <v>1</v>
      </c>
      <c r="F135" s="196" t="s">
        <v>954</v>
      </c>
      <c r="G135" s="193"/>
      <c r="H135" s="195" t="s">
        <v>1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178</v>
      </c>
      <c r="AU135" s="202" t="s">
        <v>84</v>
      </c>
      <c r="AV135" s="12" t="s">
        <v>82</v>
      </c>
      <c r="AW135" s="12" t="s">
        <v>36</v>
      </c>
      <c r="AX135" s="12" t="s">
        <v>75</v>
      </c>
      <c r="AY135" s="202" t="s">
        <v>172</v>
      </c>
    </row>
    <row r="136" spans="2:65" s="13" customFormat="1">
      <c r="B136" s="203"/>
      <c r="C136" s="204"/>
      <c r="D136" s="194" t="s">
        <v>178</v>
      </c>
      <c r="E136" s="205" t="s">
        <v>1</v>
      </c>
      <c r="F136" s="206" t="s">
        <v>594</v>
      </c>
      <c r="G136" s="204"/>
      <c r="H136" s="207">
        <v>1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178</v>
      </c>
      <c r="AU136" s="213" t="s">
        <v>84</v>
      </c>
      <c r="AV136" s="13" t="s">
        <v>84</v>
      </c>
      <c r="AW136" s="13" t="s">
        <v>36</v>
      </c>
      <c r="AX136" s="13" t="s">
        <v>82</v>
      </c>
      <c r="AY136" s="213" t="s">
        <v>172</v>
      </c>
    </row>
    <row r="137" spans="2:65" s="1" customFormat="1" ht="22.5" customHeight="1">
      <c r="B137" s="33"/>
      <c r="C137" s="181" t="s">
        <v>190</v>
      </c>
      <c r="D137" s="181" t="s">
        <v>174</v>
      </c>
      <c r="E137" s="182" t="s">
        <v>229</v>
      </c>
      <c r="F137" s="183" t="s">
        <v>230</v>
      </c>
      <c r="G137" s="184" t="s">
        <v>231</v>
      </c>
      <c r="H137" s="185">
        <v>14.51</v>
      </c>
      <c r="I137" s="186"/>
      <c r="J137" s="185">
        <f>ROUND(I137*H137,2)</f>
        <v>0</v>
      </c>
      <c r="K137" s="183" t="s">
        <v>176</v>
      </c>
      <c r="L137" s="37"/>
      <c r="M137" s="187" t="s">
        <v>1</v>
      </c>
      <c r="N137" s="188" t="s">
        <v>46</v>
      </c>
      <c r="O137" s="59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AR137" s="16" t="s">
        <v>177</v>
      </c>
      <c r="AT137" s="16" t="s">
        <v>174</v>
      </c>
      <c r="AU137" s="16" t="s">
        <v>84</v>
      </c>
      <c r="AY137" s="16" t="s">
        <v>172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6" t="s">
        <v>82</v>
      </c>
      <c r="BK137" s="191">
        <f>ROUND(I137*H137,2)</f>
        <v>0</v>
      </c>
      <c r="BL137" s="16" t="s">
        <v>177</v>
      </c>
      <c r="BM137" s="16" t="s">
        <v>955</v>
      </c>
    </row>
    <row r="138" spans="2:65" s="12" customFormat="1">
      <c r="B138" s="192"/>
      <c r="C138" s="193"/>
      <c r="D138" s="194" t="s">
        <v>178</v>
      </c>
      <c r="E138" s="195" t="s">
        <v>1</v>
      </c>
      <c r="F138" s="196" t="s">
        <v>956</v>
      </c>
      <c r="G138" s="193"/>
      <c r="H138" s="195" t="s">
        <v>1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178</v>
      </c>
      <c r="AU138" s="202" t="s">
        <v>84</v>
      </c>
      <c r="AV138" s="12" t="s">
        <v>82</v>
      </c>
      <c r="AW138" s="12" t="s">
        <v>36</v>
      </c>
      <c r="AX138" s="12" t="s">
        <v>75</v>
      </c>
      <c r="AY138" s="202" t="s">
        <v>172</v>
      </c>
    </row>
    <row r="139" spans="2:65" s="12" customFormat="1">
      <c r="B139" s="192"/>
      <c r="C139" s="193"/>
      <c r="D139" s="194" t="s">
        <v>178</v>
      </c>
      <c r="E139" s="195" t="s">
        <v>1</v>
      </c>
      <c r="F139" s="196" t="s">
        <v>232</v>
      </c>
      <c r="G139" s="193"/>
      <c r="H139" s="195" t="s">
        <v>1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178</v>
      </c>
      <c r="AU139" s="202" t="s">
        <v>84</v>
      </c>
      <c r="AV139" s="12" t="s">
        <v>82</v>
      </c>
      <c r="AW139" s="12" t="s">
        <v>36</v>
      </c>
      <c r="AX139" s="12" t="s">
        <v>75</v>
      </c>
      <c r="AY139" s="202" t="s">
        <v>172</v>
      </c>
    </row>
    <row r="140" spans="2:65" s="13" customFormat="1">
      <c r="B140" s="203"/>
      <c r="C140" s="204"/>
      <c r="D140" s="194" t="s">
        <v>178</v>
      </c>
      <c r="E140" s="205" t="s">
        <v>1</v>
      </c>
      <c r="F140" s="206" t="s">
        <v>957</v>
      </c>
      <c r="G140" s="204"/>
      <c r="H140" s="207">
        <v>0.33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178</v>
      </c>
      <c r="AU140" s="213" t="s">
        <v>84</v>
      </c>
      <c r="AV140" s="13" t="s">
        <v>84</v>
      </c>
      <c r="AW140" s="13" t="s">
        <v>36</v>
      </c>
      <c r="AX140" s="13" t="s">
        <v>75</v>
      </c>
      <c r="AY140" s="213" t="s">
        <v>172</v>
      </c>
    </row>
    <row r="141" spans="2:65" s="13" customFormat="1">
      <c r="B141" s="203"/>
      <c r="C141" s="204"/>
      <c r="D141" s="194" t="s">
        <v>178</v>
      </c>
      <c r="E141" s="205" t="s">
        <v>1</v>
      </c>
      <c r="F141" s="206" t="s">
        <v>958</v>
      </c>
      <c r="G141" s="204"/>
      <c r="H141" s="207">
        <v>14.18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178</v>
      </c>
      <c r="AU141" s="213" t="s">
        <v>84</v>
      </c>
      <c r="AV141" s="13" t="s">
        <v>84</v>
      </c>
      <c r="AW141" s="13" t="s">
        <v>36</v>
      </c>
      <c r="AX141" s="13" t="s">
        <v>75</v>
      </c>
      <c r="AY141" s="213" t="s">
        <v>172</v>
      </c>
    </row>
    <row r="142" spans="2:65" s="14" customFormat="1">
      <c r="B142" s="216"/>
      <c r="C142" s="217"/>
      <c r="D142" s="194" t="s">
        <v>178</v>
      </c>
      <c r="E142" s="218" t="s">
        <v>1</v>
      </c>
      <c r="F142" s="219" t="s">
        <v>195</v>
      </c>
      <c r="G142" s="217"/>
      <c r="H142" s="220">
        <v>14.51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178</v>
      </c>
      <c r="AU142" s="226" t="s">
        <v>84</v>
      </c>
      <c r="AV142" s="14" t="s">
        <v>177</v>
      </c>
      <c r="AW142" s="14" t="s">
        <v>36</v>
      </c>
      <c r="AX142" s="14" t="s">
        <v>82</v>
      </c>
      <c r="AY142" s="226" t="s">
        <v>172</v>
      </c>
    </row>
    <row r="143" spans="2:65" s="1" customFormat="1" ht="22.5" customHeight="1">
      <c r="B143" s="33"/>
      <c r="C143" s="181" t="s">
        <v>196</v>
      </c>
      <c r="D143" s="181" t="s">
        <v>174</v>
      </c>
      <c r="E143" s="182" t="s">
        <v>234</v>
      </c>
      <c r="F143" s="183" t="s">
        <v>235</v>
      </c>
      <c r="G143" s="184" t="s">
        <v>231</v>
      </c>
      <c r="H143" s="185">
        <v>1.65</v>
      </c>
      <c r="I143" s="186"/>
      <c r="J143" s="185">
        <f>ROUND(I143*H143,2)</f>
        <v>0</v>
      </c>
      <c r="K143" s="183" t="s">
        <v>176</v>
      </c>
      <c r="L143" s="37"/>
      <c r="M143" s="187" t="s">
        <v>1</v>
      </c>
      <c r="N143" s="188" t="s">
        <v>46</v>
      </c>
      <c r="O143" s="59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AR143" s="16" t="s">
        <v>177</v>
      </c>
      <c r="AT143" s="16" t="s">
        <v>174</v>
      </c>
      <c r="AU143" s="16" t="s">
        <v>84</v>
      </c>
      <c r="AY143" s="16" t="s">
        <v>172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6" t="s">
        <v>82</v>
      </c>
      <c r="BK143" s="191">
        <f>ROUND(I143*H143,2)</f>
        <v>0</v>
      </c>
      <c r="BL143" s="16" t="s">
        <v>177</v>
      </c>
      <c r="BM143" s="16" t="s">
        <v>959</v>
      </c>
    </row>
    <row r="144" spans="2:65" s="13" customFormat="1">
      <c r="B144" s="203"/>
      <c r="C144" s="204"/>
      <c r="D144" s="194" t="s">
        <v>178</v>
      </c>
      <c r="E144" s="205" t="s">
        <v>1</v>
      </c>
      <c r="F144" s="206" t="s">
        <v>960</v>
      </c>
      <c r="G144" s="204"/>
      <c r="H144" s="207">
        <v>1.65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178</v>
      </c>
      <c r="AU144" s="213" t="s">
        <v>84</v>
      </c>
      <c r="AV144" s="13" t="s">
        <v>84</v>
      </c>
      <c r="AW144" s="13" t="s">
        <v>36</v>
      </c>
      <c r="AX144" s="13" t="s">
        <v>82</v>
      </c>
      <c r="AY144" s="213" t="s">
        <v>172</v>
      </c>
    </row>
    <row r="145" spans="2:65" s="1" customFormat="1" ht="22.5" customHeight="1">
      <c r="B145" s="33"/>
      <c r="C145" s="181" t="s">
        <v>200</v>
      </c>
      <c r="D145" s="181" t="s">
        <v>174</v>
      </c>
      <c r="E145" s="182" t="s">
        <v>237</v>
      </c>
      <c r="F145" s="183" t="s">
        <v>238</v>
      </c>
      <c r="G145" s="184" t="s">
        <v>231</v>
      </c>
      <c r="H145" s="185">
        <v>250.05</v>
      </c>
      <c r="I145" s="186"/>
      <c r="J145" s="185">
        <f>ROUND(I145*H145,2)</f>
        <v>0</v>
      </c>
      <c r="K145" s="183" t="s">
        <v>176</v>
      </c>
      <c r="L145" s="37"/>
      <c r="M145" s="187" t="s">
        <v>1</v>
      </c>
      <c r="N145" s="188" t="s">
        <v>46</v>
      </c>
      <c r="O145" s="59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AR145" s="16" t="s">
        <v>177</v>
      </c>
      <c r="AT145" s="16" t="s">
        <v>174</v>
      </c>
      <c r="AU145" s="16" t="s">
        <v>84</v>
      </c>
      <c r="AY145" s="16" t="s">
        <v>172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6" t="s">
        <v>82</v>
      </c>
      <c r="BK145" s="191">
        <f>ROUND(I145*H145,2)</f>
        <v>0</v>
      </c>
      <c r="BL145" s="16" t="s">
        <v>177</v>
      </c>
      <c r="BM145" s="16" t="s">
        <v>961</v>
      </c>
    </row>
    <row r="146" spans="2:65" s="12" customFormat="1">
      <c r="B146" s="192"/>
      <c r="C146" s="193"/>
      <c r="D146" s="194" t="s">
        <v>178</v>
      </c>
      <c r="E146" s="195" t="s">
        <v>1</v>
      </c>
      <c r="F146" s="196" t="s">
        <v>943</v>
      </c>
      <c r="G146" s="193"/>
      <c r="H146" s="195" t="s">
        <v>1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178</v>
      </c>
      <c r="AU146" s="202" t="s">
        <v>84</v>
      </c>
      <c r="AV146" s="12" t="s">
        <v>82</v>
      </c>
      <c r="AW146" s="12" t="s">
        <v>36</v>
      </c>
      <c r="AX146" s="12" t="s">
        <v>75</v>
      </c>
      <c r="AY146" s="202" t="s">
        <v>172</v>
      </c>
    </row>
    <row r="147" spans="2:65" s="12" customFormat="1">
      <c r="B147" s="192"/>
      <c r="C147" s="193"/>
      <c r="D147" s="194" t="s">
        <v>178</v>
      </c>
      <c r="E147" s="195" t="s">
        <v>1</v>
      </c>
      <c r="F147" s="196" t="s">
        <v>239</v>
      </c>
      <c r="G147" s="193"/>
      <c r="H147" s="195" t="s">
        <v>1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178</v>
      </c>
      <c r="AU147" s="202" t="s">
        <v>84</v>
      </c>
      <c r="AV147" s="12" t="s">
        <v>82</v>
      </c>
      <c r="AW147" s="12" t="s">
        <v>36</v>
      </c>
      <c r="AX147" s="12" t="s">
        <v>75</v>
      </c>
      <c r="AY147" s="202" t="s">
        <v>172</v>
      </c>
    </row>
    <row r="148" spans="2:65" s="12" customFormat="1">
      <c r="B148" s="192"/>
      <c r="C148" s="193"/>
      <c r="D148" s="194" t="s">
        <v>178</v>
      </c>
      <c r="E148" s="195" t="s">
        <v>1</v>
      </c>
      <c r="F148" s="196" t="s">
        <v>962</v>
      </c>
      <c r="G148" s="193"/>
      <c r="H148" s="195" t="s">
        <v>1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178</v>
      </c>
      <c r="AU148" s="202" t="s">
        <v>84</v>
      </c>
      <c r="AV148" s="12" t="s">
        <v>82</v>
      </c>
      <c r="AW148" s="12" t="s">
        <v>36</v>
      </c>
      <c r="AX148" s="12" t="s">
        <v>75</v>
      </c>
      <c r="AY148" s="202" t="s">
        <v>172</v>
      </c>
    </row>
    <row r="149" spans="2:65" s="13" customFormat="1">
      <c r="B149" s="203"/>
      <c r="C149" s="204"/>
      <c r="D149" s="194" t="s">
        <v>178</v>
      </c>
      <c r="E149" s="205" t="s">
        <v>1</v>
      </c>
      <c r="F149" s="206" t="s">
        <v>963</v>
      </c>
      <c r="G149" s="204"/>
      <c r="H149" s="207">
        <v>250.05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178</v>
      </c>
      <c r="AU149" s="213" t="s">
        <v>84</v>
      </c>
      <c r="AV149" s="13" t="s">
        <v>84</v>
      </c>
      <c r="AW149" s="13" t="s">
        <v>36</v>
      </c>
      <c r="AX149" s="13" t="s">
        <v>82</v>
      </c>
      <c r="AY149" s="213" t="s">
        <v>172</v>
      </c>
    </row>
    <row r="150" spans="2:65" s="1" customFormat="1" ht="22.5" customHeight="1">
      <c r="B150" s="33"/>
      <c r="C150" s="181" t="s">
        <v>204</v>
      </c>
      <c r="D150" s="181" t="s">
        <v>174</v>
      </c>
      <c r="E150" s="182" t="s">
        <v>242</v>
      </c>
      <c r="F150" s="183" t="s">
        <v>243</v>
      </c>
      <c r="G150" s="184" t="s">
        <v>231</v>
      </c>
      <c r="H150" s="185">
        <v>75.02</v>
      </c>
      <c r="I150" s="186"/>
      <c r="J150" s="185">
        <f>ROUND(I150*H150,2)</f>
        <v>0</v>
      </c>
      <c r="K150" s="183" t="s">
        <v>176</v>
      </c>
      <c r="L150" s="37"/>
      <c r="M150" s="187" t="s">
        <v>1</v>
      </c>
      <c r="N150" s="188" t="s">
        <v>46</v>
      </c>
      <c r="O150" s="59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AR150" s="16" t="s">
        <v>177</v>
      </c>
      <c r="AT150" s="16" t="s">
        <v>174</v>
      </c>
      <c r="AU150" s="16" t="s">
        <v>84</v>
      </c>
      <c r="AY150" s="16" t="s">
        <v>172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6" t="s">
        <v>82</v>
      </c>
      <c r="BK150" s="191">
        <f>ROUND(I150*H150,2)</f>
        <v>0</v>
      </c>
      <c r="BL150" s="16" t="s">
        <v>177</v>
      </c>
      <c r="BM150" s="16" t="s">
        <v>964</v>
      </c>
    </row>
    <row r="151" spans="2:65" s="1" customFormat="1" ht="19.5">
      <c r="B151" s="33"/>
      <c r="C151" s="34"/>
      <c r="D151" s="194" t="s">
        <v>186</v>
      </c>
      <c r="E151" s="34"/>
      <c r="F151" s="214" t="s">
        <v>244</v>
      </c>
      <c r="G151" s="34"/>
      <c r="H151" s="34"/>
      <c r="I151" s="111"/>
      <c r="J151" s="34"/>
      <c r="K151" s="34"/>
      <c r="L151" s="37"/>
      <c r="M151" s="215"/>
      <c r="N151" s="59"/>
      <c r="O151" s="59"/>
      <c r="P151" s="59"/>
      <c r="Q151" s="59"/>
      <c r="R151" s="59"/>
      <c r="S151" s="59"/>
      <c r="T151" s="60"/>
      <c r="AT151" s="16" t="s">
        <v>186</v>
      </c>
      <c r="AU151" s="16" t="s">
        <v>84</v>
      </c>
    </row>
    <row r="152" spans="2:65" s="13" customFormat="1">
      <c r="B152" s="203"/>
      <c r="C152" s="204"/>
      <c r="D152" s="194" t="s">
        <v>178</v>
      </c>
      <c r="E152" s="204"/>
      <c r="F152" s="206" t="s">
        <v>965</v>
      </c>
      <c r="G152" s="204"/>
      <c r="H152" s="207">
        <v>75.02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178</v>
      </c>
      <c r="AU152" s="213" t="s">
        <v>84</v>
      </c>
      <c r="AV152" s="13" t="s">
        <v>84</v>
      </c>
      <c r="AW152" s="13" t="s">
        <v>4</v>
      </c>
      <c r="AX152" s="13" t="s">
        <v>82</v>
      </c>
      <c r="AY152" s="213" t="s">
        <v>172</v>
      </c>
    </row>
    <row r="153" spans="2:65" s="1" customFormat="1" ht="22.5" customHeight="1">
      <c r="B153" s="33"/>
      <c r="C153" s="181" t="s">
        <v>208</v>
      </c>
      <c r="D153" s="181" t="s">
        <v>174</v>
      </c>
      <c r="E153" s="182" t="s">
        <v>246</v>
      </c>
      <c r="F153" s="183" t="s">
        <v>247</v>
      </c>
      <c r="G153" s="184" t="s">
        <v>231</v>
      </c>
      <c r="H153" s="185">
        <v>43.34</v>
      </c>
      <c r="I153" s="186"/>
      <c r="J153" s="185">
        <f>ROUND(I153*H153,2)</f>
        <v>0</v>
      </c>
      <c r="K153" s="183" t="s">
        <v>176</v>
      </c>
      <c r="L153" s="37"/>
      <c r="M153" s="187" t="s">
        <v>1</v>
      </c>
      <c r="N153" s="188" t="s">
        <v>46</v>
      </c>
      <c r="O153" s="59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AR153" s="16" t="s">
        <v>177</v>
      </c>
      <c r="AT153" s="16" t="s">
        <v>174</v>
      </c>
      <c r="AU153" s="16" t="s">
        <v>84</v>
      </c>
      <c r="AY153" s="16" t="s">
        <v>172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6" t="s">
        <v>82</v>
      </c>
      <c r="BK153" s="191">
        <f>ROUND(I153*H153,2)</f>
        <v>0</v>
      </c>
      <c r="BL153" s="16" t="s">
        <v>177</v>
      </c>
      <c r="BM153" s="16" t="s">
        <v>966</v>
      </c>
    </row>
    <row r="154" spans="2:65" s="12" customFormat="1">
      <c r="B154" s="192"/>
      <c r="C154" s="193"/>
      <c r="D154" s="194" t="s">
        <v>178</v>
      </c>
      <c r="E154" s="195" t="s">
        <v>1</v>
      </c>
      <c r="F154" s="196" t="s">
        <v>943</v>
      </c>
      <c r="G154" s="193"/>
      <c r="H154" s="195" t="s">
        <v>1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178</v>
      </c>
      <c r="AU154" s="202" t="s">
        <v>84</v>
      </c>
      <c r="AV154" s="12" t="s">
        <v>82</v>
      </c>
      <c r="AW154" s="12" t="s">
        <v>36</v>
      </c>
      <c r="AX154" s="12" t="s">
        <v>75</v>
      </c>
      <c r="AY154" s="202" t="s">
        <v>172</v>
      </c>
    </row>
    <row r="155" spans="2:65" s="12" customFormat="1">
      <c r="B155" s="192"/>
      <c r="C155" s="193"/>
      <c r="D155" s="194" t="s">
        <v>178</v>
      </c>
      <c r="E155" s="195" t="s">
        <v>1</v>
      </c>
      <c r="F155" s="196" t="s">
        <v>239</v>
      </c>
      <c r="G155" s="193"/>
      <c r="H155" s="195" t="s">
        <v>1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178</v>
      </c>
      <c r="AU155" s="202" t="s">
        <v>84</v>
      </c>
      <c r="AV155" s="12" t="s">
        <v>82</v>
      </c>
      <c r="AW155" s="12" t="s">
        <v>36</v>
      </c>
      <c r="AX155" s="12" t="s">
        <v>75</v>
      </c>
      <c r="AY155" s="202" t="s">
        <v>172</v>
      </c>
    </row>
    <row r="156" spans="2:65" s="12" customFormat="1">
      <c r="B156" s="192"/>
      <c r="C156" s="193"/>
      <c r="D156" s="194" t="s">
        <v>178</v>
      </c>
      <c r="E156" s="195" t="s">
        <v>1</v>
      </c>
      <c r="F156" s="196" t="s">
        <v>821</v>
      </c>
      <c r="G156" s="193"/>
      <c r="H156" s="195" t="s">
        <v>1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178</v>
      </c>
      <c r="AU156" s="202" t="s">
        <v>84</v>
      </c>
      <c r="AV156" s="12" t="s">
        <v>82</v>
      </c>
      <c r="AW156" s="12" t="s">
        <v>36</v>
      </c>
      <c r="AX156" s="12" t="s">
        <v>75</v>
      </c>
      <c r="AY156" s="202" t="s">
        <v>172</v>
      </c>
    </row>
    <row r="157" spans="2:65" s="13" customFormat="1">
      <c r="B157" s="203"/>
      <c r="C157" s="204"/>
      <c r="D157" s="194" t="s">
        <v>178</v>
      </c>
      <c r="E157" s="205" t="s">
        <v>1</v>
      </c>
      <c r="F157" s="206" t="s">
        <v>967</v>
      </c>
      <c r="G157" s="204"/>
      <c r="H157" s="207">
        <v>43.34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178</v>
      </c>
      <c r="AU157" s="213" t="s">
        <v>84</v>
      </c>
      <c r="AV157" s="13" t="s">
        <v>84</v>
      </c>
      <c r="AW157" s="13" t="s">
        <v>36</v>
      </c>
      <c r="AX157" s="13" t="s">
        <v>82</v>
      </c>
      <c r="AY157" s="213" t="s">
        <v>172</v>
      </c>
    </row>
    <row r="158" spans="2:65" s="1" customFormat="1" ht="22.5" customHeight="1">
      <c r="B158" s="33"/>
      <c r="C158" s="181" t="s">
        <v>213</v>
      </c>
      <c r="D158" s="181" t="s">
        <v>174</v>
      </c>
      <c r="E158" s="182" t="s">
        <v>248</v>
      </c>
      <c r="F158" s="183" t="s">
        <v>249</v>
      </c>
      <c r="G158" s="184" t="s">
        <v>231</v>
      </c>
      <c r="H158" s="185">
        <v>13</v>
      </c>
      <c r="I158" s="186"/>
      <c r="J158" s="185">
        <f>ROUND(I158*H158,2)</f>
        <v>0</v>
      </c>
      <c r="K158" s="183" t="s">
        <v>176</v>
      </c>
      <c r="L158" s="37"/>
      <c r="M158" s="187" t="s">
        <v>1</v>
      </c>
      <c r="N158" s="188" t="s">
        <v>46</v>
      </c>
      <c r="O158" s="59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AR158" s="16" t="s">
        <v>177</v>
      </c>
      <c r="AT158" s="16" t="s">
        <v>174</v>
      </c>
      <c r="AU158" s="16" t="s">
        <v>84</v>
      </c>
      <c r="AY158" s="16" t="s">
        <v>172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6" t="s">
        <v>82</v>
      </c>
      <c r="BK158" s="191">
        <f>ROUND(I158*H158,2)</f>
        <v>0</v>
      </c>
      <c r="BL158" s="16" t="s">
        <v>177</v>
      </c>
      <c r="BM158" s="16" t="s">
        <v>968</v>
      </c>
    </row>
    <row r="159" spans="2:65" s="1" customFormat="1" ht="19.5">
      <c r="B159" s="33"/>
      <c r="C159" s="34"/>
      <c r="D159" s="194" t="s">
        <v>186</v>
      </c>
      <c r="E159" s="34"/>
      <c r="F159" s="214" t="s">
        <v>244</v>
      </c>
      <c r="G159" s="34"/>
      <c r="H159" s="34"/>
      <c r="I159" s="111"/>
      <c r="J159" s="34"/>
      <c r="K159" s="34"/>
      <c r="L159" s="37"/>
      <c r="M159" s="215"/>
      <c r="N159" s="59"/>
      <c r="O159" s="59"/>
      <c r="P159" s="59"/>
      <c r="Q159" s="59"/>
      <c r="R159" s="59"/>
      <c r="S159" s="59"/>
      <c r="T159" s="60"/>
      <c r="AT159" s="16" t="s">
        <v>186</v>
      </c>
      <c r="AU159" s="16" t="s">
        <v>84</v>
      </c>
    </row>
    <row r="160" spans="2:65" s="13" customFormat="1">
      <c r="B160" s="203"/>
      <c r="C160" s="204"/>
      <c r="D160" s="194" t="s">
        <v>178</v>
      </c>
      <c r="E160" s="204"/>
      <c r="F160" s="206" t="s">
        <v>969</v>
      </c>
      <c r="G160" s="204"/>
      <c r="H160" s="207">
        <v>13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178</v>
      </c>
      <c r="AU160" s="213" t="s">
        <v>84</v>
      </c>
      <c r="AV160" s="13" t="s">
        <v>84</v>
      </c>
      <c r="AW160" s="13" t="s">
        <v>4</v>
      </c>
      <c r="AX160" s="13" t="s">
        <v>82</v>
      </c>
      <c r="AY160" s="213" t="s">
        <v>172</v>
      </c>
    </row>
    <row r="161" spans="2:65" s="1" customFormat="1" ht="22.5" customHeight="1">
      <c r="B161" s="33"/>
      <c r="C161" s="181" t="s">
        <v>216</v>
      </c>
      <c r="D161" s="181" t="s">
        <v>174</v>
      </c>
      <c r="E161" s="182" t="s">
        <v>251</v>
      </c>
      <c r="F161" s="183" t="s">
        <v>252</v>
      </c>
      <c r="G161" s="184" t="s">
        <v>231</v>
      </c>
      <c r="H161" s="185">
        <v>33.340000000000003</v>
      </c>
      <c r="I161" s="186"/>
      <c r="J161" s="185">
        <f>ROUND(I161*H161,2)</f>
        <v>0</v>
      </c>
      <c r="K161" s="183" t="s">
        <v>1</v>
      </c>
      <c r="L161" s="37"/>
      <c r="M161" s="187" t="s">
        <v>1</v>
      </c>
      <c r="N161" s="188" t="s">
        <v>46</v>
      </c>
      <c r="O161" s="59"/>
      <c r="P161" s="189">
        <f>O161*H161</f>
        <v>0</v>
      </c>
      <c r="Q161" s="189">
        <v>4.9669999999999997E-5</v>
      </c>
      <c r="R161" s="189">
        <f>Q161*H161</f>
        <v>1.6559978E-3</v>
      </c>
      <c r="S161" s="189">
        <v>0</v>
      </c>
      <c r="T161" s="190">
        <f>S161*H161</f>
        <v>0</v>
      </c>
      <c r="AR161" s="16" t="s">
        <v>177</v>
      </c>
      <c r="AT161" s="16" t="s">
        <v>174</v>
      </c>
      <c r="AU161" s="16" t="s">
        <v>84</v>
      </c>
      <c r="AY161" s="16" t="s">
        <v>172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6" t="s">
        <v>82</v>
      </c>
      <c r="BK161" s="191">
        <f>ROUND(I161*H161,2)</f>
        <v>0</v>
      </c>
      <c r="BL161" s="16" t="s">
        <v>177</v>
      </c>
      <c r="BM161" s="16" t="s">
        <v>970</v>
      </c>
    </row>
    <row r="162" spans="2:65" s="12" customFormat="1">
      <c r="B162" s="192"/>
      <c r="C162" s="193"/>
      <c r="D162" s="194" t="s">
        <v>178</v>
      </c>
      <c r="E162" s="195" t="s">
        <v>1</v>
      </c>
      <c r="F162" s="196" t="s">
        <v>943</v>
      </c>
      <c r="G162" s="193"/>
      <c r="H162" s="195" t="s">
        <v>1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178</v>
      </c>
      <c r="AU162" s="202" t="s">
        <v>84</v>
      </c>
      <c r="AV162" s="12" t="s">
        <v>82</v>
      </c>
      <c r="AW162" s="12" t="s">
        <v>36</v>
      </c>
      <c r="AX162" s="12" t="s">
        <v>75</v>
      </c>
      <c r="AY162" s="202" t="s">
        <v>172</v>
      </c>
    </row>
    <row r="163" spans="2:65" s="12" customFormat="1">
      <c r="B163" s="192"/>
      <c r="C163" s="193"/>
      <c r="D163" s="194" t="s">
        <v>178</v>
      </c>
      <c r="E163" s="195" t="s">
        <v>1</v>
      </c>
      <c r="F163" s="196" t="s">
        <v>239</v>
      </c>
      <c r="G163" s="193"/>
      <c r="H163" s="195" t="s">
        <v>1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178</v>
      </c>
      <c r="AU163" s="202" t="s">
        <v>84</v>
      </c>
      <c r="AV163" s="12" t="s">
        <v>82</v>
      </c>
      <c r="AW163" s="12" t="s">
        <v>36</v>
      </c>
      <c r="AX163" s="12" t="s">
        <v>75</v>
      </c>
      <c r="AY163" s="202" t="s">
        <v>172</v>
      </c>
    </row>
    <row r="164" spans="2:65" s="12" customFormat="1">
      <c r="B164" s="192"/>
      <c r="C164" s="193"/>
      <c r="D164" s="194" t="s">
        <v>178</v>
      </c>
      <c r="E164" s="195" t="s">
        <v>1</v>
      </c>
      <c r="F164" s="196" t="s">
        <v>971</v>
      </c>
      <c r="G164" s="193"/>
      <c r="H164" s="195" t="s">
        <v>1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178</v>
      </c>
      <c r="AU164" s="202" t="s">
        <v>84</v>
      </c>
      <c r="AV164" s="12" t="s">
        <v>82</v>
      </c>
      <c r="AW164" s="12" t="s">
        <v>36</v>
      </c>
      <c r="AX164" s="12" t="s">
        <v>75</v>
      </c>
      <c r="AY164" s="202" t="s">
        <v>172</v>
      </c>
    </row>
    <row r="165" spans="2:65" s="13" customFormat="1">
      <c r="B165" s="203"/>
      <c r="C165" s="204"/>
      <c r="D165" s="194" t="s">
        <v>178</v>
      </c>
      <c r="E165" s="205" t="s">
        <v>1</v>
      </c>
      <c r="F165" s="206" t="s">
        <v>972</v>
      </c>
      <c r="G165" s="204"/>
      <c r="H165" s="207">
        <v>33.340000000000003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178</v>
      </c>
      <c r="AU165" s="213" t="s">
        <v>84</v>
      </c>
      <c r="AV165" s="13" t="s">
        <v>84</v>
      </c>
      <c r="AW165" s="13" t="s">
        <v>36</v>
      </c>
      <c r="AX165" s="13" t="s">
        <v>82</v>
      </c>
      <c r="AY165" s="213" t="s">
        <v>172</v>
      </c>
    </row>
    <row r="166" spans="2:65" s="1" customFormat="1" ht="22.5" customHeight="1">
      <c r="B166" s="33"/>
      <c r="C166" s="181" t="s">
        <v>220</v>
      </c>
      <c r="D166" s="181" t="s">
        <v>174</v>
      </c>
      <c r="E166" s="182" t="s">
        <v>254</v>
      </c>
      <c r="F166" s="183" t="s">
        <v>255</v>
      </c>
      <c r="G166" s="184" t="s">
        <v>231</v>
      </c>
      <c r="H166" s="185">
        <v>6.67</v>
      </c>
      <c r="I166" s="186"/>
      <c r="J166" s="185">
        <f>ROUND(I166*H166,2)</f>
        <v>0</v>
      </c>
      <c r="K166" s="183" t="s">
        <v>1</v>
      </c>
      <c r="L166" s="37"/>
      <c r="M166" s="187" t="s">
        <v>1</v>
      </c>
      <c r="N166" s="188" t="s">
        <v>46</v>
      </c>
      <c r="O166" s="59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AR166" s="16" t="s">
        <v>177</v>
      </c>
      <c r="AT166" s="16" t="s">
        <v>174</v>
      </c>
      <c r="AU166" s="16" t="s">
        <v>84</v>
      </c>
      <c r="AY166" s="16" t="s">
        <v>172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6" t="s">
        <v>82</v>
      </c>
      <c r="BK166" s="191">
        <f>ROUND(I166*H166,2)</f>
        <v>0</v>
      </c>
      <c r="BL166" s="16" t="s">
        <v>177</v>
      </c>
      <c r="BM166" s="16" t="s">
        <v>973</v>
      </c>
    </row>
    <row r="167" spans="2:65" s="12" customFormat="1">
      <c r="B167" s="192"/>
      <c r="C167" s="193"/>
      <c r="D167" s="194" t="s">
        <v>178</v>
      </c>
      <c r="E167" s="195" t="s">
        <v>1</v>
      </c>
      <c r="F167" s="196" t="s">
        <v>943</v>
      </c>
      <c r="G167" s="193"/>
      <c r="H167" s="195" t="s">
        <v>1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178</v>
      </c>
      <c r="AU167" s="202" t="s">
        <v>84</v>
      </c>
      <c r="AV167" s="12" t="s">
        <v>82</v>
      </c>
      <c r="AW167" s="12" t="s">
        <v>36</v>
      </c>
      <c r="AX167" s="12" t="s">
        <v>75</v>
      </c>
      <c r="AY167" s="202" t="s">
        <v>172</v>
      </c>
    </row>
    <row r="168" spans="2:65" s="12" customFormat="1">
      <c r="B168" s="192"/>
      <c r="C168" s="193"/>
      <c r="D168" s="194" t="s">
        <v>178</v>
      </c>
      <c r="E168" s="195" t="s">
        <v>1</v>
      </c>
      <c r="F168" s="196" t="s">
        <v>239</v>
      </c>
      <c r="G168" s="193"/>
      <c r="H168" s="195" t="s">
        <v>1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178</v>
      </c>
      <c r="AU168" s="202" t="s">
        <v>84</v>
      </c>
      <c r="AV168" s="12" t="s">
        <v>82</v>
      </c>
      <c r="AW168" s="12" t="s">
        <v>36</v>
      </c>
      <c r="AX168" s="12" t="s">
        <v>75</v>
      </c>
      <c r="AY168" s="202" t="s">
        <v>172</v>
      </c>
    </row>
    <row r="169" spans="2:65" s="12" customFormat="1">
      <c r="B169" s="192"/>
      <c r="C169" s="193"/>
      <c r="D169" s="194" t="s">
        <v>178</v>
      </c>
      <c r="E169" s="195" t="s">
        <v>1</v>
      </c>
      <c r="F169" s="196" t="s">
        <v>974</v>
      </c>
      <c r="G169" s="193"/>
      <c r="H169" s="195" t="s">
        <v>1</v>
      </c>
      <c r="I169" s="197"/>
      <c r="J169" s="193"/>
      <c r="K169" s="193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178</v>
      </c>
      <c r="AU169" s="202" t="s">
        <v>84</v>
      </c>
      <c r="AV169" s="12" t="s">
        <v>82</v>
      </c>
      <c r="AW169" s="12" t="s">
        <v>36</v>
      </c>
      <c r="AX169" s="12" t="s">
        <v>75</v>
      </c>
      <c r="AY169" s="202" t="s">
        <v>172</v>
      </c>
    </row>
    <row r="170" spans="2:65" s="13" customFormat="1">
      <c r="B170" s="203"/>
      <c r="C170" s="204"/>
      <c r="D170" s="194" t="s">
        <v>178</v>
      </c>
      <c r="E170" s="205" t="s">
        <v>1</v>
      </c>
      <c r="F170" s="206" t="s">
        <v>975</v>
      </c>
      <c r="G170" s="204"/>
      <c r="H170" s="207">
        <v>6.67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178</v>
      </c>
      <c r="AU170" s="213" t="s">
        <v>84</v>
      </c>
      <c r="AV170" s="13" t="s">
        <v>84</v>
      </c>
      <c r="AW170" s="13" t="s">
        <v>36</v>
      </c>
      <c r="AX170" s="13" t="s">
        <v>82</v>
      </c>
      <c r="AY170" s="213" t="s">
        <v>172</v>
      </c>
    </row>
    <row r="171" spans="2:65" s="1" customFormat="1" ht="16.5" customHeight="1">
      <c r="B171" s="33"/>
      <c r="C171" s="181" t="s">
        <v>223</v>
      </c>
      <c r="D171" s="181" t="s">
        <v>174</v>
      </c>
      <c r="E171" s="182" t="s">
        <v>258</v>
      </c>
      <c r="F171" s="183" t="s">
        <v>259</v>
      </c>
      <c r="G171" s="184" t="s">
        <v>175</v>
      </c>
      <c r="H171" s="185">
        <v>948.1</v>
      </c>
      <c r="I171" s="186"/>
      <c r="J171" s="185">
        <f>ROUND(I171*H171,2)</f>
        <v>0</v>
      </c>
      <c r="K171" s="183" t="s">
        <v>176</v>
      </c>
      <c r="L171" s="37"/>
      <c r="M171" s="187" t="s">
        <v>1</v>
      </c>
      <c r="N171" s="188" t="s">
        <v>46</v>
      </c>
      <c r="O171" s="59"/>
      <c r="P171" s="189">
        <f>O171*H171</f>
        <v>0</v>
      </c>
      <c r="Q171" s="189">
        <v>5.8E-4</v>
      </c>
      <c r="R171" s="189">
        <f>Q171*H171</f>
        <v>0.549898</v>
      </c>
      <c r="S171" s="189">
        <v>0</v>
      </c>
      <c r="T171" s="190">
        <f>S171*H171</f>
        <v>0</v>
      </c>
      <c r="AR171" s="16" t="s">
        <v>177</v>
      </c>
      <c r="AT171" s="16" t="s">
        <v>174</v>
      </c>
      <c r="AU171" s="16" t="s">
        <v>84</v>
      </c>
      <c r="AY171" s="16" t="s">
        <v>172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6" t="s">
        <v>82</v>
      </c>
      <c r="BK171" s="191">
        <f>ROUND(I171*H171,2)</f>
        <v>0</v>
      </c>
      <c r="BL171" s="16" t="s">
        <v>177</v>
      </c>
      <c r="BM171" s="16" t="s">
        <v>976</v>
      </c>
    </row>
    <row r="172" spans="2:65" s="12" customFormat="1">
      <c r="B172" s="192"/>
      <c r="C172" s="193"/>
      <c r="D172" s="194" t="s">
        <v>178</v>
      </c>
      <c r="E172" s="195" t="s">
        <v>1</v>
      </c>
      <c r="F172" s="196" t="s">
        <v>943</v>
      </c>
      <c r="G172" s="193"/>
      <c r="H172" s="195" t="s">
        <v>1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178</v>
      </c>
      <c r="AU172" s="202" t="s">
        <v>84</v>
      </c>
      <c r="AV172" s="12" t="s">
        <v>82</v>
      </c>
      <c r="AW172" s="12" t="s">
        <v>36</v>
      </c>
      <c r="AX172" s="12" t="s">
        <v>75</v>
      </c>
      <c r="AY172" s="202" t="s">
        <v>172</v>
      </c>
    </row>
    <row r="173" spans="2:65" s="12" customFormat="1">
      <c r="B173" s="192"/>
      <c r="C173" s="193"/>
      <c r="D173" s="194" t="s">
        <v>178</v>
      </c>
      <c r="E173" s="195" t="s">
        <v>1</v>
      </c>
      <c r="F173" s="196" t="s">
        <v>239</v>
      </c>
      <c r="G173" s="193"/>
      <c r="H173" s="195" t="s">
        <v>1</v>
      </c>
      <c r="I173" s="197"/>
      <c r="J173" s="193"/>
      <c r="K173" s="193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178</v>
      </c>
      <c r="AU173" s="202" t="s">
        <v>84</v>
      </c>
      <c r="AV173" s="12" t="s">
        <v>82</v>
      </c>
      <c r="AW173" s="12" t="s">
        <v>36</v>
      </c>
      <c r="AX173" s="12" t="s">
        <v>75</v>
      </c>
      <c r="AY173" s="202" t="s">
        <v>172</v>
      </c>
    </row>
    <row r="174" spans="2:65" s="13" customFormat="1">
      <c r="B174" s="203"/>
      <c r="C174" s="204"/>
      <c r="D174" s="194" t="s">
        <v>178</v>
      </c>
      <c r="E174" s="205" t="s">
        <v>1</v>
      </c>
      <c r="F174" s="206" t="s">
        <v>977</v>
      </c>
      <c r="G174" s="204"/>
      <c r="H174" s="207">
        <v>948.1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178</v>
      </c>
      <c r="AU174" s="213" t="s">
        <v>84</v>
      </c>
      <c r="AV174" s="13" t="s">
        <v>84</v>
      </c>
      <c r="AW174" s="13" t="s">
        <v>36</v>
      </c>
      <c r="AX174" s="13" t="s">
        <v>82</v>
      </c>
      <c r="AY174" s="213" t="s">
        <v>172</v>
      </c>
    </row>
    <row r="175" spans="2:65" s="1" customFormat="1" ht="16.5" customHeight="1">
      <c r="B175" s="33"/>
      <c r="C175" s="181" t="s">
        <v>8</v>
      </c>
      <c r="D175" s="181" t="s">
        <v>174</v>
      </c>
      <c r="E175" s="182" t="s">
        <v>261</v>
      </c>
      <c r="F175" s="183" t="s">
        <v>262</v>
      </c>
      <c r="G175" s="184" t="s">
        <v>175</v>
      </c>
      <c r="H175" s="185">
        <v>948.1</v>
      </c>
      <c r="I175" s="186"/>
      <c r="J175" s="185">
        <f>ROUND(I175*H175,2)</f>
        <v>0</v>
      </c>
      <c r="K175" s="183" t="s">
        <v>176</v>
      </c>
      <c r="L175" s="37"/>
      <c r="M175" s="187" t="s">
        <v>1</v>
      </c>
      <c r="N175" s="188" t="s">
        <v>46</v>
      </c>
      <c r="O175" s="59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AR175" s="16" t="s">
        <v>177</v>
      </c>
      <c r="AT175" s="16" t="s">
        <v>174</v>
      </c>
      <c r="AU175" s="16" t="s">
        <v>84</v>
      </c>
      <c r="AY175" s="16" t="s">
        <v>172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6" t="s">
        <v>82</v>
      </c>
      <c r="BK175" s="191">
        <f>ROUND(I175*H175,2)</f>
        <v>0</v>
      </c>
      <c r="BL175" s="16" t="s">
        <v>177</v>
      </c>
      <c r="BM175" s="16" t="s">
        <v>978</v>
      </c>
    </row>
    <row r="176" spans="2:65" s="12" customFormat="1">
      <c r="B176" s="192"/>
      <c r="C176" s="193"/>
      <c r="D176" s="194" t="s">
        <v>178</v>
      </c>
      <c r="E176" s="195" t="s">
        <v>1</v>
      </c>
      <c r="F176" s="196" t="s">
        <v>263</v>
      </c>
      <c r="G176" s="193"/>
      <c r="H176" s="195" t="s">
        <v>1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178</v>
      </c>
      <c r="AU176" s="202" t="s">
        <v>84</v>
      </c>
      <c r="AV176" s="12" t="s">
        <v>82</v>
      </c>
      <c r="AW176" s="12" t="s">
        <v>36</v>
      </c>
      <c r="AX176" s="12" t="s">
        <v>75</v>
      </c>
      <c r="AY176" s="202" t="s">
        <v>172</v>
      </c>
    </row>
    <row r="177" spans="2:65" s="13" customFormat="1">
      <c r="B177" s="203"/>
      <c r="C177" s="204"/>
      <c r="D177" s="194" t="s">
        <v>178</v>
      </c>
      <c r="E177" s="205" t="s">
        <v>1</v>
      </c>
      <c r="F177" s="206" t="s">
        <v>977</v>
      </c>
      <c r="G177" s="204"/>
      <c r="H177" s="207">
        <v>948.1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178</v>
      </c>
      <c r="AU177" s="213" t="s">
        <v>84</v>
      </c>
      <c r="AV177" s="13" t="s">
        <v>84</v>
      </c>
      <c r="AW177" s="13" t="s">
        <v>36</v>
      </c>
      <c r="AX177" s="13" t="s">
        <v>82</v>
      </c>
      <c r="AY177" s="213" t="s">
        <v>172</v>
      </c>
    </row>
    <row r="178" spans="2:65" s="1" customFormat="1" ht="22.5" customHeight="1">
      <c r="B178" s="33"/>
      <c r="C178" s="181" t="s">
        <v>228</v>
      </c>
      <c r="D178" s="181" t="s">
        <v>174</v>
      </c>
      <c r="E178" s="182" t="s">
        <v>265</v>
      </c>
      <c r="F178" s="183" t="s">
        <v>266</v>
      </c>
      <c r="G178" s="184" t="s">
        <v>231</v>
      </c>
      <c r="H178" s="185">
        <v>146.69999999999999</v>
      </c>
      <c r="I178" s="186"/>
      <c r="J178" s="185">
        <f>ROUND(I178*H178,2)</f>
        <v>0</v>
      </c>
      <c r="K178" s="183" t="s">
        <v>176</v>
      </c>
      <c r="L178" s="37"/>
      <c r="M178" s="187" t="s">
        <v>1</v>
      </c>
      <c r="N178" s="188" t="s">
        <v>46</v>
      </c>
      <c r="O178" s="59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AR178" s="16" t="s">
        <v>177</v>
      </c>
      <c r="AT178" s="16" t="s">
        <v>174</v>
      </c>
      <c r="AU178" s="16" t="s">
        <v>84</v>
      </c>
      <c r="AY178" s="16" t="s">
        <v>172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6" t="s">
        <v>82</v>
      </c>
      <c r="BK178" s="191">
        <f>ROUND(I178*H178,2)</f>
        <v>0</v>
      </c>
      <c r="BL178" s="16" t="s">
        <v>177</v>
      </c>
      <c r="BM178" s="16" t="s">
        <v>979</v>
      </c>
    </row>
    <row r="179" spans="2:65" s="1" customFormat="1" ht="29.25">
      <c r="B179" s="33"/>
      <c r="C179" s="34"/>
      <c r="D179" s="194" t="s">
        <v>186</v>
      </c>
      <c r="E179" s="34"/>
      <c r="F179" s="214" t="s">
        <v>267</v>
      </c>
      <c r="G179" s="34"/>
      <c r="H179" s="34"/>
      <c r="I179" s="111"/>
      <c r="J179" s="34"/>
      <c r="K179" s="34"/>
      <c r="L179" s="37"/>
      <c r="M179" s="215"/>
      <c r="N179" s="59"/>
      <c r="O179" s="59"/>
      <c r="P179" s="59"/>
      <c r="Q179" s="59"/>
      <c r="R179" s="59"/>
      <c r="S179" s="59"/>
      <c r="T179" s="60"/>
      <c r="AT179" s="16" t="s">
        <v>186</v>
      </c>
      <c r="AU179" s="16" t="s">
        <v>84</v>
      </c>
    </row>
    <row r="180" spans="2:65" s="12" customFormat="1">
      <c r="B180" s="192"/>
      <c r="C180" s="193"/>
      <c r="D180" s="194" t="s">
        <v>178</v>
      </c>
      <c r="E180" s="195" t="s">
        <v>1</v>
      </c>
      <c r="F180" s="196" t="s">
        <v>268</v>
      </c>
      <c r="G180" s="193"/>
      <c r="H180" s="195" t="s">
        <v>1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178</v>
      </c>
      <c r="AU180" s="202" t="s">
        <v>84</v>
      </c>
      <c r="AV180" s="12" t="s">
        <v>82</v>
      </c>
      <c r="AW180" s="12" t="s">
        <v>36</v>
      </c>
      <c r="AX180" s="12" t="s">
        <v>75</v>
      </c>
      <c r="AY180" s="202" t="s">
        <v>172</v>
      </c>
    </row>
    <row r="181" spans="2:65" s="13" customFormat="1">
      <c r="B181" s="203"/>
      <c r="C181" s="204"/>
      <c r="D181" s="194" t="s">
        <v>178</v>
      </c>
      <c r="E181" s="205" t="s">
        <v>1</v>
      </c>
      <c r="F181" s="206" t="s">
        <v>980</v>
      </c>
      <c r="G181" s="204"/>
      <c r="H181" s="207">
        <v>146.69999999999999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178</v>
      </c>
      <c r="AU181" s="213" t="s">
        <v>84</v>
      </c>
      <c r="AV181" s="13" t="s">
        <v>84</v>
      </c>
      <c r="AW181" s="13" t="s">
        <v>36</v>
      </c>
      <c r="AX181" s="13" t="s">
        <v>82</v>
      </c>
      <c r="AY181" s="213" t="s">
        <v>172</v>
      </c>
    </row>
    <row r="182" spans="2:65" s="1" customFormat="1" ht="22.5" customHeight="1">
      <c r="B182" s="33"/>
      <c r="C182" s="181" t="s">
        <v>233</v>
      </c>
      <c r="D182" s="181" t="s">
        <v>174</v>
      </c>
      <c r="E182" s="182" t="s">
        <v>270</v>
      </c>
      <c r="F182" s="183" t="s">
        <v>271</v>
      </c>
      <c r="G182" s="184" t="s">
        <v>231</v>
      </c>
      <c r="H182" s="185">
        <v>20.010000000000002</v>
      </c>
      <c r="I182" s="186"/>
      <c r="J182" s="185">
        <f>ROUND(I182*H182,2)</f>
        <v>0</v>
      </c>
      <c r="K182" s="183" t="s">
        <v>176</v>
      </c>
      <c r="L182" s="37"/>
      <c r="M182" s="187" t="s">
        <v>1</v>
      </c>
      <c r="N182" s="188" t="s">
        <v>46</v>
      </c>
      <c r="O182" s="59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AR182" s="16" t="s">
        <v>177</v>
      </c>
      <c r="AT182" s="16" t="s">
        <v>174</v>
      </c>
      <c r="AU182" s="16" t="s">
        <v>84</v>
      </c>
      <c r="AY182" s="16" t="s">
        <v>172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6" t="s">
        <v>82</v>
      </c>
      <c r="BK182" s="191">
        <f>ROUND(I182*H182,2)</f>
        <v>0</v>
      </c>
      <c r="BL182" s="16" t="s">
        <v>177</v>
      </c>
      <c r="BM182" s="16" t="s">
        <v>981</v>
      </c>
    </row>
    <row r="183" spans="2:65" s="1" customFormat="1" ht="29.25">
      <c r="B183" s="33"/>
      <c r="C183" s="34"/>
      <c r="D183" s="194" t="s">
        <v>186</v>
      </c>
      <c r="E183" s="34"/>
      <c r="F183" s="214" t="s">
        <v>267</v>
      </c>
      <c r="G183" s="34"/>
      <c r="H183" s="34"/>
      <c r="I183" s="111"/>
      <c r="J183" s="34"/>
      <c r="K183" s="34"/>
      <c r="L183" s="37"/>
      <c r="M183" s="215"/>
      <c r="N183" s="59"/>
      <c r="O183" s="59"/>
      <c r="P183" s="59"/>
      <c r="Q183" s="59"/>
      <c r="R183" s="59"/>
      <c r="S183" s="59"/>
      <c r="T183" s="60"/>
      <c r="AT183" s="16" t="s">
        <v>186</v>
      </c>
      <c r="AU183" s="16" t="s">
        <v>84</v>
      </c>
    </row>
    <row r="184" spans="2:65" s="12" customFormat="1">
      <c r="B184" s="192"/>
      <c r="C184" s="193"/>
      <c r="D184" s="194" t="s">
        <v>178</v>
      </c>
      <c r="E184" s="195" t="s">
        <v>1</v>
      </c>
      <c r="F184" s="196" t="s">
        <v>272</v>
      </c>
      <c r="G184" s="193"/>
      <c r="H184" s="195" t="s">
        <v>1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178</v>
      </c>
      <c r="AU184" s="202" t="s">
        <v>84</v>
      </c>
      <c r="AV184" s="12" t="s">
        <v>82</v>
      </c>
      <c r="AW184" s="12" t="s">
        <v>36</v>
      </c>
      <c r="AX184" s="12" t="s">
        <v>75</v>
      </c>
      <c r="AY184" s="202" t="s">
        <v>172</v>
      </c>
    </row>
    <row r="185" spans="2:65" s="13" customFormat="1">
      <c r="B185" s="203"/>
      <c r="C185" s="204"/>
      <c r="D185" s="194" t="s">
        <v>178</v>
      </c>
      <c r="E185" s="205" t="s">
        <v>1</v>
      </c>
      <c r="F185" s="206" t="s">
        <v>982</v>
      </c>
      <c r="G185" s="204"/>
      <c r="H185" s="207">
        <v>20.010000000000002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178</v>
      </c>
      <c r="AU185" s="213" t="s">
        <v>84</v>
      </c>
      <c r="AV185" s="13" t="s">
        <v>84</v>
      </c>
      <c r="AW185" s="13" t="s">
        <v>36</v>
      </c>
      <c r="AX185" s="13" t="s">
        <v>82</v>
      </c>
      <c r="AY185" s="213" t="s">
        <v>172</v>
      </c>
    </row>
    <row r="186" spans="2:65" s="1" customFormat="1" ht="16.5" customHeight="1">
      <c r="B186" s="33"/>
      <c r="C186" s="181" t="s">
        <v>236</v>
      </c>
      <c r="D186" s="181" t="s">
        <v>174</v>
      </c>
      <c r="E186" s="182" t="s">
        <v>274</v>
      </c>
      <c r="F186" s="183" t="s">
        <v>275</v>
      </c>
      <c r="G186" s="184" t="s">
        <v>231</v>
      </c>
      <c r="H186" s="185">
        <v>150.31</v>
      </c>
      <c r="I186" s="186"/>
      <c r="J186" s="185">
        <f>ROUND(I186*H186,2)</f>
        <v>0</v>
      </c>
      <c r="K186" s="183" t="s">
        <v>1</v>
      </c>
      <c r="L186" s="37"/>
      <c r="M186" s="187" t="s">
        <v>1</v>
      </c>
      <c r="N186" s="188" t="s">
        <v>46</v>
      </c>
      <c r="O186" s="59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AR186" s="16" t="s">
        <v>177</v>
      </c>
      <c r="AT186" s="16" t="s">
        <v>174</v>
      </c>
      <c r="AU186" s="16" t="s">
        <v>84</v>
      </c>
      <c r="AY186" s="16" t="s">
        <v>172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6" t="s">
        <v>82</v>
      </c>
      <c r="BK186" s="191">
        <f>ROUND(I186*H186,2)</f>
        <v>0</v>
      </c>
      <c r="BL186" s="16" t="s">
        <v>177</v>
      </c>
      <c r="BM186" s="16" t="s">
        <v>983</v>
      </c>
    </row>
    <row r="187" spans="2:65" s="12" customFormat="1">
      <c r="B187" s="192"/>
      <c r="C187" s="193"/>
      <c r="D187" s="194" t="s">
        <v>178</v>
      </c>
      <c r="E187" s="195" t="s">
        <v>1</v>
      </c>
      <c r="F187" s="196" t="s">
        <v>276</v>
      </c>
      <c r="G187" s="193"/>
      <c r="H187" s="195" t="s">
        <v>1</v>
      </c>
      <c r="I187" s="197"/>
      <c r="J187" s="193"/>
      <c r="K187" s="193"/>
      <c r="L187" s="198"/>
      <c r="M187" s="199"/>
      <c r="N187" s="200"/>
      <c r="O187" s="200"/>
      <c r="P187" s="200"/>
      <c r="Q187" s="200"/>
      <c r="R187" s="200"/>
      <c r="S187" s="200"/>
      <c r="T187" s="201"/>
      <c r="AT187" s="202" t="s">
        <v>178</v>
      </c>
      <c r="AU187" s="202" t="s">
        <v>84</v>
      </c>
      <c r="AV187" s="12" t="s">
        <v>82</v>
      </c>
      <c r="AW187" s="12" t="s">
        <v>36</v>
      </c>
      <c r="AX187" s="12" t="s">
        <v>75</v>
      </c>
      <c r="AY187" s="202" t="s">
        <v>172</v>
      </c>
    </row>
    <row r="188" spans="2:65" s="12" customFormat="1">
      <c r="B188" s="192"/>
      <c r="C188" s="193"/>
      <c r="D188" s="194" t="s">
        <v>178</v>
      </c>
      <c r="E188" s="195" t="s">
        <v>1</v>
      </c>
      <c r="F188" s="196" t="s">
        <v>277</v>
      </c>
      <c r="G188" s="193"/>
      <c r="H188" s="195" t="s">
        <v>1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178</v>
      </c>
      <c r="AU188" s="202" t="s">
        <v>84</v>
      </c>
      <c r="AV188" s="12" t="s">
        <v>82</v>
      </c>
      <c r="AW188" s="12" t="s">
        <v>36</v>
      </c>
      <c r="AX188" s="12" t="s">
        <v>75</v>
      </c>
      <c r="AY188" s="202" t="s">
        <v>172</v>
      </c>
    </row>
    <row r="189" spans="2:65" s="12" customFormat="1">
      <c r="B189" s="192"/>
      <c r="C189" s="193"/>
      <c r="D189" s="194" t="s">
        <v>178</v>
      </c>
      <c r="E189" s="195" t="s">
        <v>1</v>
      </c>
      <c r="F189" s="196" t="s">
        <v>278</v>
      </c>
      <c r="G189" s="193"/>
      <c r="H189" s="195" t="s">
        <v>1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178</v>
      </c>
      <c r="AU189" s="202" t="s">
        <v>84</v>
      </c>
      <c r="AV189" s="12" t="s">
        <v>82</v>
      </c>
      <c r="AW189" s="12" t="s">
        <v>36</v>
      </c>
      <c r="AX189" s="12" t="s">
        <v>75</v>
      </c>
      <c r="AY189" s="202" t="s">
        <v>172</v>
      </c>
    </row>
    <row r="190" spans="2:65" s="13" customFormat="1">
      <c r="B190" s="203"/>
      <c r="C190" s="204"/>
      <c r="D190" s="194" t="s">
        <v>178</v>
      </c>
      <c r="E190" s="205" t="s">
        <v>1</v>
      </c>
      <c r="F190" s="206" t="s">
        <v>984</v>
      </c>
      <c r="G190" s="204"/>
      <c r="H190" s="207">
        <v>135.80000000000001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178</v>
      </c>
      <c r="AU190" s="213" t="s">
        <v>84</v>
      </c>
      <c r="AV190" s="13" t="s">
        <v>84</v>
      </c>
      <c r="AW190" s="13" t="s">
        <v>36</v>
      </c>
      <c r="AX190" s="13" t="s">
        <v>75</v>
      </c>
      <c r="AY190" s="213" t="s">
        <v>172</v>
      </c>
    </row>
    <row r="191" spans="2:65" s="13" customFormat="1">
      <c r="B191" s="203"/>
      <c r="C191" s="204"/>
      <c r="D191" s="194" t="s">
        <v>178</v>
      </c>
      <c r="E191" s="205" t="s">
        <v>1</v>
      </c>
      <c r="F191" s="206" t="s">
        <v>985</v>
      </c>
      <c r="G191" s="204"/>
      <c r="H191" s="207">
        <v>14.51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178</v>
      </c>
      <c r="AU191" s="213" t="s">
        <v>84</v>
      </c>
      <c r="AV191" s="13" t="s">
        <v>84</v>
      </c>
      <c r="AW191" s="13" t="s">
        <v>36</v>
      </c>
      <c r="AX191" s="13" t="s">
        <v>75</v>
      </c>
      <c r="AY191" s="213" t="s">
        <v>172</v>
      </c>
    </row>
    <row r="192" spans="2:65" s="14" customFormat="1">
      <c r="B192" s="216"/>
      <c r="C192" s="217"/>
      <c r="D192" s="194" t="s">
        <v>178</v>
      </c>
      <c r="E192" s="218" t="s">
        <v>1</v>
      </c>
      <c r="F192" s="219" t="s">
        <v>195</v>
      </c>
      <c r="G192" s="217"/>
      <c r="H192" s="220">
        <v>150.31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178</v>
      </c>
      <c r="AU192" s="226" t="s">
        <v>84</v>
      </c>
      <c r="AV192" s="14" t="s">
        <v>177</v>
      </c>
      <c r="AW192" s="14" t="s">
        <v>36</v>
      </c>
      <c r="AX192" s="14" t="s">
        <v>82</v>
      </c>
      <c r="AY192" s="226" t="s">
        <v>172</v>
      </c>
    </row>
    <row r="193" spans="2:65" s="1" customFormat="1" ht="16.5" customHeight="1">
      <c r="B193" s="33"/>
      <c r="C193" s="181" t="s">
        <v>241</v>
      </c>
      <c r="D193" s="181" t="s">
        <v>174</v>
      </c>
      <c r="E193" s="182" t="s">
        <v>280</v>
      </c>
      <c r="F193" s="183" t="s">
        <v>281</v>
      </c>
      <c r="G193" s="184" t="s">
        <v>231</v>
      </c>
      <c r="H193" s="185">
        <v>197.6</v>
      </c>
      <c r="I193" s="186"/>
      <c r="J193" s="185">
        <f>ROUND(I193*H193,2)</f>
        <v>0</v>
      </c>
      <c r="K193" s="183" t="s">
        <v>1</v>
      </c>
      <c r="L193" s="37"/>
      <c r="M193" s="187" t="s">
        <v>1</v>
      </c>
      <c r="N193" s="188" t="s">
        <v>46</v>
      </c>
      <c r="O193" s="59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AR193" s="16" t="s">
        <v>177</v>
      </c>
      <c r="AT193" s="16" t="s">
        <v>174</v>
      </c>
      <c r="AU193" s="16" t="s">
        <v>84</v>
      </c>
      <c r="AY193" s="16" t="s">
        <v>172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6" t="s">
        <v>82</v>
      </c>
      <c r="BK193" s="191">
        <f>ROUND(I193*H193,2)</f>
        <v>0</v>
      </c>
      <c r="BL193" s="16" t="s">
        <v>177</v>
      </c>
      <c r="BM193" s="16" t="s">
        <v>986</v>
      </c>
    </row>
    <row r="194" spans="2:65" s="12" customFormat="1">
      <c r="B194" s="192"/>
      <c r="C194" s="193"/>
      <c r="D194" s="194" t="s">
        <v>178</v>
      </c>
      <c r="E194" s="195" t="s">
        <v>1</v>
      </c>
      <c r="F194" s="196" t="s">
        <v>282</v>
      </c>
      <c r="G194" s="193"/>
      <c r="H194" s="195" t="s">
        <v>1</v>
      </c>
      <c r="I194" s="197"/>
      <c r="J194" s="193"/>
      <c r="K194" s="193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178</v>
      </c>
      <c r="AU194" s="202" t="s">
        <v>84</v>
      </c>
      <c r="AV194" s="12" t="s">
        <v>82</v>
      </c>
      <c r="AW194" s="12" t="s">
        <v>36</v>
      </c>
      <c r="AX194" s="12" t="s">
        <v>75</v>
      </c>
      <c r="AY194" s="202" t="s">
        <v>172</v>
      </c>
    </row>
    <row r="195" spans="2:65" s="12" customFormat="1">
      <c r="B195" s="192"/>
      <c r="C195" s="193"/>
      <c r="D195" s="194" t="s">
        <v>178</v>
      </c>
      <c r="E195" s="195" t="s">
        <v>1</v>
      </c>
      <c r="F195" s="196" t="s">
        <v>283</v>
      </c>
      <c r="G195" s="193"/>
      <c r="H195" s="195" t="s">
        <v>1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178</v>
      </c>
      <c r="AU195" s="202" t="s">
        <v>84</v>
      </c>
      <c r="AV195" s="12" t="s">
        <v>82</v>
      </c>
      <c r="AW195" s="12" t="s">
        <v>36</v>
      </c>
      <c r="AX195" s="12" t="s">
        <v>75</v>
      </c>
      <c r="AY195" s="202" t="s">
        <v>172</v>
      </c>
    </row>
    <row r="196" spans="2:65" s="12" customFormat="1">
      <c r="B196" s="192"/>
      <c r="C196" s="193"/>
      <c r="D196" s="194" t="s">
        <v>178</v>
      </c>
      <c r="E196" s="195" t="s">
        <v>1</v>
      </c>
      <c r="F196" s="196" t="s">
        <v>239</v>
      </c>
      <c r="G196" s="193"/>
      <c r="H196" s="195" t="s">
        <v>1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178</v>
      </c>
      <c r="AU196" s="202" t="s">
        <v>84</v>
      </c>
      <c r="AV196" s="12" t="s">
        <v>82</v>
      </c>
      <c r="AW196" s="12" t="s">
        <v>36</v>
      </c>
      <c r="AX196" s="12" t="s">
        <v>75</v>
      </c>
      <c r="AY196" s="202" t="s">
        <v>172</v>
      </c>
    </row>
    <row r="197" spans="2:65" s="13" customFormat="1">
      <c r="B197" s="203"/>
      <c r="C197" s="204"/>
      <c r="D197" s="194" t="s">
        <v>178</v>
      </c>
      <c r="E197" s="205" t="s">
        <v>1</v>
      </c>
      <c r="F197" s="206" t="s">
        <v>987</v>
      </c>
      <c r="G197" s="204"/>
      <c r="H197" s="207">
        <v>197.6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178</v>
      </c>
      <c r="AU197" s="213" t="s">
        <v>84</v>
      </c>
      <c r="AV197" s="13" t="s">
        <v>84</v>
      </c>
      <c r="AW197" s="13" t="s">
        <v>36</v>
      </c>
      <c r="AX197" s="13" t="s">
        <v>82</v>
      </c>
      <c r="AY197" s="213" t="s">
        <v>172</v>
      </c>
    </row>
    <row r="198" spans="2:65" s="1" customFormat="1" ht="22.5" customHeight="1">
      <c r="B198" s="33"/>
      <c r="C198" s="181" t="s">
        <v>245</v>
      </c>
      <c r="D198" s="181" t="s">
        <v>174</v>
      </c>
      <c r="E198" s="182" t="s">
        <v>285</v>
      </c>
      <c r="F198" s="183" t="s">
        <v>286</v>
      </c>
      <c r="G198" s="184" t="s">
        <v>231</v>
      </c>
      <c r="H198" s="185">
        <v>218.6</v>
      </c>
      <c r="I198" s="186"/>
      <c r="J198" s="185">
        <f>ROUND(I198*H198,2)</f>
        <v>0</v>
      </c>
      <c r="K198" s="183" t="s">
        <v>176</v>
      </c>
      <c r="L198" s="37"/>
      <c r="M198" s="187" t="s">
        <v>1</v>
      </c>
      <c r="N198" s="188" t="s">
        <v>46</v>
      </c>
      <c r="O198" s="59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AR198" s="16" t="s">
        <v>177</v>
      </c>
      <c r="AT198" s="16" t="s">
        <v>174</v>
      </c>
      <c r="AU198" s="16" t="s">
        <v>84</v>
      </c>
      <c r="AY198" s="16" t="s">
        <v>172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6" t="s">
        <v>82</v>
      </c>
      <c r="BK198" s="191">
        <f>ROUND(I198*H198,2)</f>
        <v>0</v>
      </c>
      <c r="BL198" s="16" t="s">
        <v>177</v>
      </c>
      <c r="BM198" s="16" t="s">
        <v>988</v>
      </c>
    </row>
    <row r="199" spans="2:65" s="12" customFormat="1">
      <c r="B199" s="192"/>
      <c r="C199" s="193"/>
      <c r="D199" s="194" t="s">
        <v>178</v>
      </c>
      <c r="E199" s="195" t="s">
        <v>1</v>
      </c>
      <c r="F199" s="196" t="s">
        <v>943</v>
      </c>
      <c r="G199" s="193"/>
      <c r="H199" s="195" t="s">
        <v>1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178</v>
      </c>
      <c r="AU199" s="202" t="s">
        <v>84</v>
      </c>
      <c r="AV199" s="12" t="s">
        <v>82</v>
      </c>
      <c r="AW199" s="12" t="s">
        <v>36</v>
      </c>
      <c r="AX199" s="12" t="s">
        <v>75</v>
      </c>
      <c r="AY199" s="202" t="s">
        <v>172</v>
      </c>
    </row>
    <row r="200" spans="2:65" s="12" customFormat="1">
      <c r="B200" s="192"/>
      <c r="C200" s="193"/>
      <c r="D200" s="194" t="s">
        <v>178</v>
      </c>
      <c r="E200" s="195" t="s">
        <v>1</v>
      </c>
      <c r="F200" s="196" t="s">
        <v>239</v>
      </c>
      <c r="G200" s="193"/>
      <c r="H200" s="195" t="s">
        <v>1</v>
      </c>
      <c r="I200" s="197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178</v>
      </c>
      <c r="AU200" s="202" t="s">
        <v>84</v>
      </c>
      <c r="AV200" s="12" t="s">
        <v>82</v>
      </c>
      <c r="AW200" s="12" t="s">
        <v>36</v>
      </c>
      <c r="AX200" s="12" t="s">
        <v>75</v>
      </c>
      <c r="AY200" s="202" t="s">
        <v>172</v>
      </c>
    </row>
    <row r="201" spans="2:65" s="13" customFormat="1">
      <c r="B201" s="203"/>
      <c r="C201" s="204"/>
      <c r="D201" s="194" t="s">
        <v>178</v>
      </c>
      <c r="E201" s="205" t="s">
        <v>1</v>
      </c>
      <c r="F201" s="206" t="s">
        <v>989</v>
      </c>
      <c r="G201" s="204"/>
      <c r="H201" s="207">
        <v>135.80000000000001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178</v>
      </c>
      <c r="AU201" s="213" t="s">
        <v>84</v>
      </c>
      <c r="AV201" s="13" t="s">
        <v>84</v>
      </c>
      <c r="AW201" s="13" t="s">
        <v>36</v>
      </c>
      <c r="AX201" s="13" t="s">
        <v>75</v>
      </c>
      <c r="AY201" s="213" t="s">
        <v>172</v>
      </c>
    </row>
    <row r="202" spans="2:65" s="13" customFormat="1">
      <c r="B202" s="203"/>
      <c r="C202" s="204"/>
      <c r="D202" s="194" t="s">
        <v>178</v>
      </c>
      <c r="E202" s="205" t="s">
        <v>1</v>
      </c>
      <c r="F202" s="206" t="s">
        <v>990</v>
      </c>
      <c r="G202" s="204"/>
      <c r="H202" s="207">
        <v>82.8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178</v>
      </c>
      <c r="AU202" s="213" t="s">
        <v>84</v>
      </c>
      <c r="AV202" s="13" t="s">
        <v>84</v>
      </c>
      <c r="AW202" s="13" t="s">
        <v>36</v>
      </c>
      <c r="AX202" s="13" t="s">
        <v>75</v>
      </c>
      <c r="AY202" s="213" t="s">
        <v>172</v>
      </c>
    </row>
    <row r="203" spans="2:65" s="14" customFormat="1">
      <c r="B203" s="216"/>
      <c r="C203" s="217"/>
      <c r="D203" s="194" t="s">
        <v>178</v>
      </c>
      <c r="E203" s="218" t="s">
        <v>1</v>
      </c>
      <c r="F203" s="219" t="s">
        <v>195</v>
      </c>
      <c r="G203" s="217"/>
      <c r="H203" s="220">
        <v>218.6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178</v>
      </c>
      <c r="AU203" s="226" t="s">
        <v>84</v>
      </c>
      <c r="AV203" s="14" t="s">
        <v>177</v>
      </c>
      <c r="AW203" s="14" t="s">
        <v>36</v>
      </c>
      <c r="AX203" s="14" t="s">
        <v>82</v>
      </c>
      <c r="AY203" s="226" t="s">
        <v>172</v>
      </c>
    </row>
    <row r="204" spans="2:65" s="1" customFormat="1" ht="16.5" customHeight="1">
      <c r="B204" s="33"/>
      <c r="C204" s="227" t="s">
        <v>7</v>
      </c>
      <c r="D204" s="227" t="s">
        <v>288</v>
      </c>
      <c r="E204" s="228" t="s">
        <v>289</v>
      </c>
      <c r="F204" s="229" t="s">
        <v>290</v>
      </c>
      <c r="G204" s="230" t="s">
        <v>291</v>
      </c>
      <c r="H204" s="231">
        <v>165.6</v>
      </c>
      <c r="I204" s="232"/>
      <c r="J204" s="231">
        <f>ROUND(I204*H204,2)</f>
        <v>0</v>
      </c>
      <c r="K204" s="229" t="s">
        <v>176</v>
      </c>
      <c r="L204" s="233"/>
      <c r="M204" s="234" t="s">
        <v>1</v>
      </c>
      <c r="N204" s="235" t="s">
        <v>46</v>
      </c>
      <c r="O204" s="59"/>
      <c r="P204" s="189">
        <f>O204*H204</f>
        <v>0</v>
      </c>
      <c r="Q204" s="189">
        <v>1</v>
      </c>
      <c r="R204" s="189">
        <f>Q204*H204</f>
        <v>165.6</v>
      </c>
      <c r="S204" s="189">
        <v>0</v>
      </c>
      <c r="T204" s="190">
        <f>S204*H204</f>
        <v>0</v>
      </c>
      <c r="AR204" s="16" t="s">
        <v>200</v>
      </c>
      <c r="AT204" s="16" t="s">
        <v>288</v>
      </c>
      <c r="AU204" s="16" t="s">
        <v>84</v>
      </c>
      <c r="AY204" s="16" t="s">
        <v>172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6" t="s">
        <v>82</v>
      </c>
      <c r="BK204" s="191">
        <f>ROUND(I204*H204,2)</f>
        <v>0</v>
      </c>
      <c r="BL204" s="16" t="s">
        <v>177</v>
      </c>
      <c r="BM204" s="16" t="s">
        <v>991</v>
      </c>
    </row>
    <row r="205" spans="2:65" s="1" customFormat="1" ht="19.5">
      <c r="B205" s="33"/>
      <c r="C205" s="34"/>
      <c r="D205" s="194" t="s">
        <v>186</v>
      </c>
      <c r="E205" s="34"/>
      <c r="F205" s="214" t="s">
        <v>292</v>
      </c>
      <c r="G205" s="34"/>
      <c r="H205" s="34"/>
      <c r="I205" s="111"/>
      <c r="J205" s="34"/>
      <c r="K205" s="34"/>
      <c r="L205" s="37"/>
      <c r="M205" s="215"/>
      <c r="N205" s="59"/>
      <c r="O205" s="59"/>
      <c r="P205" s="59"/>
      <c r="Q205" s="59"/>
      <c r="R205" s="59"/>
      <c r="S205" s="59"/>
      <c r="T205" s="60"/>
      <c r="AT205" s="16" t="s">
        <v>186</v>
      </c>
      <c r="AU205" s="16" t="s">
        <v>84</v>
      </c>
    </row>
    <row r="206" spans="2:65" s="13" customFormat="1">
      <c r="B206" s="203"/>
      <c r="C206" s="204"/>
      <c r="D206" s="194" t="s">
        <v>178</v>
      </c>
      <c r="E206" s="205" t="s">
        <v>1</v>
      </c>
      <c r="F206" s="206" t="s">
        <v>992</v>
      </c>
      <c r="G206" s="204"/>
      <c r="H206" s="207">
        <v>165.6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178</v>
      </c>
      <c r="AU206" s="213" t="s">
        <v>84</v>
      </c>
      <c r="AV206" s="13" t="s">
        <v>84</v>
      </c>
      <c r="AW206" s="13" t="s">
        <v>36</v>
      </c>
      <c r="AX206" s="13" t="s">
        <v>82</v>
      </c>
      <c r="AY206" s="213" t="s">
        <v>172</v>
      </c>
    </row>
    <row r="207" spans="2:65" s="1" customFormat="1" ht="22.5" customHeight="1">
      <c r="B207" s="33"/>
      <c r="C207" s="181" t="s">
        <v>250</v>
      </c>
      <c r="D207" s="181" t="s">
        <v>174</v>
      </c>
      <c r="E207" s="182" t="s">
        <v>294</v>
      </c>
      <c r="F207" s="183" t="s">
        <v>295</v>
      </c>
      <c r="G207" s="184" t="s">
        <v>231</v>
      </c>
      <c r="H207" s="185">
        <v>135.80000000000001</v>
      </c>
      <c r="I207" s="186"/>
      <c r="J207" s="185">
        <f>ROUND(I207*H207,2)</f>
        <v>0</v>
      </c>
      <c r="K207" s="183" t="s">
        <v>1</v>
      </c>
      <c r="L207" s="37"/>
      <c r="M207" s="187" t="s">
        <v>1</v>
      </c>
      <c r="N207" s="188" t="s">
        <v>46</v>
      </c>
      <c r="O207" s="59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AR207" s="16" t="s">
        <v>177</v>
      </c>
      <c r="AT207" s="16" t="s">
        <v>174</v>
      </c>
      <c r="AU207" s="16" t="s">
        <v>84</v>
      </c>
      <c r="AY207" s="16" t="s">
        <v>172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6" t="s">
        <v>82</v>
      </c>
      <c r="BK207" s="191">
        <f>ROUND(I207*H207,2)</f>
        <v>0</v>
      </c>
      <c r="BL207" s="16" t="s">
        <v>177</v>
      </c>
      <c r="BM207" s="16" t="s">
        <v>993</v>
      </c>
    </row>
    <row r="208" spans="2:65" s="1" customFormat="1" ht="22.5" customHeight="1">
      <c r="B208" s="33"/>
      <c r="C208" s="181" t="s">
        <v>253</v>
      </c>
      <c r="D208" s="181" t="s">
        <v>174</v>
      </c>
      <c r="E208" s="182" t="s">
        <v>297</v>
      </c>
      <c r="F208" s="183" t="s">
        <v>298</v>
      </c>
      <c r="G208" s="184" t="s">
        <v>231</v>
      </c>
      <c r="H208" s="185">
        <v>69.5</v>
      </c>
      <c r="I208" s="186"/>
      <c r="J208" s="185">
        <f>ROUND(I208*H208,2)</f>
        <v>0</v>
      </c>
      <c r="K208" s="183" t="s">
        <v>176</v>
      </c>
      <c r="L208" s="37"/>
      <c r="M208" s="187" t="s">
        <v>1</v>
      </c>
      <c r="N208" s="188" t="s">
        <v>46</v>
      </c>
      <c r="O208" s="59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AR208" s="16" t="s">
        <v>177</v>
      </c>
      <c r="AT208" s="16" t="s">
        <v>174</v>
      </c>
      <c r="AU208" s="16" t="s">
        <v>84</v>
      </c>
      <c r="AY208" s="16" t="s">
        <v>172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6" t="s">
        <v>82</v>
      </c>
      <c r="BK208" s="191">
        <f>ROUND(I208*H208,2)</f>
        <v>0</v>
      </c>
      <c r="BL208" s="16" t="s">
        <v>177</v>
      </c>
      <c r="BM208" s="16" t="s">
        <v>994</v>
      </c>
    </row>
    <row r="209" spans="2:65" s="12" customFormat="1">
      <c r="B209" s="192"/>
      <c r="C209" s="193"/>
      <c r="D209" s="194" t="s">
        <v>178</v>
      </c>
      <c r="E209" s="195" t="s">
        <v>1</v>
      </c>
      <c r="F209" s="196" t="s">
        <v>943</v>
      </c>
      <c r="G209" s="193"/>
      <c r="H209" s="195" t="s">
        <v>1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178</v>
      </c>
      <c r="AU209" s="202" t="s">
        <v>84</v>
      </c>
      <c r="AV209" s="12" t="s">
        <v>82</v>
      </c>
      <c r="AW209" s="12" t="s">
        <v>36</v>
      </c>
      <c r="AX209" s="12" t="s">
        <v>75</v>
      </c>
      <c r="AY209" s="202" t="s">
        <v>172</v>
      </c>
    </row>
    <row r="210" spans="2:65" s="12" customFormat="1">
      <c r="B210" s="192"/>
      <c r="C210" s="193"/>
      <c r="D210" s="194" t="s">
        <v>178</v>
      </c>
      <c r="E210" s="195" t="s">
        <v>1</v>
      </c>
      <c r="F210" s="196" t="s">
        <v>239</v>
      </c>
      <c r="G210" s="193"/>
      <c r="H210" s="195" t="s">
        <v>1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178</v>
      </c>
      <c r="AU210" s="202" t="s">
        <v>84</v>
      </c>
      <c r="AV210" s="12" t="s">
        <v>82</v>
      </c>
      <c r="AW210" s="12" t="s">
        <v>36</v>
      </c>
      <c r="AX210" s="12" t="s">
        <v>75</v>
      </c>
      <c r="AY210" s="202" t="s">
        <v>172</v>
      </c>
    </row>
    <row r="211" spans="2:65" s="13" customFormat="1">
      <c r="B211" s="203"/>
      <c r="C211" s="204"/>
      <c r="D211" s="194" t="s">
        <v>178</v>
      </c>
      <c r="E211" s="205" t="s">
        <v>1</v>
      </c>
      <c r="F211" s="206" t="s">
        <v>995</v>
      </c>
      <c r="G211" s="204"/>
      <c r="H211" s="207">
        <v>69.5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178</v>
      </c>
      <c r="AU211" s="213" t="s">
        <v>84</v>
      </c>
      <c r="AV211" s="13" t="s">
        <v>84</v>
      </c>
      <c r="AW211" s="13" t="s">
        <v>36</v>
      </c>
      <c r="AX211" s="13" t="s">
        <v>82</v>
      </c>
      <c r="AY211" s="213" t="s">
        <v>172</v>
      </c>
    </row>
    <row r="212" spans="2:65" s="1" customFormat="1" ht="16.5" customHeight="1">
      <c r="B212" s="33"/>
      <c r="C212" s="227" t="s">
        <v>257</v>
      </c>
      <c r="D212" s="227" t="s">
        <v>288</v>
      </c>
      <c r="E212" s="228" t="s">
        <v>301</v>
      </c>
      <c r="F212" s="229" t="s">
        <v>302</v>
      </c>
      <c r="G212" s="230" t="s">
        <v>291</v>
      </c>
      <c r="H212" s="231">
        <v>139</v>
      </c>
      <c r="I212" s="232"/>
      <c r="J212" s="231">
        <f>ROUND(I212*H212,2)</f>
        <v>0</v>
      </c>
      <c r="K212" s="229" t="s">
        <v>176</v>
      </c>
      <c r="L212" s="233"/>
      <c r="M212" s="234" t="s">
        <v>1</v>
      </c>
      <c r="N212" s="235" t="s">
        <v>46</v>
      </c>
      <c r="O212" s="59"/>
      <c r="P212" s="189">
        <f>O212*H212</f>
        <v>0</v>
      </c>
      <c r="Q212" s="189">
        <v>1</v>
      </c>
      <c r="R212" s="189">
        <f>Q212*H212</f>
        <v>139</v>
      </c>
      <c r="S212" s="189">
        <v>0</v>
      </c>
      <c r="T212" s="190">
        <f>S212*H212</f>
        <v>0</v>
      </c>
      <c r="AR212" s="16" t="s">
        <v>200</v>
      </c>
      <c r="AT212" s="16" t="s">
        <v>288</v>
      </c>
      <c r="AU212" s="16" t="s">
        <v>84</v>
      </c>
      <c r="AY212" s="16" t="s">
        <v>172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6" t="s">
        <v>82</v>
      </c>
      <c r="BK212" s="191">
        <f>ROUND(I212*H212,2)</f>
        <v>0</v>
      </c>
      <c r="BL212" s="16" t="s">
        <v>177</v>
      </c>
      <c r="BM212" s="16" t="s">
        <v>996</v>
      </c>
    </row>
    <row r="213" spans="2:65" s="1" customFormat="1" ht="19.5">
      <c r="B213" s="33"/>
      <c r="C213" s="34"/>
      <c r="D213" s="194" t="s">
        <v>186</v>
      </c>
      <c r="E213" s="34"/>
      <c r="F213" s="214" t="s">
        <v>292</v>
      </c>
      <c r="G213" s="34"/>
      <c r="H213" s="34"/>
      <c r="I213" s="111"/>
      <c r="J213" s="34"/>
      <c r="K213" s="34"/>
      <c r="L213" s="37"/>
      <c r="M213" s="215"/>
      <c r="N213" s="59"/>
      <c r="O213" s="59"/>
      <c r="P213" s="59"/>
      <c r="Q213" s="59"/>
      <c r="R213" s="59"/>
      <c r="S213" s="59"/>
      <c r="T213" s="60"/>
      <c r="AT213" s="16" t="s">
        <v>186</v>
      </c>
      <c r="AU213" s="16" t="s">
        <v>84</v>
      </c>
    </row>
    <row r="214" spans="2:65" s="13" customFormat="1">
      <c r="B214" s="203"/>
      <c r="C214" s="204"/>
      <c r="D214" s="194" t="s">
        <v>178</v>
      </c>
      <c r="E214" s="204"/>
      <c r="F214" s="206" t="s">
        <v>997</v>
      </c>
      <c r="G214" s="204"/>
      <c r="H214" s="207">
        <v>139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178</v>
      </c>
      <c r="AU214" s="213" t="s">
        <v>84</v>
      </c>
      <c r="AV214" s="13" t="s">
        <v>84</v>
      </c>
      <c r="AW214" s="13" t="s">
        <v>4</v>
      </c>
      <c r="AX214" s="13" t="s">
        <v>82</v>
      </c>
      <c r="AY214" s="213" t="s">
        <v>172</v>
      </c>
    </row>
    <row r="215" spans="2:65" s="1" customFormat="1" ht="22.5" customHeight="1">
      <c r="B215" s="33"/>
      <c r="C215" s="181" t="s">
        <v>260</v>
      </c>
      <c r="D215" s="181" t="s">
        <v>174</v>
      </c>
      <c r="E215" s="182" t="s">
        <v>304</v>
      </c>
      <c r="F215" s="183" t="s">
        <v>305</v>
      </c>
      <c r="G215" s="184" t="s">
        <v>175</v>
      </c>
      <c r="H215" s="185">
        <v>46.8</v>
      </c>
      <c r="I215" s="186"/>
      <c r="J215" s="185">
        <f>ROUND(I215*H215,2)</f>
        <v>0</v>
      </c>
      <c r="K215" s="183" t="s">
        <v>176</v>
      </c>
      <c r="L215" s="37"/>
      <c r="M215" s="187" t="s">
        <v>1</v>
      </c>
      <c r="N215" s="188" t="s">
        <v>46</v>
      </c>
      <c r="O215" s="59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AR215" s="16" t="s">
        <v>177</v>
      </c>
      <c r="AT215" s="16" t="s">
        <v>174</v>
      </c>
      <c r="AU215" s="16" t="s">
        <v>84</v>
      </c>
      <c r="AY215" s="16" t="s">
        <v>172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6" t="s">
        <v>82</v>
      </c>
      <c r="BK215" s="191">
        <f>ROUND(I215*H215,2)</f>
        <v>0</v>
      </c>
      <c r="BL215" s="16" t="s">
        <v>177</v>
      </c>
      <c r="BM215" s="16" t="s">
        <v>998</v>
      </c>
    </row>
    <row r="216" spans="2:65" s="13" customFormat="1">
      <c r="B216" s="203"/>
      <c r="C216" s="204"/>
      <c r="D216" s="194" t="s">
        <v>178</v>
      </c>
      <c r="E216" s="205" t="s">
        <v>1</v>
      </c>
      <c r="F216" s="206" t="s">
        <v>999</v>
      </c>
      <c r="G216" s="204"/>
      <c r="H216" s="207">
        <v>1.1000000000000001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178</v>
      </c>
      <c r="AU216" s="213" t="s">
        <v>84</v>
      </c>
      <c r="AV216" s="13" t="s">
        <v>84</v>
      </c>
      <c r="AW216" s="13" t="s">
        <v>36</v>
      </c>
      <c r="AX216" s="13" t="s">
        <v>75</v>
      </c>
      <c r="AY216" s="213" t="s">
        <v>172</v>
      </c>
    </row>
    <row r="217" spans="2:65" s="13" customFormat="1">
      <c r="B217" s="203"/>
      <c r="C217" s="204"/>
      <c r="D217" s="194" t="s">
        <v>178</v>
      </c>
      <c r="E217" s="205" t="s">
        <v>1</v>
      </c>
      <c r="F217" s="206" t="s">
        <v>1000</v>
      </c>
      <c r="G217" s="204"/>
      <c r="H217" s="207">
        <v>45.7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178</v>
      </c>
      <c r="AU217" s="213" t="s">
        <v>84</v>
      </c>
      <c r="AV217" s="13" t="s">
        <v>84</v>
      </c>
      <c r="AW217" s="13" t="s">
        <v>36</v>
      </c>
      <c r="AX217" s="13" t="s">
        <v>75</v>
      </c>
      <c r="AY217" s="213" t="s">
        <v>172</v>
      </c>
    </row>
    <row r="218" spans="2:65" s="14" customFormat="1">
      <c r="B218" s="216"/>
      <c r="C218" s="217"/>
      <c r="D218" s="194" t="s">
        <v>178</v>
      </c>
      <c r="E218" s="218" t="s">
        <v>1</v>
      </c>
      <c r="F218" s="219" t="s">
        <v>195</v>
      </c>
      <c r="G218" s="217"/>
      <c r="H218" s="220">
        <v>46.8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178</v>
      </c>
      <c r="AU218" s="226" t="s">
        <v>84</v>
      </c>
      <c r="AV218" s="14" t="s">
        <v>177</v>
      </c>
      <c r="AW218" s="14" t="s">
        <v>36</v>
      </c>
      <c r="AX218" s="14" t="s">
        <v>82</v>
      </c>
      <c r="AY218" s="226" t="s">
        <v>172</v>
      </c>
    </row>
    <row r="219" spans="2:65" s="1" customFormat="1" ht="22.5" customHeight="1">
      <c r="B219" s="33"/>
      <c r="C219" s="181" t="s">
        <v>264</v>
      </c>
      <c r="D219" s="181" t="s">
        <v>174</v>
      </c>
      <c r="E219" s="182" t="s">
        <v>307</v>
      </c>
      <c r="F219" s="183" t="s">
        <v>308</v>
      </c>
      <c r="G219" s="184" t="s">
        <v>175</v>
      </c>
      <c r="H219" s="185">
        <v>48.35</v>
      </c>
      <c r="I219" s="186"/>
      <c r="J219" s="185">
        <f>ROUND(I219*H219,2)</f>
        <v>0</v>
      </c>
      <c r="K219" s="183" t="s">
        <v>176</v>
      </c>
      <c r="L219" s="37"/>
      <c r="M219" s="187" t="s">
        <v>1</v>
      </c>
      <c r="N219" s="188" t="s">
        <v>46</v>
      </c>
      <c r="O219" s="59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AR219" s="16" t="s">
        <v>177</v>
      </c>
      <c r="AT219" s="16" t="s">
        <v>174</v>
      </c>
      <c r="AU219" s="16" t="s">
        <v>84</v>
      </c>
      <c r="AY219" s="16" t="s">
        <v>172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6" t="s">
        <v>82</v>
      </c>
      <c r="BK219" s="191">
        <f>ROUND(I219*H219,2)</f>
        <v>0</v>
      </c>
      <c r="BL219" s="16" t="s">
        <v>177</v>
      </c>
      <c r="BM219" s="16" t="s">
        <v>1001</v>
      </c>
    </row>
    <row r="220" spans="2:65" s="12" customFormat="1">
      <c r="B220" s="192"/>
      <c r="C220" s="193"/>
      <c r="D220" s="194" t="s">
        <v>178</v>
      </c>
      <c r="E220" s="195" t="s">
        <v>1</v>
      </c>
      <c r="F220" s="196" t="s">
        <v>309</v>
      </c>
      <c r="G220" s="193"/>
      <c r="H220" s="195" t="s">
        <v>1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178</v>
      </c>
      <c r="AU220" s="202" t="s">
        <v>84</v>
      </c>
      <c r="AV220" s="12" t="s">
        <v>82</v>
      </c>
      <c r="AW220" s="12" t="s">
        <v>36</v>
      </c>
      <c r="AX220" s="12" t="s">
        <v>75</v>
      </c>
      <c r="AY220" s="202" t="s">
        <v>172</v>
      </c>
    </row>
    <row r="221" spans="2:65" s="13" customFormat="1">
      <c r="B221" s="203"/>
      <c r="C221" s="204"/>
      <c r="D221" s="194" t="s">
        <v>178</v>
      </c>
      <c r="E221" s="205" t="s">
        <v>1</v>
      </c>
      <c r="F221" s="206" t="s">
        <v>1002</v>
      </c>
      <c r="G221" s="204"/>
      <c r="H221" s="207">
        <v>1.1000000000000001</v>
      </c>
      <c r="I221" s="208"/>
      <c r="J221" s="204"/>
      <c r="K221" s="204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178</v>
      </c>
      <c r="AU221" s="213" t="s">
        <v>84</v>
      </c>
      <c r="AV221" s="13" t="s">
        <v>84</v>
      </c>
      <c r="AW221" s="13" t="s">
        <v>36</v>
      </c>
      <c r="AX221" s="13" t="s">
        <v>75</v>
      </c>
      <c r="AY221" s="213" t="s">
        <v>172</v>
      </c>
    </row>
    <row r="222" spans="2:65" s="13" customFormat="1">
      <c r="B222" s="203"/>
      <c r="C222" s="204"/>
      <c r="D222" s="194" t="s">
        <v>178</v>
      </c>
      <c r="E222" s="205" t="s">
        <v>1</v>
      </c>
      <c r="F222" s="206" t="s">
        <v>1003</v>
      </c>
      <c r="G222" s="204"/>
      <c r="H222" s="207">
        <v>47.25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178</v>
      </c>
      <c r="AU222" s="213" t="s">
        <v>84</v>
      </c>
      <c r="AV222" s="13" t="s">
        <v>84</v>
      </c>
      <c r="AW222" s="13" t="s">
        <v>36</v>
      </c>
      <c r="AX222" s="13" t="s">
        <v>75</v>
      </c>
      <c r="AY222" s="213" t="s">
        <v>172</v>
      </c>
    </row>
    <row r="223" spans="2:65" s="14" customFormat="1">
      <c r="B223" s="216"/>
      <c r="C223" s="217"/>
      <c r="D223" s="194" t="s">
        <v>178</v>
      </c>
      <c r="E223" s="218" t="s">
        <v>1</v>
      </c>
      <c r="F223" s="219" t="s">
        <v>195</v>
      </c>
      <c r="G223" s="217"/>
      <c r="H223" s="220">
        <v>48.35</v>
      </c>
      <c r="I223" s="221"/>
      <c r="J223" s="217"/>
      <c r="K223" s="217"/>
      <c r="L223" s="222"/>
      <c r="M223" s="223"/>
      <c r="N223" s="224"/>
      <c r="O223" s="224"/>
      <c r="P223" s="224"/>
      <c r="Q223" s="224"/>
      <c r="R223" s="224"/>
      <c r="S223" s="224"/>
      <c r="T223" s="225"/>
      <c r="AT223" s="226" t="s">
        <v>178</v>
      </c>
      <c r="AU223" s="226" t="s">
        <v>84</v>
      </c>
      <c r="AV223" s="14" t="s">
        <v>177</v>
      </c>
      <c r="AW223" s="14" t="s">
        <v>36</v>
      </c>
      <c r="AX223" s="14" t="s">
        <v>82</v>
      </c>
      <c r="AY223" s="226" t="s">
        <v>172</v>
      </c>
    </row>
    <row r="224" spans="2:65" s="1" customFormat="1" ht="22.5" customHeight="1">
      <c r="B224" s="33"/>
      <c r="C224" s="181" t="s">
        <v>269</v>
      </c>
      <c r="D224" s="181" t="s">
        <v>174</v>
      </c>
      <c r="E224" s="182" t="s">
        <v>311</v>
      </c>
      <c r="F224" s="183" t="s">
        <v>312</v>
      </c>
      <c r="G224" s="184" t="s">
        <v>175</v>
      </c>
      <c r="H224" s="185">
        <v>95.15</v>
      </c>
      <c r="I224" s="186"/>
      <c r="J224" s="185">
        <f>ROUND(I224*H224,2)</f>
        <v>0</v>
      </c>
      <c r="K224" s="183" t="s">
        <v>176</v>
      </c>
      <c r="L224" s="37"/>
      <c r="M224" s="187" t="s">
        <v>1</v>
      </c>
      <c r="N224" s="188" t="s">
        <v>46</v>
      </c>
      <c r="O224" s="59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AR224" s="16" t="s">
        <v>177</v>
      </c>
      <c r="AT224" s="16" t="s">
        <v>174</v>
      </c>
      <c r="AU224" s="16" t="s">
        <v>84</v>
      </c>
      <c r="AY224" s="16" t="s">
        <v>172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6" t="s">
        <v>82</v>
      </c>
      <c r="BK224" s="191">
        <f>ROUND(I224*H224,2)</f>
        <v>0</v>
      </c>
      <c r="BL224" s="16" t="s">
        <v>177</v>
      </c>
      <c r="BM224" s="16" t="s">
        <v>1004</v>
      </c>
    </row>
    <row r="225" spans="2:65" s="13" customFormat="1">
      <c r="B225" s="203"/>
      <c r="C225" s="204"/>
      <c r="D225" s="194" t="s">
        <v>178</v>
      </c>
      <c r="E225" s="205" t="s">
        <v>1</v>
      </c>
      <c r="F225" s="206" t="s">
        <v>1005</v>
      </c>
      <c r="G225" s="204"/>
      <c r="H225" s="207">
        <v>95.15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178</v>
      </c>
      <c r="AU225" s="213" t="s">
        <v>84</v>
      </c>
      <c r="AV225" s="13" t="s">
        <v>84</v>
      </c>
      <c r="AW225" s="13" t="s">
        <v>36</v>
      </c>
      <c r="AX225" s="13" t="s">
        <v>82</v>
      </c>
      <c r="AY225" s="213" t="s">
        <v>172</v>
      </c>
    </row>
    <row r="226" spans="2:65" s="1" customFormat="1" ht="16.5" customHeight="1">
      <c r="B226" s="33"/>
      <c r="C226" s="227" t="s">
        <v>273</v>
      </c>
      <c r="D226" s="227" t="s">
        <v>288</v>
      </c>
      <c r="E226" s="228" t="s">
        <v>314</v>
      </c>
      <c r="F226" s="229" t="s">
        <v>315</v>
      </c>
      <c r="G226" s="230" t="s">
        <v>316</v>
      </c>
      <c r="H226" s="231">
        <v>1.9</v>
      </c>
      <c r="I226" s="232"/>
      <c r="J226" s="231">
        <f>ROUND(I226*H226,2)</f>
        <v>0</v>
      </c>
      <c r="K226" s="229" t="s">
        <v>176</v>
      </c>
      <c r="L226" s="233"/>
      <c r="M226" s="234" t="s">
        <v>1</v>
      </c>
      <c r="N226" s="235" t="s">
        <v>46</v>
      </c>
      <c r="O226" s="59"/>
      <c r="P226" s="189">
        <f>O226*H226</f>
        <v>0</v>
      </c>
      <c r="Q226" s="189">
        <v>1E-3</v>
      </c>
      <c r="R226" s="189">
        <f>Q226*H226</f>
        <v>1.9E-3</v>
      </c>
      <c r="S226" s="189">
        <v>0</v>
      </c>
      <c r="T226" s="190">
        <f>S226*H226</f>
        <v>0</v>
      </c>
      <c r="AR226" s="16" t="s">
        <v>200</v>
      </c>
      <c r="AT226" s="16" t="s">
        <v>288</v>
      </c>
      <c r="AU226" s="16" t="s">
        <v>84</v>
      </c>
      <c r="AY226" s="16" t="s">
        <v>172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6" t="s">
        <v>82</v>
      </c>
      <c r="BK226" s="191">
        <f>ROUND(I226*H226,2)</f>
        <v>0</v>
      </c>
      <c r="BL226" s="16" t="s">
        <v>177</v>
      </c>
      <c r="BM226" s="16" t="s">
        <v>1006</v>
      </c>
    </row>
    <row r="227" spans="2:65" s="13" customFormat="1">
      <c r="B227" s="203"/>
      <c r="C227" s="204"/>
      <c r="D227" s="194" t="s">
        <v>178</v>
      </c>
      <c r="E227" s="205" t="s">
        <v>1</v>
      </c>
      <c r="F227" s="206" t="s">
        <v>1007</v>
      </c>
      <c r="G227" s="204"/>
      <c r="H227" s="207">
        <v>1.9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178</v>
      </c>
      <c r="AU227" s="213" t="s">
        <v>84</v>
      </c>
      <c r="AV227" s="13" t="s">
        <v>84</v>
      </c>
      <c r="AW227" s="13" t="s">
        <v>36</v>
      </c>
      <c r="AX227" s="13" t="s">
        <v>82</v>
      </c>
      <c r="AY227" s="213" t="s">
        <v>172</v>
      </c>
    </row>
    <row r="228" spans="2:65" s="11" customFormat="1" ht="22.9" customHeight="1">
      <c r="B228" s="165"/>
      <c r="C228" s="166"/>
      <c r="D228" s="167" t="s">
        <v>74</v>
      </c>
      <c r="E228" s="179" t="s">
        <v>177</v>
      </c>
      <c r="F228" s="179" t="s">
        <v>324</v>
      </c>
      <c r="G228" s="166"/>
      <c r="H228" s="166"/>
      <c r="I228" s="169"/>
      <c r="J228" s="180">
        <f>BK228</f>
        <v>0</v>
      </c>
      <c r="K228" s="166"/>
      <c r="L228" s="171"/>
      <c r="M228" s="172"/>
      <c r="N228" s="173"/>
      <c r="O228" s="173"/>
      <c r="P228" s="174">
        <f>SUM(P229:P240)</f>
        <v>0</v>
      </c>
      <c r="Q228" s="173"/>
      <c r="R228" s="174">
        <f>SUM(R229:R240)</f>
        <v>0</v>
      </c>
      <c r="S228" s="173"/>
      <c r="T228" s="175">
        <f>SUM(T229:T240)</f>
        <v>0</v>
      </c>
      <c r="AR228" s="176" t="s">
        <v>82</v>
      </c>
      <c r="AT228" s="177" t="s">
        <v>74</v>
      </c>
      <c r="AU228" s="177" t="s">
        <v>82</v>
      </c>
      <c r="AY228" s="176" t="s">
        <v>172</v>
      </c>
      <c r="BK228" s="178">
        <f>SUM(BK229:BK240)</f>
        <v>0</v>
      </c>
    </row>
    <row r="229" spans="2:65" s="1" customFormat="1" ht="16.5" customHeight="1">
      <c r="B229" s="33"/>
      <c r="C229" s="181" t="s">
        <v>279</v>
      </c>
      <c r="D229" s="181" t="s">
        <v>174</v>
      </c>
      <c r="E229" s="182" t="s">
        <v>623</v>
      </c>
      <c r="F229" s="183" t="s">
        <v>624</v>
      </c>
      <c r="G229" s="184" t="s">
        <v>231</v>
      </c>
      <c r="H229" s="185">
        <v>0.5</v>
      </c>
      <c r="I229" s="186"/>
      <c r="J229" s="185">
        <f>ROUND(I229*H229,2)</f>
        <v>0</v>
      </c>
      <c r="K229" s="183" t="s">
        <v>176</v>
      </c>
      <c r="L229" s="37"/>
      <c r="M229" s="187" t="s">
        <v>1</v>
      </c>
      <c r="N229" s="188" t="s">
        <v>46</v>
      </c>
      <c r="O229" s="59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AR229" s="16" t="s">
        <v>177</v>
      </c>
      <c r="AT229" s="16" t="s">
        <v>174</v>
      </c>
      <c r="AU229" s="16" t="s">
        <v>84</v>
      </c>
      <c r="AY229" s="16" t="s">
        <v>172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6" t="s">
        <v>82</v>
      </c>
      <c r="BK229" s="191">
        <f>ROUND(I229*H229,2)</f>
        <v>0</v>
      </c>
      <c r="BL229" s="16" t="s">
        <v>177</v>
      </c>
      <c r="BM229" s="16" t="s">
        <v>1008</v>
      </c>
    </row>
    <row r="230" spans="2:65" s="12" customFormat="1">
      <c r="B230" s="192"/>
      <c r="C230" s="193"/>
      <c r="D230" s="194" t="s">
        <v>178</v>
      </c>
      <c r="E230" s="195" t="s">
        <v>1</v>
      </c>
      <c r="F230" s="196" t="s">
        <v>626</v>
      </c>
      <c r="G230" s="193"/>
      <c r="H230" s="195" t="s">
        <v>1</v>
      </c>
      <c r="I230" s="197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178</v>
      </c>
      <c r="AU230" s="202" t="s">
        <v>84</v>
      </c>
      <c r="AV230" s="12" t="s">
        <v>82</v>
      </c>
      <c r="AW230" s="12" t="s">
        <v>36</v>
      </c>
      <c r="AX230" s="12" t="s">
        <v>75</v>
      </c>
      <c r="AY230" s="202" t="s">
        <v>172</v>
      </c>
    </row>
    <row r="231" spans="2:65" s="13" customFormat="1">
      <c r="B231" s="203"/>
      <c r="C231" s="204"/>
      <c r="D231" s="194" t="s">
        <v>178</v>
      </c>
      <c r="E231" s="205" t="s">
        <v>1</v>
      </c>
      <c r="F231" s="206" t="s">
        <v>627</v>
      </c>
      <c r="G231" s="204"/>
      <c r="H231" s="207">
        <v>0.5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178</v>
      </c>
      <c r="AU231" s="213" t="s">
        <v>84</v>
      </c>
      <c r="AV231" s="13" t="s">
        <v>84</v>
      </c>
      <c r="AW231" s="13" t="s">
        <v>36</v>
      </c>
      <c r="AX231" s="13" t="s">
        <v>82</v>
      </c>
      <c r="AY231" s="213" t="s">
        <v>172</v>
      </c>
    </row>
    <row r="232" spans="2:65" s="1" customFormat="1" ht="16.5" customHeight="1">
      <c r="B232" s="33"/>
      <c r="C232" s="181" t="s">
        <v>284</v>
      </c>
      <c r="D232" s="181" t="s">
        <v>174</v>
      </c>
      <c r="E232" s="182" t="s">
        <v>326</v>
      </c>
      <c r="F232" s="183" t="s">
        <v>327</v>
      </c>
      <c r="G232" s="184" t="s">
        <v>231</v>
      </c>
      <c r="H232" s="185">
        <v>43.1</v>
      </c>
      <c r="I232" s="186"/>
      <c r="J232" s="185">
        <f>ROUND(I232*H232,2)</f>
        <v>0</v>
      </c>
      <c r="K232" s="183" t="s">
        <v>176</v>
      </c>
      <c r="L232" s="37"/>
      <c r="M232" s="187" t="s">
        <v>1</v>
      </c>
      <c r="N232" s="188" t="s">
        <v>46</v>
      </c>
      <c r="O232" s="59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AR232" s="16" t="s">
        <v>177</v>
      </c>
      <c r="AT232" s="16" t="s">
        <v>174</v>
      </c>
      <c r="AU232" s="16" t="s">
        <v>84</v>
      </c>
      <c r="AY232" s="16" t="s">
        <v>172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6" t="s">
        <v>82</v>
      </c>
      <c r="BK232" s="191">
        <f>ROUND(I232*H232,2)</f>
        <v>0</v>
      </c>
      <c r="BL232" s="16" t="s">
        <v>177</v>
      </c>
      <c r="BM232" s="16" t="s">
        <v>1009</v>
      </c>
    </row>
    <row r="233" spans="2:65" s="12" customFormat="1">
      <c r="B233" s="192"/>
      <c r="C233" s="193"/>
      <c r="D233" s="194" t="s">
        <v>178</v>
      </c>
      <c r="E233" s="195" t="s">
        <v>1</v>
      </c>
      <c r="F233" s="196" t="s">
        <v>472</v>
      </c>
      <c r="G233" s="193"/>
      <c r="H233" s="195" t="s">
        <v>1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178</v>
      </c>
      <c r="AU233" s="202" t="s">
        <v>84</v>
      </c>
      <c r="AV233" s="12" t="s">
        <v>82</v>
      </c>
      <c r="AW233" s="12" t="s">
        <v>36</v>
      </c>
      <c r="AX233" s="12" t="s">
        <v>75</v>
      </c>
      <c r="AY233" s="202" t="s">
        <v>172</v>
      </c>
    </row>
    <row r="234" spans="2:65" s="12" customFormat="1">
      <c r="B234" s="192"/>
      <c r="C234" s="193"/>
      <c r="D234" s="194" t="s">
        <v>178</v>
      </c>
      <c r="E234" s="195" t="s">
        <v>1</v>
      </c>
      <c r="F234" s="196" t="s">
        <v>239</v>
      </c>
      <c r="G234" s="193"/>
      <c r="H234" s="195" t="s">
        <v>1</v>
      </c>
      <c r="I234" s="197"/>
      <c r="J234" s="193"/>
      <c r="K234" s="193"/>
      <c r="L234" s="198"/>
      <c r="M234" s="199"/>
      <c r="N234" s="200"/>
      <c r="O234" s="200"/>
      <c r="P234" s="200"/>
      <c r="Q234" s="200"/>
      <c r="R234" s="200"/>
      <c r="S234" s="200"/>
      <c r="T234" s="201"/>
      <c r="AT234" s="202" t="s">
        <v>178</v>
      </c>
      <c r="AU234" s="202" t="s">
        <v>84</v>
      </c>
      <c r="AV234" s="12" t="s">
        <v>82</v>
      </c>
      <c r="AW234" s="12" t="s">
        <v>36</v>
      </c>
      <c r="AX234" s="12" t="s">
        <v>75</v>
      </c>
      <c r="AY234" s="202" t="s">
        <v>172</v>
      </c>
    </row>
    <row r="235" spans="2:65" s="13" customFormat="1">
      <c r="B235" s="203"/>
      <c r="C235" s="204"/>
      <c r="D235" s="194" t="s">
        <v>178</v>
      </c>
      <c r="E235" s="205" t="s">
        <v>1</v>
      </c>
      <c r="F235" s="206" t="s">
        <v>1010</v>
      </c>
      <c r="G235" s="204"/>
      <c r="H235" s="207">
        <v>43.1</v>
      </c>
      <c r="I235" s="208"/>
      <c r="J235" s="204"/>
      <c r="K235" s="204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178</v>
      </c>
      <c r="AU235" s="213" t="s">
        <v>84</v>
      </c>
      <c r="AV235" s="13" t="s">
        <v>84</v>
      </c>
      <c r="AW235" s="13" t="s">
        <v>36</v>
      </c>
      <c r="AX235" s="13" t="s">
        <v>82</v>
      </c>
      <c r="AY235" s="213" t="s">
        <v>172</v>
      </c>
    </row>
    <row r="236" spans="2:65" s="1" customFormat="1" ht="16.5" customHeight="1">
      <c r="B236" s="33"/>
      <c r="C236" s="181" t="s">
        <v>287</v>
      </c>
      <c r="D236" s="181" t="s">
        <v>174</v>
      </c>
      <c r="E236" s="182" t="s">
        <v>478</v>
      </c>
      <c r="F236" s="183" t="s">
        <v>479</v>
      </c>
      <c r="G236" s="184" t="s">
        <v>231</v>
      </c>
      <c r="H236" s="185">
        <v>0.3</v>
      </c>
      <c r="I236" s="186"/>
      <c r="J236" s="185">
        <f>ROUND(I236*H236,2)</f>
        <v>0</v>
      </c>
      <c r="K236" s="183" t="s">
        <v>176</v>
      </c>
      <c r="L236" s="37"/>
      <c r="M236" s="187" t="s">
        <v>1</v>
      </c>
      <c r="N236" s="188" t="s">
        <v>46</v>
      </c>
      <c r="O236" s="59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AR236" s="16" t="s">
        <v>177</v>
      </c>
      <c r="AT236" s="16" t="s">
        <v>174</v>
      </c>
      <c r="AU236" s="16" t="s">
        <v>84</v>
      </c>
      <c r="AY236" s="16" t="s">
        <v>172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6" t="s">
        <v>82</v>
      </c>
      <c r="BK236" s="191">
        <f>ROUND(I236*H236,2)</f>
        <v>0</v>
      </c>
      <c r="BL236" s="16" t="s">
        <v>177</v>
      </c>
      <c r="BM236" s="16" t="s">
        <v>1011</v>
      </c>
    </row>
    <row r="237" spans="2:65" s="12" customFormat="1">
      <c r="B237" s="192"/>
      <c r="C237" s="193"/>
      <c r="D237" s="194" t="s">
        <v>178</v>
      </c>
      <c r="E237" s="195" t="s">
        <v>1</v>
      </c>
      <c r="F237" s="196" t="s">
        <v>1012</v>
      </c>
      <c r="G237" s="193"/>
      <c r="H237" s="195" t="s">
        <v>1</v>
      </c>
      <c r="I237" s="197"/>
      <c r="J237" s="193"/>
      <c r="K237" s="193"/>
      <c r="L237" s="198"/>
      <c r="M237" s="199"/>
      <c r="N237" s="200"/>
      <c r="O237" s="200"/>
      <c r="P237" s="200"/>
      <c r="Q237" s="200"/>
      <c r="R237" s="200"/>
      <c r="S237" s="200"/>
      <c r="T237" s="201"/>
      <c r="AT237" s="202" t="s">
        <v>178</v>
      </c>
      <c r="AU237" s="202" t="s">
        <v>84</v>
      </c>
      <c r="AV237" s="12" t="s">
        <v>82</v>
      </c>
      <c r="AW237" s="12" t="s">
        <v>36</v>
      </c>
      <c r="AX237" s="12" t="s">
        <v>75</v>
      </c>
      <c r="AY237" s="202" t="s">
        <v>172</v>
      </c>
    </row>
    <row r="238" spans="2:65" s="13" customFormat="1">
      <c r="B238" s="203"/>
      <c r="C238" s="204"/>
      <c r="D238" s="194" t="s">
        <v>178</v>
      </c>
      <c r="E238" s="205" t="s">
        <v>1</v>
      </c>
      <c r="F238" s="206" t="s">
        <v>1013</v>
      </c>
      <c r="G238" s="204"/>
      <c r="H238" s="207">
        <v>0.28000000000000003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178</v>
      </c>
      <c r="AU238" s="213" t="s">
        <v>84</v>
      </c>
      <c r="AV238" s="13" t="s">
        <v>84</v>
      </c>
      <c r="AW238" s="13" t="s">
        <v>36</v>
      </c>
      <c r="AX238" s="13" t="s">
        <v>75</v>
      </c>
      <c r="AY238" s="213" t="s">
        <v>172</v>
      </c>
    </row>
    <row r="239" spans="2:65" s="13" customFormat="1">
      <c r="B239" s="203"/>
      <c r="C239" s="204"/>
      <c r="D239" s="194" t="s">
        <v>178</v>
      </c>
      <c r="E239" s="205" t="s">
        <v>1</v>
      </c>
      <c r="F239" s="206" t="s">
        <v>1014</v>
      </c>
      <c r="G239" s="204"/>
      <c r="H239" s="207">
        <v>0.02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178</v>
      </c>
      <c r="AU239" s="213" t="s">
        <v>84</v>
      </c>
      <c r="AV239" s="13" t="s">
        <v>84</v>
      </c>
      <c r="AW239" s="13" t="s">
        <v>36</v>
      </c>
      <c r="AX239" s="13" t="s">
        <v>75</v>
      </c>
      <c r="AY239" s="213" t="s">
        <v>172</v>
      </c>
    </row>
    <row r="240" spans="2:65" s="14" customFormat="1">
      <c r="B240" s="216"/>
      <c r="C240" s="217"/>
      <c r="D240" s="194" t="s">
        <v>178</v>
      </c>
      <c r="E240" s="218" t="s">
        <v>1</v>
      </c>
      <c r="F240" s="219" t="s">
        <v>195</v>
      </c>
      <c r="G240" s="217"/>
      <c r="H240" s="220">
        <v>0.3</v>
      </c>
      <c r="I240" s="221"/>
      <c r="J240" s="217"/>
      <c r="K240" s="217"/>
      <c r="L240" s="222"/>
      <c r="M240" s="223"/>
      <c r="N240" s="224"/>
      <c r="O240" s="224"/>
      <c r="P240" s="224"/>
      <c r="Q240" s="224"/>
      <c r="R240" s="224"/>
      <c r="S240" s="224"/>
      <c r="T240" s="225"/>
      <c r="AT240" s="226" t="s">
        <v>178</v>
      </c>
      <c r="AU240" s="226" t="s">
        <v>84</v>
      </c>
      <c r="AV240" s="14" t="s">
        <v>177</v>
      </c>
      <c r="AW240" s="14" t="s">
        <v>36</v>
      </c>
      <c r="AX240" s="14" t="s">
        <v>82</v>
      </c>
      <c r="AY240" s="226" t="s">
        <v>172</v>
      </c>
    </row>
    <row r="241" spans="2:65" s="11" customFormat="1" ht="22.9" customHeight="1">
      <c r="B241" s="165"/>
      <c r="C241" s="166"/>
      <c r="D241" s="167" t="s">
        <v>74</v>
      </c>
      <c r="E241" s="179" t="s">
        <v>183</v>
      </c>
      <c r="F241" s="179" t="s">
        <v>331</v>
      </c>
      <c r="G241" s="166"/>
      <c r="H241" s="166"/>
      <c r="I241" s="169"/>
      <c r="J241" s="180">
        <f>BK241</f>
        <v>0</v>
      </c>
      <c r="K241" s="166"/>
      <c r="L241" s="171"/>
      <c r="M241" s="172"/>
      <c r="N241" s="173"/>
      <c r="O241" s="173"/>
      <c r="P241" s="174">
        <f>SUM(P242:P295)</f>
        <v>0</v>
      </c>
      <c r="Q241" s="173"/>
      <c r="R241" s="174">
        <f>SUM(R242:R295)</f>
        <v>14.806800000000001</v>
      </c>
      <c r="S241" s="173"/>
      <c r="T241" s="175">
        <f>SUM(T242:T295)</f>
        <v>0</v>
      </c>
      <c r="AR241" s="176" t="s">
        <v>82</v>
      </c>
      <c r="AT241" s="177" t="s">
        <v>74</v>
      </c>
      <c r="AU241" s="177" t="s">
        <v>82</v>
      </c>
      <c r="AY241" s="176" t="s">
        <v>172</v>
      </c>
      <c r="BK241" s="178">
        <f>SUM(BK242:BK295)</f>
        <v>0</v>
      </c>
    </row>
    <row r="242" spans="2:65" s="1" customFormat="1" ht="16.5" customHeight="1">
      <c r="B242" s="33"/>
      <c r="C242" s="181" t="s">
        <v>293</v>
      </c>
      <c r="D242" s="181" t="s">
        <v>174</v>
      </c>
      <c r="E242" s="182" t="s">
        <v>336</v>
      </c>
      <c r="F242" s="183" t="s">
        <v>337</v>
      </c>
      <c r="G242" s="184" t="s">
        <v>175</v>
      </c>
      <c r="H242" s="185">
        <v>194.5</v>
      </c>
      <c r="I242" s="186"/>
      <c r="J242" s="185">
        <f>ROUND(I242*H242,2)</f>
        <v>0</v>
      </c>
      <c r="K242" s="183" t="s">
        <v>176</v>
      </c>
      <c r="L242" s="37"/>
      <c r="M242" s="187" t="s">
        <v>1</v>
      </c>
      <c r="N242" s="188" t="s">
        <v>46</v>
      </c>
      <c r="O242" s="59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AR242" s="16" t="s">
        <v>177</v>
      </c>
      <c r="AT242" s="16" t="s">
        <v>174</v>
      </c>
      <c r="AU242" s="16" t="s">
        <v>84</v>
      </c>
      <c r="AY242" s="16" t="s">
        <v>172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6" t="s">
        <v>82</v>
      </c>
      <c r="BK242" s="191">
        <f>ROUND(I242*H242,2)</f>
        <v>0</v>
      </c>
      <c r="BL242" s="16" t="s">
        <v>177</v>
      </c>
      <c r="BM242" s="16" t="s">
        <v>1015</v>
      </c>
    </row>
    <row r="243" spans="2:65" s="12" customFormat="1">
      <c r="B243" s="192"/>
      <c r="C243" s="193"/>
      <c r="D243" s="194" t="s">
        <v>178</v>
      </c>
      <c r="E243" s="195" t="s">
        <v>1</v>
      </c>
      <c r="F243" s="196" t="s">
        <v>943</v>
      </c>
      <c r="G243" s="193"/>
      <c r="H243" s="195" t="s">
        <v>1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178</v>
      </c>
      <c r="AU243" s="202" t="s">
        <v>84</v>
      </c>
      <c r="AV243" s="12" t="s">
        <v>82</v>
      </c>
      <c r="AW243" s="12" t="s">
        <v>36</v>
      </c>
      <c r="AX243" s="12" t="s">
        <v>75</v>
      </c>
      <c r="AY243" s="202" t="s">
        <v>172</v>
      </c>
    </row>
    <row r="244" spans="2:65" s="12" customFormat="1">
      <c r="B244" s="192"/>
      <c r="C244" s="193"/>
      <c r="D244" s="194" t="s">
        <v>178</v>
      </c>
      <c r="E244" s="195" t="s">
        <v>1</v>
      </c>
      <c r="F244" s="196" t="s">
        <v>180</v>
      </c>
      <c r="G244" s="193"/>
      <c r="H244" s="195" t="s">
        <v>1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178</v>
      </c>
      <c r="AU244" s="202" t="s">
        <v>84</v>
      </c>
      <c r="AV244" s="12" t="s">
        <v>82</v>
      </c>
      <c r="AW244" s="12" t="s">
        <v>36</v>
      </c>
      <c r="AX244" s="12" t="s">
        <v>75</v>
      </c>
      <c r="AY244" s="202" t="s">
        <v>172</v>
      </c>
    </row>
    <row r="245" spans="2:65" s="13" customFormat="1">
      <c r="B245" s="203"/>
      <c r="C245" s="204"/>
      <c r="D245" s="194" t="s">
        <v>178</v>
      </c>
      <c r="E245" s="205" t="s">
        <v>1</v>
      </c>
      <c r="F245" s="206" t="s">
        <v>944</v>
      </c>
      <c r="G245" s="204"/>
      <c r="H245" s="207">
        <v>194.5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178</v>
      </c>
      <c r="AU245" s="213" t="s">
        <v>84</v>
      </c>
      <c r="AV245" s="13" t="s">
        <v>84</v>
      </c>
      <c r="AW245" s="13" t="s">
        <v>36</v>
      </c>
      <c r="AX245" s="13" t="s">
        <v>82</v>
      </c>
      <c r="AY245" s="213" t="s">
        <v>172</v>
      </c>
    </row>
    <row r="246" spans="2:65" s="1" customFormat="1" ht="16.5" customHeight="1">
      <c r="B246" s="33"/>
      <c r="C246" s="181" t="s">
        <v>296</v>
      </c>
      <c r="D246" s="181" t="s">
        <v>174</v>
      </c>
      <c r="E246" s="182" t="s">
        <v>343</v>
      </c>
      <c r="F246" s="183" t="s">
        <v>344</v>
      </c>
      <c r="G246" s="184" t="s">
        <v>175</v>
      </c>
      <c r="H246" s="185">
        <v>194.5</v>
      </c>
      <c r="I246" s="186"/>
      <c r="J246" s="185">
        <f>ROUND(I246*H246,2)</f>
        <v>0</v>
      </c>
      <c r="K246" s="183" t="s">
        <v>176</v>
      </c>
      <c r="L246" s="37"/>
      <c r="M246" s="187" t="s">
        <v>1</v>
      </c>
      <c r="N246" s="188" t="s">
        <v>46</v>
      </c>
      <c r="O246" s="59"/>
      <c r="P246" s="189">
        <f>O246*H246</f>
        <v>0</v>
      </c>
      <c r="Q246" s="189">
        <v>0</v>
      </c>
      <c r="R246" s="189">
        <f>Q246*H246</f>
        <v>0</v>
      </c>
      <c r="S246" s="189">
        <v>0</v>
      </c>
      <c r="T246" s="190">
        <f>S246*H246</f>
        <v>0</v>
      </c>
      <c r="AR246" s="16" t="s">
        <v>177</v>
      </c>
      <c r="AT246" s="16" t="s">
        <v>174</v>
      </c>
      <c r="AU246" s="16" t="s">
        <v>84</v>
      </c>
      <c r="AY246" s="16" t="s">
        <v>172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6" t="s">
        <v>82</v>
      </c>
      <c r="BK246" s="191">
        <f>ROUND(I246*H246,2)</f>
        <v>0</v>
      </c>
      <c r="BL246" s="16" t="s">
        <v>177</v>
      </c>
      <c r="BM246" s="16" t="s">
        <v>1016</v>
      </c>
    </row>
    <row r="247" spans="2:65" s="12" customFormat="1">
      <c r="B247" s="192"/>
      <c r="C247" s="193"/>
      <c r="D247" s="194" t="s">
        <v>178</v>
      </c>
      <c r="E247" s="195" t="s">
        <v>1</v>
      </c>
      <c r="F247" s="196" t="s">
        <v>943</v>
      </c>
      <c r="G247" s="193"/>
      <c r="H247" s="195" t="s">
        <v>1</v>
      </c>
      <c r="I247" s="197"/>
      <c r="J247" s="193"/>
      <c r="K247" s="193"/>
      <c r="L247" s="198"/>
      <c r="M247" s="199"/>
      <c r="N247" s="200"/>
      <c r="O247" s="200"/>
      <c r="P247" s="200"/>
      <c r="Q247" s="200"/>
      <c r="R247" s="200"/>
      <c r="S247" s="200"/>
      <c r="T247" s="201"/>
      <c r="AT247" s="202" t="s">
        <v>178</v>
      </c>
      <c r="AU247" s="202" t="s">
        <v>84</v>
      </c>
      <c r="AV247" s="12" t="s">
        <v>82</v>
      </c>
      <c r="AW247" s="12" t="s">
        <v>36</v>
      </c>
      <c r="AX247" s="12" t="s">
        <v>75</v>
      </c>
      <c r="AY247" s="202" t="s">
        <v>172</v>
      </c>
    </row>
    <row r="248" spans="2:65" s="12" customFormat="1">
      <c r="B248" s="192"/>
      <c r="C248" s="193"/>
      <c r="D248" s="194" t="s">
        <v>178</v>
      </c>
      <c r="E248" s="195" t="s">
        <v>1</v>
      </c>
      <c r="F248" s="196" t="s">
        <v>180</v>
      </c>
      <c r="G248" s="193"/>
      <c r="H248" s="195" t="s">
        <v>1</v>
      </c>
      <c r="I248" s="197"/>
      <c r="J248" s="193"/>
      <c r="K248" s="193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178</v>
      </c>
      <c r="AU248" s="202" t="s">
        <v>84</v>
      </c>
      <c r="AV248" s="12" t="s">
        <v>82</v>
      </c>
      <c r="AW248" s="12" t="s">
        <v>36</v>
      </c>
      <c r="AX248" s="12" t="s">
        <v>75</v>
      </c>
      <c r="AY248" s="202" t="s">
        <v>172</v>
      </c>
    </row>
    <row r="249" spans="2:65" s="12" customFormat="1">
      <c r="B249" s="192"/>
      <c r="C249" s="193"/>
      <c r="D249" s="194" t="s">
        <v>178</v>
      </c>
      <c r="E249" s="195" t="s">
        <v>1</v>
      </c>
      <c r="F249" s="196" t="s">
        <v>341</v>
      </c>
      <c r="G249" s="193"/>
      <c r="H249" s="195" t="s">
        <v>1</v>
      </c>
      <c r="I249" s="197"/>
      <c r="J249" s="193"/>
      <c r="K249" s="193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178</v>
      </c>
      <c r="AU249" s="202" t="s">
        <v>84</v>
      </c>
      <c r="AV249" s="12" t="s">
        <v>82</v>
      </c>
      <c r="AW249" s="12" t="s">
        <v>36</v>
      </c>
      <c r="AX249" s="12" t="s">
        <v>75</v>
      </c>
      <c r="AY249" s="202" t="s">
        <v>172</v>
      </c>
    </row>
    <row r="250" spans="2:65" s="13" customFormat="1">
      <c r="B250" s="203"/>
      <c r="C250" s="204"/>
      <c r="D250" s="194" t="s">
        <v>178</v>
      </c>
      <c r="E250" s="205" t="s">
        <v>1</v>
      </c>
      <c r="F250" s="206" t="s">
        <v>944</v>
      </c>
      <c r="G250" s="204"/>
      <c r="H250" s="207">
        <v>194.5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178</v>
      </c>
      <c r="AU250" s="213" t="s">
        <v>84</v>
      </c>
      <c r="AV250" s="13" t="s">
        <v>84</v>
      </c>
      <c r="AW250" s="13" t="s">
        <v>36</v>
      </c>
      <c r="AX250" s="13" t="s">
        <v>82</v>
      </c>
      <c r="AY250" s="213" t="s">
        <v>172</v>
      </c>
    </row>
    <row r="251" spans="2:65" s="1" customFormat="1" ht="16.5" customHeight="1">
      <c r="B251" s="33"/>
      <c r="C251" s="181" t="s">
        <v>300</v>
      </c>
      <c r="D251" s="181" t="s">
        <v>174</v>
      </c>
      <c r="E251" s="182" t="s">
        <v>346</v>
      </c>
      <c r="F251" s="183" t="s">
        <v>347</v>
      </c>
      <c r="G251" s="184" t="s">
        <v>175</v>
      </c>
      <c r="H251" s="185">
        <v>45.7</v>
      </c>
      <c r="I251" s="186"/>
      <c r="J251" s="185">
        <f>ROUND(I251*H251,2)</f>
        <v>0</v>
      </c>
      <c r="K251" s="183" t="s">
        <v>176</v>
      </c>
      <c r="L251" s="37"/>
      <c r="M251" s="187" t="s">
        <v>1</v>
      </c>
      <c r="N251" s="188" t="s">
        <v>46</v>
      </c>
      <c r="O251" s="59"/>
      <c r="P251" s="189">
        <f>O251*H251</f>
        <v>0</v>
      </c>
      <c r="Q251" s="189">
        <v>0</v>
      </c>
      <c r="R251" s="189">
        <f>Q251*H251</f>
        <v>0</v>
      </c>
      <c r="S251" s="189">
        <v>0</v>
      </c>
      <c r="T251" s="190">
        <f>S251*H251</f>
        <v>0</v>
      </c>
      <c r="AR251" s="16" t="s">
        <v>177</v>
      </c>
      <c r="AT251" s="16" t="s">
        <v>174</v>
      </c>
      <c r="AU251" s="16" t="s">
        <v>84</v>
      </c>
      <c r="AY251" s="16" t="s">
        <v>172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6" t="s">
        <v>82</v>
      </c>
      <c r="BK251" s="191">
        <f>ROUND(I251*H251,2)</f>
        <v>0</v>
      </c>
      <c r="BL251" s="16" t="s">
        <v>177</v>
      </c>
      <c r="BM251" s="16" t="s">
        <v>1017</v>
      </c>
    </row>
    <row r="252" spans="2:65" s="12" customFormat="1">
      <c r="B252" s="192"/>
      <c r="C252" s="193"/>
      <c r="D252" s="194" t="s">
        <v>178</v>
      </c>
      <c r="E252" s="195" t="s">
        <v>1</v>
      </c>
      <c r="F252" s="196" t="s">
        <v>943</v>
      </c>
      <c r="G252" s="193"/>
      <c r="H252" s="195" t="s">
        <v>1</v>
      </c>
      <c r="I252" s="197"/>
      <c r="J252" s="193"/>
      <c r="K252" s="193"/>
      <c r="L252" s="198"/>
      <c r="M252" s="199"/>
      <c r="N252" s="200"/>
      <c r="O252" s="200"/>
      <c r="P252" s="200"/>
      <c r="Q252" s="200"/>
      <c r="R252" s="200"/>
      <c r="S252" s="200"/>
      <c r="T252" s="201"/>
      <c r="AT252" s="202" t="s">
        <v>178</v>
      </c>
      <c r="AU252" s="202" t="s">
        <v>84</v>
      </c>
      <c r="AV252" s="12" t="s">
        <v>82</v>
      </c>
      <c r="AW252" s="12" t="s">
        <v>36</v>
      </c>
      <c r="AX252" s="12" t="s">
        <v>75</v>
      </c>
      <c r="AY252" s="202" t="s">
        <v>172</v>
      </c>
    </row>
    <row r="253" spans="2:65" s="12" customFormat="1">
      <c r="B253" s="192"/>
      <c r="C253" s="193"/>
      <c r="D253" s="194" t="s">
        <v>178</v>
      </c>
      <c r="E253" s="195" t="s">
        <v>1</v>
      </c>
      <c r="F253" s="196" t="s">
        <v>180</v>
      </c>
      <c r="G253" s="193"/>
      <c r="H253" s="195" t="s">
        <v>1</v>
      </c>
      <c r="I253" s="197"/>
      <c r="J253" s="193"/>
      <c r="K253" s="193"/>
      <c r="L253" s="198"/>
      <c r="M253" s="199"/>
      <c r="N253" s="200"/>
      <c r="O253" s="200"/>
      <c r="P253" s="200"/>
      <c r="Q253" s="200"/>
      <c r="R253" s="200"/>
      <c r="S253" s="200"/>
      <c r="T253" s="201"/>
      <c r="AT253" s="202" t="s">
        <v>178</v>
      </c>
      <c r="AU253" s="202" t="s">
        <v>84</v>
      </c>
      <c r="AV253" s="12" t="s">
        <v>82</v>
      </c>
      <c r="AW253" s="12" t="s">
        <v>36</v>
      </c>
      <c r="AX253" s="12" t="s">
        <v>75</v>
      </c>
      <c r="AY253" s="202" t="s">
        <v>172</v>
      </c>
    </row>
    <row r="254" spans="2:65" s="12" customFormat="1">
      <c r="B254" s="192"/>
      <c r="C254" s="193"/>
      <c r="D254" s="194" t="s">
        <v>178</v>
      </c>
      <c r="E254" s="195" t="s">
        <v>1</v>
      </c>
      <c r="F254" s="196" t="s">
        <v>341</v>
      </c>
      <c r="G254" s="193"/>
      <c r="H254" s="195" t="s">
        <v>1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178</v>
      </c>
      <c r="AU254" s="202" t="s">
        <v>84</v>
      </c>
      <c r="AV254" s="12" t="s">
        <v>82</v>
      </c>
      <c r="AW254" s="12" t="s">
        <v>36</v>
      </c>
      <c r="AX254" s="12" t="s">
        <v>75</v>
      </c>
      <c r="AY254" s="202" t="s">
        <v>172</v>
      </c>
    </row>
    <row r="255" spans="2:65" s="13" customFormat="1">
      <c r="B255" s="203"/>
      <c r="C255" s="204"/>
      <c r="D255" s="194" t="s">
        <v>178</v>
      </c>
      <c r="E255" s="205" t="s">
        <v>1</v>
      </c>
      <c r="F255" s="206" t="s">
        <v>945</v>
      </c>
      <c r="G255" s="204"/>
      <c r="H255" s="207">
        <v>45.7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178</v>
      </c>
      <c r="AU255" s="213" t="s">
        <v>84</v>
      </c>
      <c r="AV255" s="13" t="s">
        <v>84</v>
      </c>
      <c r="AW255" s="13" t="s">
        <v>36</v>
      </c>
      <c r="AX255" s="13" t="s">
        <v>82</v>
      </c>
      <c r="AY255" s="213" t="s">
        <v>172</v>
      </c>
    </row>
    <row r="256" spans="2:65" s="1" customFormat="1" ht="16.5" customHeight="1">
      <c r="B256" s="33"/>
      <c r="C256" s="181" t="s">
        <v>303</v>
      </c>
      <c r="D256" s="181" t="s">
        <v>174</v>
      </c>
      <c r="E256" s="182" t="s">
        <v>349</v>
      </c>
      <c r="F256" s="183" t="s">
        <v>350</v>
      </c>
      <c r="G256" s="184" t="s">
        <v>175</v>
      </c>
      <c r="H256" s="185">
        <v>194.5</v>
      </c>
      <c r="I256" s="186"/>
      <c r="J256" s="185">
        <f>ROUND(I256*H256,2)</f>
        <v>0</v>
      </c>
      <c r="K256" s="183" t="s">
        <v>176</v>
      </c>
      <c r="L256" s="37"/>
      <c r="M256" s="187" t="s">
        <v>1</v>
      </c>
      <c r="N256" s="188" t="s">
        <v>46</v>
      </c>
      <c r="O256" s="59"/>
      <c r="P256" s="189">
        <f>O256*H256</f>
        <v>0</v>
      </c>
      <c r="Q256" s="189">
        <v>0</v>
      </c>
      <c r="R256" s="189">
        <f>Q256*H256</f>
        <v>0</v>
      </c>
      <c r="S256" s="189">
        <v>0</v>
      </c>
      <c r="T256" s="190">
        <f>S256*H256</f>
        <v>0</v>
      </c>
      <c r="AR256" s="16" t="s">
        <v>177</v>
      </c>
      <c r="AT256" s="16" t="s">
        <v>174</v>
      </c>
      <c r="AU256" s="16" t="s">
        <v>84</v>
      </c>
      <c r="AY256" s="16" t="s">
        <v>172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6" t="s">
        <v>82</v>
      </c>
      <c r="BK256" s="191">
        <f>ROUND(I256*H256,2)</f>
        <v>0</v>
      </c>
      <c r="BL256" s="16" t="s">
        <v>177</v>
      </c>
      <c r="BM256" s="16" t="s">
        <v>1018</v>
      </c>
    </row>
    <row r="257" spans="2:65" s="12" customFormat="1">
      <c r="B257" s="192"/>
      <c r="C257" s="193"/>
      <c r="D257" s="194" t="s">
        <v>178</v>
      </c>
      <c r="E257" s="195" t="s">
        <v>1</v>
      </c>
      <c r="F257" s="196" t="s">
        <v>943</v>
      </c>
      <c r="G257" s="193"/>
      <c r="H257" s="195" t="s">
        <v>1</v>
      </c>
      <c r="I257" s="197"/>
      <c r="J257" s="193"/>
      <c r="K257" s="193"/>
      <c r="L257" s="198"/>
      <c r="M257" s="199"/>
      <c r="N257" s="200"/>
      <c r="O257" s="200"/>
      <c r="P257" s="200"/>
      <c r="Q257" s="200"/>
      <c r="R257" s="200"/>
      <c r="S257" s="200"/>
      <c r="T257" s="201"/>
      <c r="AT257" s="202" t="s">
        <v>178</v>
      </c>
      <c r="AU257" s="202" t="s">
        <v>84</v>
      </c>
      <c r="AV257" s="12" t="s">
        <v>82</v>
      </c>
      <c r="AW257" s="12" t="s">
        <v>36</v>
      </c>
      <c r="AX257" s="12" t="s">
        <v>75</v>
      </c>
      <c r="AY257" s="202" t="s">
        <v>172</v>
      </c>
    </row>
    <row r="258" spans="2:65" s="12" customFormat="1">
      <c r="B258" s="192"/>
      <c r="C258" s="193"/>
      <c r="D258" s="194" t="s">
        <v>178</v>
      </c>
      <c r="E258" s="195" t="s">
        <v>1</v>
      </c>
      <c r="F258" s="196" t="s">
        <v>180</v>
      </c>
      <c r="G258" s="193"/>
      <c r="H258" s="195" t="s">
        <v>1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178</v>
      </c>
      <c r="AU258" s="202" t="s">
        <v>84</v>
      </c>
      <c r="AV258" s="12" t="s">
        <v>82</v>
      </c>
      <c r="AW258" s="12" t="s">
        <v>36</v>
      </c>
      <c r="AX258" s="12" t="s">
        <v>75</v>
      </c>
      <c r="AY258" s="202" t="s">
        <v>172</v>
      </c>
    </row>
    <row r="259" spans="2:65" s="13" customFormat="1">
      <c r="B259" s="203"/>
      <c r="C259" s="204"/>
      <c r="D259" s="194" t="s">
        <v>178</v>
      </c>
      <c r="E259" s="205" t="s">
        <v>1</v>
      </c>
      <c r="F259" s="206" t="s">
        <v>944</v>
      </c>
      <c r="G259" s="204"/>
      <c r="H259" s="207">
        <v>194.5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178</v>
      </c>
      <c r="AU259" s="213" t="s">
        <v>84</v>
      </c>
      <c r="AV259" s="13" t="s">
        <v>84</v>
      </c>
      <c r="AW259" s="13" t="s">
        <v>36</v>
      </c>
      <c r="AX259" s="13" t="s">
        <v>82</v>
      </c>
      <c r="AY259" s="213" t="s">
        <v>172</v>
      </c>
    </row>
    <row r="260" spans="2:65" s="1" customFormat="1" ht="16.5" customHeight="1">
      <c r="B260" s="33"/>
      <c r="C260" s="181" t="s">
        <v>306</v>
      </c>
      <c r="D260" s="181" t="s">
        <v>174</v>
      </c>
      <c r="E260" s="182" t="s">
        <v>352</v>
      </c>
      <c r="F260" s="183" t="s">
        <v>353</v>
      </c>
      <c r="G260" s="184" t="s">
        <v>175</v>
      </c>
      <c r="H260" s="185">
        <v>45.7</v>
      </c>
      <c r="I260" s="186"/>
      <c r="J260" s="185">
        <f>ROUND(I260*H260,2)</f>
        <v>0</v>
      </c>
      <c r="K260" s="183" t="s">
        <v>176</v>
      </c>
      <c r="L260" s="37"/>
      <c r="M260" s="187" t="s">
        <v>1</v>
      </c>
      <c r="N260" s="188" t="s">
        <v>46</v>
      </c>
      <c r="O260" s="59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AR260" s="16" t="s">
        <v>177</v>
      </c>
      <c r="AT260" s="16" t="s">
        <v>174</v>
      </c>
      <c r="AU260" s="16" t="s">
        <v>84</v>
      </c>
      <c r="AY260" s="16" t="s">
        <v>172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6" t="s">
        <v>82</v>
      </c>
      <c r="BK260" s="191">
        <f>ROUND(I260*H260,2)</f>
        <v>0</v>
      </c>
      <c r="BL260" s="16" t="s">
        <v>177</v>
      </c>
      <c r="BM260" s="16" t="s">
        <v>1019</v>
      </c>
    </row>
    <row r="261" spans="2:65" s="12" customFormat="1">
      <c r="B261" s="192"/>
      <c r="C261" s="193"/>
      <c r="D261" s="194" t="s">
        <v>178</v>
      </c>
      <c r="E261" s="195" t="s">
        <v>1</v>
      </c>
      <c r="F261" s="196" t="s">
        <v>943</v>
      </c>
      <c r="G261" s="193"/>
      <c r="H261" s="195" t="s">
        <v>1</v>
      </c>
      <c r="I261" s="197"/>
      <c r="J261" s="193"/>
      <c r="K261" s="193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178</v>
      </c>
      <c r="AU261" s="202" t="s">
        <v>84</v>
      </c>
      <c r="AV261" s="12" t="s">
        <v>82</v>
      </c>
      <c r="AW261" s="12" t="s">
        <v>36</v>
      </c>
      <c r="AX261" s="12" t="s">
        <v>75</v>
      </c>
      <c r="AY261" s="202" t="s">
        <v>172</v>
      </c>
    </row>
    <row r="262" spans="2:65" s="12" customFormat="1">
      <c r="B262" s="192"/>
      <c r="C262" s="193"/>
      <c r="D262" s="194" t="s">
        <v>178</v>
      </c>
      <c r="E262" s="195" t="s">
        <v>1</v>
      </c>
      <c r="F262" s="196" t="s">
        <v>180</v>
      </c>
      <c r="G262" s="193"/>
      <c r="H262" s="195" t="s">
        <v>1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178</v>
      </c>
      <c r="AU262" s="202" t="s">
        <v>84</v>
      </c>
      <c r="AV262" s="12" t="s">
        <v>82</v>
      </c>
      <c r="AW262" s="12" t="s">
        <v>36</v>
      </c>
      <c r="AX262" s="12" t="s">
        <v>75</v>
      </c>
      <c r="AY262" s="202" t="s">
        <v>172</v>
      </c>
    </row>
    <row r="263" spans="2:65" s="13" customFormat="1">
      <c r="B263" s="203"/>
      <c r="C263" s="204"/>
      <c r="D263" s="194" t="s">
        <v>178</v>
      </c>
      <c r="E263" s="205" t="s">
        <v>1</v>
      </c>
      <c r="F263" s="206" t="s">
        <v>945</v>
      </c>
      <c r="G263" s="204"/>
      <c r="H263" s="207">
        <v>45.7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178</v>
      </c>
      <c r="AU263" s="213" t="s">
        <v>84</v>
      </c>
      <c r="AV263" s="13" t="s">
        <v>84</v>
      </c>
      <c r="AW263" s="13" t="s">
        <v>36</v>
      </c>
      <c r="AX263" s="13" t="s">
        <v>82</v>
      </c>
      <c r="AY263" s="213" t="s">
        <v>172</v>
      </c>
    </row>
    <row r="264" spans="2:65" s="1" customFormat="1" ht="22.5" customHeight="1">
      <c r="B264" s="33"/>
      <c r="C264" s="181" t="s">
        <v>310</v>
      </c>
      <c r="D264" s="181" t="s">
        <v>174</v>
      </c>
      <c r="E264" s="182" t="s">
        <v>359</v>
      </c>
      <c r="F264" s="183" t="s">
        <v>360</v>
      </c>
      <c r="G264" s="184" t="s">
        <v>175</v>
      </c>
      <c r="H264" s="185">
        <v>19.5</v>
      </c>
      <c r="I264" s="186"/>
      <c r="J264" s="185">
        <f>ROUND(I264*H264,2)</f>
        <v>0</v>
      </c>
      <c r="K264" s="183" t="s">
        <v>176</v>
      </c>
      <c r="L264" s="37"/>
      <c r="M264" s="187" t="s">
        <v>1</v>
      </c>
      <c r="N264" s="188" t="s">
        <v>46</v>
      </c>
      <c r="O264" s="59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AR264" s="16" t="s">
        <v>177</v>
      </c>
      <c r="AT264" s="16" t="s">
        <v>174</v>
      </c>
      <c r="AU264" s="16" t="s">
        <v>84</v>
      </c>
      <c r="AY264" s="16" t="s">
        <v>172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6" t="s">
        <v>82</v>
      </c>
      <c r="BK264" s="191">
        <f>ROUND(I264*H264,2)</f>
        <v>0</v>
      </c>
      <c r="BL264" s="16" t="s">
        <v>177</v>
      </c>
      <c r="BM264" s="16" t="s">
        <v>1020</v>
      </c>
    </row>
    <row r="265" spans="2:65" s="12" customFormat="1">
      <c r="B265" s="192"/>
      <c r="C265" s="193"/>
      <c r="D265" s="194" t="s">
        <v>178</v>
      </c>
      <c r="E265" s="195" t="s">
        <v>1</v>
      </c>
      <c r="F265" s="196" t="s">
        <v>943</v>
      </c>
      <c r="G265" s="193"/>
      <c r="H265" s="195" t="s">
        <v>1</v>
      </c>
      <c r="I265" s="197"/>
      <c r="J265" s="193"/>
      <c r="K265" s="193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178</v>
      </c>
      <c r="AU265" s="202" t="s">
        <v>84</v>
      </c>
      <c r="AV265" s="12" t="s">
        <v>82</v>
      </c>
      <c r="AW265" s="12" t="s">
        <v>36</v>
      </c>
      <c r="AX265" s="12" t="s">
        <v>75</v>
      </c>
      <c r="AY265" s="202" t="s">
        <v>172</v>
      </c>
    </row>
    <row r="266" spans="2:65" s="12" customFormat="1">
      <c r="B266" s="192"/>
      <c r="C266" s="193"/>
      <c r="D266" s="194" t="s">
        <v>178</v>
      </c>
      <c r="E266" s="195" t="s">
        <v>1</v>
      </c>
      <c r="F266" s="196" t="s">
        <v>180</v>
      </c>
      <c r="G266" s="193"/>
      <c r="H266" s="195" t="s">
        <v>1</v>
      </c>
      <c r="I266" s="197"/>
      <c r="J266" s="193"/>
      <c r="K266" s="193"/>
      <c r="L266" s="198"/>
      <c r="M266" s="199"/>
      <c r="N266" s="200"/>
      <c r="O266" s="200"/>
      <c r="P266" s="200"/>
      <c r="Q266" s="200"/>
      <c r="R266" s="200"/>
      <c r="S266" s="200"/>
      <c r="T266" s="201"/>
      <c r="AT266" s="202" t="s">
        <v>178</v>
      </c>
      <c r="AU266" s="202" t="s">
        <v>84</v>
      </c>
      <c r="AV266" s="12" t="s">
        <v>82</v>
      </c>
      <c r="AW266" s="12" t="s">
        <v>36</v>
      </c>
      <c r="AX266" s="12" t="s">
        <v>75</v>
      </c>
      <c r="AY266" s="202" t="s">
        <v>172</v>
      </c>
    </row>
    <row r="267" spans="2:65" s="13" customFormat="1">
      <c r="B267" s="203"/>
      <c r="C267" s="204"/>
      <c r="D267" s="194" t="s">
        <v>178</v>
      </c>
      <c r="E267" s="205" t="s">
        <v>1</v>
      </c>
      <c r="F267" s="206" t="s">
        <v>1021</v>
      </c>
      <c r="G267" s="204"/>
      <c r="H267" s="207">
        <v>19.5</v>
      </c>
      <c r="I267" s="208"/>
      <c r="J267" s="204"/>
      <c r="K267" s="204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178</v>
      </c>
      <c r="AU267" s="213" t="s">
        <v>84</v>
      </c>
      <c r="AV267" s="13" t="s">
        <v>84</v>
      </c>
      <c r="AW267" s="13" t="s">
        <v>36</v>
      </c>
      <c r="AX267" s="13" t="s">
        <v>82</v>
      </c>
      <c r="AY267" s="213" t="s">
        <v>172</v>
      </c>
    </row>
    <row r="268" spans="2:65" s="1" customFormat="1" ht="16.5" customHeight="1">
      <c r="B268" s="33"/>
      <c r="C268" s="181" t="s">
        <v>313</v>
      </c>
      <c r="D268" s="181" t="s">
        <v>174</v>
      </c>
      <c r="E268" s="182" t="s">
        <v>362</v>
      </c>
      <c r="F268" s="183" t="s">
        <v>363</v>
      </c>
      <c r="G268" s="184" t="s">
        <v>175</v>
      </c>
      <c r="H268" s="185">
        <v>45.7</v>
      </c>
      <c r="I268" s="186"/>
      <c r="J268" s="185">
        <f>ROUND(I268*H268,2)</f>
        <v>0</v>
      </c>
      <c r="K268" s="183" t="s">
        <v>176</v>
      </c>
      <c r="L268" s="37"/>
      <c r="M268" s="187" t="s">
        <v>1</v>
      </c>
      <c r="N268" s="188" t="s">
        <v>46</v>
      </c>
      <c r="O268" s="59"/>
      <c r="P268" s="189">
        <f>O268*H268</f>
        <v>0</v>
      </c>
      <c r="Q268" s="189">
        <v>0.32400000000000001</v>
      </c>
      <c r="R268" s="189">
        <f>Q268*H268</f>
        <v>14.806800000000001</v>
      </c>
      <c r="S268" s="189">
        <v>0</v>
      </c>
      <c r="T268" s="190">
        <f>S268*H268</f>
        <v>0</v>
      </c>
      <c r="AR268" s="16" t="s">
        <v>177</v>
      </c>
      <c r="AT268" s="16" t="s">
        <v>174</v>
      </c>
      <c r="AU268" s="16" t="s">
        <v>84</v>
      </c>
      <c r="AY268" s="16" t="s">
        <v>172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6" t="s">
        <v>82</v>
      </c>
      <c r="BK268" s="191">
        <f>ROUND(I268*H268,2)</f>
        <v>0</v>
      </c>
      <c r="BL268" s="16" t="s">
        <v>177</v>
      </c>
      <c r="BM268" s="16" t="s">
        <v>1022</v>
      </c>
    </row>
    <row r="269" spans="2:65" s="13" customFormat="1">
      <c r="B269" s="203"/>
      <c r="C269" s="204"/>
      <c r="D269" s="194" t="s">
        <v>178</v>
      </c>
      <c r="E269" s="205" t="s">
        <v>1</v>
      </c>
      <c r="F269" s="206" t="s">
        <v>1000</v>
      </c>
      <c r="G269" s="204"/>
      <c r="H269" s="207">
        <v>45.7</v>
      </c>
      <c r="I269" s="208"/>
      <c r="J269" s="204"/>
      <c r="K269" s="204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178</v>
      </c>
      <c r="AU269" s="213" t="s">
        <v>84</v>
      </c>
      <c r="AV269" s="13" t="s">
        <v>84</v>
      </c>
      <c r="AW269" s="13" t="s">
        <v>36</v>
      </c>
      <c r="AX269" s="13" t="s">
        <v>82</v>
      </c>
      <c r="AY269" s="213" t="s">
        <v>172</v>
      </c>
    </row>
    <row r="270" spans="2:65" s="1" customFormat="1" ht="16.5" customHeight="1">
      <c r="B270" s="33"/>
      <c r="C270" s="181" t="s">
        <v>318</v>
      </c>
      <c r="D270" s="181" t="s">
        <v>174</v>
      </c>
      <c r="E270" s="182" t="s">
        <v>365</v>
      </c>
      <c r="F270" s="183" t="s">
        <v>366</v>
      </c>
      <c r="G270" s="184" t="s">
        <v>175</v>
      </c>
      <c r="H270" s="185">
        <v>240.2</v>
      </c>
      <c r="I270" s="186"/>
      <c r="J270" s="185">
        <f>ROUND(I270*H270,2)</f>
        <v>0</v>
      </c>
      <c r="K270" s="183" t="s">
        <v>176</v>
      </c>
      <c r="L270" s="37"/>
      <c r="M270" s="187" t="s">
        <v>1</v>
      </c>
      <c r="N270" s="188" t="s">
        <v>46</v>
      </c>
      <c r="O270" s="59"/>
      <c r="P270" s="189">
        <f>O270*H270</f>
        <v>0</v>
      </c>
      <c r="Q270" s="189">
        <v>0</v>
      </c>
      <c r="R270" s="189">
        <f>Q270*H270</f>
        <v>0</v>
      </c>
      <c r="S270" s="189">
        <v>0</v>
      </c>
      <c r="T270" s="190">
        <f>S270*H270</f>
        <v>0</v>
      </c>
      <c r="AR270" s="16" t="s">
        <v>177</v>
      </c>
      <c r="AT270" s="16" t="s">
        <v>174</v>
      </c>
      <c r="AU270" s="16" t="s">
        <v>84</v>
      </c>
      <c r="AY270" s="16" t="s">
        <v>172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6" t="s">
        <v>82</v>
      </c>
      <c r="BK270" s="191">
        <f>ROUND(I270*H270,2)</f>
        <v>0</v>
      </c>
      <c r="BL270" s="16" t="s">
        <v>177</v>
      </c>
      <c r="BM270" s="16" t="s">
        <v>1023</v>
      </c>
    </row>
    <row r="271" spans="2:65" s="12" customFormat="1">
      <c r="B271" s="192"/>
      <c r="C271" s="193"/>
      <c r="D271" s="194" t="s">
        <v>178</v>
      </c>
      <c r="E271" s="195" t="s">
        <v>1</v>
      </c>
      <c r="F271" s="196" t="s">
        <v>943</v>
      </c>
      <c r="G271" s="193"/>
      <c r="H271" s="195" t="s">
        <v>1</v>
      </c>
      <c r="I271" s="197"/>
      <c r="J271" s="193"/>
      <c r="K271" s="193"/>
      <c r="L271" s="198"/>
      <c r="M271" s="199"/>
      <c r="N271" s="200"/>
      <c r="O271" s="200"/>
      <c r="P271" s="200"/>
      <c r="Q271" s="200"/>
      <c r="R271" s="200"/>
      <c r="S271" s="200"/>
      <c r="T271" s="201"/>
      <c r="AT271" s="202" t="s">
        <v>178</v>
      </c>
      <c r="AU271" s="202" t="s">
        <v>84</v>
      </c>
      <c r="AV271" s="12" t="s">
        <v>82</v>
      </c>
      <c r="AW271" s="12" t="s">
        <v>36</v>
      </c>
      <c r="AX271" s="12" t="s">
        <v>75</v>
      </c>
      <c r="AY271" s="202" t="s">
        <v>172</v>
      </c>
    </row>
    <row r="272" spans="2:65" s="12" customFormat="1">
      <c r="B272" s="192"/>
      <c r="C272" s="193"/>
      <c r="D272" s="194" t="s">
        <v>178</v>
      </c>
      <c r="E272" s="195" t="s">
        <v>1</v>
      </c>
      <c r="F272" s="196" t="s">
        <v>180</v>
      </c>
      <c r="G272" s="193"/>
      <c r="H272" s="195" t="s">
        <v>1</v>
      </c>
      <c r="I272" s="197"/>
      <c r="J272" s="193"/>
      <c r="K272" s="193"/>
      <c r="L272" s="198"/>
      <c r="M272" s="199"/>
      <c r="N272" s="200"/>
      <c r="O272" s="200"/>
      <c r="P272" s="200"/>
      <c r="Q272" s="200"/>
      <c r="R272" s="200"/>
      <c r="S272" s="200"/>
      <c r="T272" s="201"/>
      <c r="AT272" s="202" t="s">
        <v>178</v>
      </c>
      <c r="AU272" s="202" t="s">
        <v>84</v>
      </c>
      <c r="AV272" s="12" t="s">
        <v>82</v>
      </c>
      <c r="AW272" s="12" t="s">
        <v>36</v>
      </c>
      <c r="AX272" s="12" t="s">
        <v>75</v>
      </c>
      <c r="AY272" s="202" t="s">
        <v>172</v>
      </c>
    </row>
    <row r="273" spans="2:65" s="13" customFormat="1">
      <c r="B273" s="203"/>
      <c r="C273" s="204"/>
      <c r="D273" s="194" t="s">
        <v>178</v>
      </c>
      <c r="E273" s="205" t="s">
        <v>1</v>
      </c>
      <c r="F273" s="206" t="s">
        <v>944</v>
      </c>
      <c r="G273" s="204"/>
      <c r="H273" s="207">
        <v>194.5</v>
      </c>
      <c r="I273" s="208"/>
      <c r="J273" s="204"/>
      <c r="K273" s="204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178</v>
      </c>
      <c r="AU273" s="213" t="s">
        <v>84</v>
      </c>
      <c r="AV273" s="13" t="s">
        <v>84</v>
      </c>
      <c r="AW273" s="13" t="s">
        <v>36</v>
      </c>
      <c r="AX273" s="13" t="s">
        <v>75</v>
      </c>
      <c r="AY273" s="213" t="s">
        <v>172</v>
      </c>
    </row>
    <row r="274" spans="2:65" s="13" customFormat="1">
      <c r="B274" s="203"/>
      <c r="C274" s="204"/>
      <c r="D274" s="194" t="s">
        <v>178</v>
      </c>
      <c r="E274" s="205" t="s">
        <v>1</v>
      </c>
      <c r="F274" s="206" t="s">
        <v>945</v>
      </c>
      <c r="G274" s="204"/>
      <c r="H274" s="207">
        <v>45.7</v>
      </c>
      <c r="I274" s="208"/>
      <c r="J274" s="204"/>
      <c r="K274" s="204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178</v>
      </c>
      <c r="AU274" s="213" t="s">
        <v>84</v>
      </c>
      <c r="AV274" s="13" t="s">
        <v>84</v>
      </c>
      <c r="AW274" s="13" t="s">
        <v>36</v>
      </c>
      <c r="AX274" s="13" t="s">
        <v>75</v>
      </c>
      <c r="AY274" s="213" t="s">
        <v>172</v>
      </c>
    </row>
    <row r="275" spans="2:65" s="14" customFormat="1">
      <c r="B275" s="216"/>
      <c r="C275" s="217"/>
      <c r="D275" s="194" t="s">
        <v>178</v>
      </c>
      <c r="E275" s="218" t="s">
        <v>1</v>
      </c>
      <c r="F275" s="219" t="s">
        <v>195</v>
      </c>
      <c r="G275" s="217"/>
      <c r="H275" s="220">
        <v>240.2</v>
      </c>
      <c r="I275" s="221"/>
      <c r="J275" s="217"/>
      <c r="K275" s="217"/>
      <c r="L275" s="222"/>
      <c r="M275" s="223"/>
      <c r="N275" s="224"/>
      <c r="O275" s="224"/>
      <c r="P275" s="224"/>
      <c r="Q275" s="224"/>
      <c r="R275" s="224"/>
      <c r="S275" s="224"/>
      <c r="T275" s="225"/>
      <c r="AT275" s="226" t="s">
        <v>178</v>
      </c>
      <c r="AU275" s="226" t="s">
        <v>84</v>
      </c>
      <c r="AV275" s="14" t="s">
        <v>177</v>
      </c>
      <c r="AW275" s="14" t="s">
        <v>36</v>
      </c>
      <c r="AX275" s="14" t="s">
        <v>82</v>
      </c>
      <c r="AY275" s="226" t="s">
        <v>172</v>
      </c>
    </row>
    <row r="276" spans="2:65" s="1" customFormat="1" ht="16.5" customHeight="1">
      <c r="B276" s="33"/>
      <c r="C276" s="181" t="s">
        <v>321</v>
      </c>
      <c r="D276" s="181" t="s">
        <v>174</v>
      </c>
      <c r="E276" s="182" t="s">
        <v>368</v>
      </c>
      <c r="F276" s="183" t="s">
        <v>369</v>
      </c>
      <c r="G276" s="184" t="s">
        <v>175</v>
      </c>
      <c r="H276" s="185">
        <v>547.04999999999995</v>
      </c>
      <c r="I276" s="186"/>
      <c r="J276" s="185">
        <f>ROUND(I276*H276,2)</f>
        <v>0</v>
      </c>
      <c r="K276" s="183" t="s">
        <v>176</v>
      </c>
      <c r="L276" s="37"/>
      <c r="M276" s="187" t="s">
        <v>1</v>
      </c>
      <c r="N276" s="188" t="s">
        <v>46</v>
      </c>
      <c r="O276" s="59"/>
      <c r="P276" s="189">
        <f>O276*H276</f>
        <v>0</v>
      </c>
      <c r="Q276" s="189">
        <v>0</v>
      </c>
      <c r="R276" s="189">
        <f>Q276*H276</f>
        <v>0</v>
      </c>
      <c r="S276" s="189">
        <v>0</v>
      </c>
      <c r="T276" s="190">
        <f>S276*H276</f>
        <v>0</v>
      </c>
      <c r="AR276" s="16" t="s">
        <v>177</v>
      </c>
      <c r="AT276" s="16" t="s">
        <v>174</v>
      </c>
      <c r="AU276" s="16" t="s">
        <v>84</v>
      </c>
      <c r="AY276" s="16" t="s">
        <v>172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6" t="s">
        <v>82</v>
      </c>
      <c r="BK276" s="191">
        <f>ROUND(I276*H276,2)</f>
        <v>0</v>
      </c>
      <c r="BL276" s="16" t="s">
        <v>177</v>
      </c>
      <c r="BM276" s="16" t="s">
        <v>1024</v>
      </c>
    </row>
    <row r="277" spans="2:65" s="12" customFormat="1">
      <c r="B277" s="192"/>
      <c r="C277" s="193"/>
      <c r="D277" s="194" t="s">
        <v>178</v>
      </c>
      <c r="E277" s="195" t="s">
        <v>1</v>
      </c>
      <c r="F277" s="196" t="s">
        <v>943</v>
      </c>
      <c r="G277" s="193"/>
      <c r="H277" s="195" t="s">
        <v>1</v>
      </c>
      <c r="I277" s="197"/>
      <c r="J277" s="193"/>
      <c r="K277" s="193"/>
      <c r="L277" s="198"/>
      <c r="M277" s="199"/>
      <c r="N277" s="200"/>
      <c r="O277" s="200"/>
      <c r="P277" s="200"/>
      <c r="Q277" s="200"/>
      <c r="R277" s="200"/>
      <c r="S277" s="200"/>
      <c r="T277" s="201"/>
      <c r="AT277" s="202" t="s">
        <v>178</v>
      </c>
      <c r="AU277" s="202" t="s">
        <v>84</v>
      </c>
      <c r="AV277" s="12" t="s">
        <v>82</v>
      </c>
      <c r="AW277" s="12" t="s">
        <v>36</v>
      </c>
      <c r="AX277" s="12" t="s">
        <v>75</v>
      </c>
      <c r="AY277" s="202" t="s">
        <v>172</v>
      </c>
    </row>
    <row r="278" spans="2:65" s="12" customFormat="1">
      <c r="B278" s="192"/>
      <c r="C278" s="193"/>
      <c r="D278" s="194" t="s">
        <v>178</v>
      </c>
      <c r="E278" s="195" t="s">
        <v>1</v>
      </c>
      <c r="F278" s="196" t="s">
        <v>180</v>
      </c>
      <c r="G278" s="193"/>
      <c r="H278" s="195" t="s">
        <v>1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178</v>
      </c>
      <c r="AU278" s="202" t="s">
        <v>84</v>
      </c>
      <c r="AV278" s="12" t="s">
        <v>82</v>
      </c>
      <c r="AW278" s="12" t="s">
        <v>36</v>
      </c>
      <c r="AX278" s="12" t="s">
        <v>75</v>
      </c>
      <c r="AY278" s="202" t="s">
        <v>172</v>
      </c>
    </row>
    <row r="279" spans="2:65" s="13" customFormat="1">
      <c r="B279" s="203"/>
      <c r="C279" s="204"/>
      <c r="D279" s="194" t="s">
        <v>178</v>
      </c>
      <c r="E279" s="205" t="s">
        <v>1</v>
      </c>
      <c r="F279" s="206" t="s">
        <v>1025</v>
      </c>
      <c r="G279" s="204"/>
      <c r="H279" s="207">
        <v>291.75</v>
      </c>
      <c r="I279" s="208"/>
      <c r="J279" s="204"/>
      <c r="K279" s="204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178</v>
      </c>
      <c r="AU279" s="213" t="s">
        <v>84</v>
      </c>
      <c r="AV279" s="13" t="s">
        <v>84</v>
      </c>
      <c r="AW279" s="13" t="s">
        <v>36</v>
      </c>
      <c r="AX279" s="13" t="s">
        <v>75</v>
      </c>
      <c r="AY279" s="213" t="s">
        <v>172</v>
      </c>
    </row>
    <row r="280" spans="2:65" s="13" customFormat="1">
      <c r="B280" s="203"/>
      <c r="C280" s="204"/>
      <c r="D280" s="194" t="s">
        <v>178</v>
      </c>
      <c r="E280" s="205" t="s">
        <v>1</v>
      </c>
      <c r="F280" s="206" t="s">
        <v>1026</v>
      </c>
      <c r="G280" s="204"/>
      <c r="H280" s="207">
        <v>91.4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178</v>
      </c>
      <c r="AU280" s="213" t="s">
        <v>84</v>
      </c>
      <c r="AV280" s="13" t="s">
        <v>84</v>
      </c>
      <c r="AW280" s="13" t="s">
        <v>36</v>
      </c>
      <c r="AX280" s="13" t="s">
        <v>75</v>
      </c>
      <c r="AY280" s="213" t="s">
        <v>172</v>
      </c>
    </row>
    <row r="281" spans="2:65" s="12" customFormat="1">
      <c r="B281" s="192"/>
      <c r="C281" s="193"/>
      <c r="D281" s="194" t="s">
        <v>178</v>
      </c>
      <c r="E281" s="195" t="s">
        <v>1</v>
      </c>
      <c r="F281" s="196" t="s">
        <v>800</v>
      </c>
      <c r="G281" s="193"/>
      <c r="H281" s="195" t="s">
        <v>1</v>
      </c>
      <c r="I281" s="197"/>
      <c r="J281" s="193"/>
      <c r="K281" s="193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178</v>
      </c>
      <c r="AU281" s="202" t="s">
        <v>84</v>
      </c>
      <c r="AV281" s="12" t="s">
        <v>82</v>
      </c>
      <c r="AW281" s="12" t="s">
        <v>36</v>
      </c>
      <c r="AX281" s="12" t="s">
        <v>75</v>
      </c>
      <c r="AY281" s="202" t="s">
        <v>172</v>
      </c>
    </row>
    <row r="282" spans="2:65" s="13" customFormat="1">
      <c r="B282" s="203"/>
      <c r="C282" s="204"/>
      <c r="D282" s="194" t="s">
        <v>178</v>
      </c>
      <c r="E282" s="205" t="s">
        <v>1</v>
      </c>
      <c r="F282" s="206" t="s">
        <v>951</v>
      </c>
      <c r="G282" s="204"/>
      <c r="H282" s="207">
        <v>163.9</v>
      </c>
      <c r="I282" s="208"/>
      <c r="J282" s="204"/>
      <c r="K282" s="204"/>
      <c r="L282" s="209"/>
      <c r="M282" s="210"/>
      <c r="N282" s="211"/>
      <c r="O282" s="211"/>
      <c r="P282" s="211"/>
      <c r="Q282" s="211"/>
      <c r="R282" s="211"/>
      <c r="S282" s="211"/>
      <c r="T282" s="212"/>
      <c r="AT282" s="213" t="s">
        <v>178</v>
      </c>
      <c r="AU282" s="213" t="s">
        <v>84</v>
      </c>
      <c r="AV282" s="13" t="s">
        <v>84</v>
      </c>
      <c r="AW282" s="13" t="s">
        <v>36</v>
      </c>
      <c r="AX282" s="13" t="s">
        <v>75</v>
      </c>
      <c r="AY282" s="213" t="s">
        <v>172</v>
      </c>
    </row>
    <row r="283" spans="2:65" s="14" customFormat="1">
      <c r="B283" s="216"/>
      <c r="C283" s="217"/>
      <c r="D283" s="194" t="s">
        <v>178</v>
      </c>
      <c r="E283" s="218" t="s">
        <v>1</v>
      </c>
      <c r="F283" s="219" t="s">
        <v>195</v>
      </c>
      <c r="G283" s="217"/>
      <c r="H283" s="220">
        <v>547.04999999999995</v>
      </c>
      <c r="I283" s="221"/>
      <c r="J283" s="217"/>
      <c r="K283" s="217"/>
      <c r="L283" s="222"/>
      <c r="M283" s="223"/>
      <c r="N283" s="224"/>
      <c r="O283" s="224"/>
      <c r="P283" s="224"/>
      <c r="Q283" s="224"/>
      <c r="R283" s="224"/>
      <c r="S283" s="224"/>
      <c r="T283" s="225"/>
      <c r="AT283" s="226" t="s">
        <v>178</v>
      </c>
      <c r="AU283" s="226" t="s">
        <v>84</v>
      </c>
      <c r="AV283" s="14" t="s">
        <v>177</v>
      </c>
      <c r="AW283" s="14" t="s">
        <v>36</v>
      </c>
      <c r="AX283" s="14" t="s">
        <v>82</v>
      </c>
      <c r="AY283" s="226" t="s">
        <v>172</v>
      </c>
    </row>
    <row r="284" spans="2:65" s="1" customFormat="1" ht="22.5" customHeight="1">
      <c r="B284" s="33"/>
      <c r="C284" s="181" t="s">
        <v>325</v>
      </c>
      <c r="D284" s="181" t="s">
        <v>174</v>
      </c>
      <c r="E284" s="182" t="s">
        <v>490</v>
      </c>
      <c r="F284" s="183" t="s">
        <v>491</v>
      </c>
      <c r="G284" s="184" t="s">
        <v>175</v>
      </c>
      <c r="H284" s="185">
        <v>592.75</v>
      </c>
      <c r="I284" s="186"/>
      <c r="J284" s="185">
        <f>ROUND(I284*H284,2)</f>
        <v>0</v>
      </c>
      <c r="K284" s="183" t="s">
        <v>176</v>
      </c>
      <c r="L284" s="37"/>
      <c r="M284" s="187" t="s">
        <v>1</v>
      </c>
      <c r="N284" s="188" t="s">
        <v>46</v>
      </c>
      <c r="O284" s="59"/>
      <c r="P284" s="189">
        <f>O284*H284</f>
        <v>0</v>
      </c>
      <c r="Q284" s="189">
        <v>0</v>
      </c>
      <c r="R284" s="189">
        <f>Q284*H284</f>
        <v>0</v>
      </c>
      <c r="S284" s="189">
        <v>0</v>
      </c>
      <c r="T284" s="190">
        <f>S284*H284</f>
        <v>0</v>
      </c>
      <c r="AR284" s="16" t="s">
        <v>177</v>
      </c>
      <c r="AT284" s="16" t="s">
        <v>174</v>
      </c>
      <c r="AU284" s="16" t="s">
        <v>84</v>
      </c>
      <c r="AY284" s="16" t="s">
        <v>172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6" t="s">
        <v>82</v>
      </c>
      <c r="BK284" s="191">
        <f>ROUND(I284*H284,2)</f>
        <v>0</v>
      </c>
      <c r="BL284" s="16" t="s">
        <v>177</v>
      </c>
      <c r="BM284" s="16" t="s">
        <v>1027</v>
      </c>
    </row>
    <row r="285" spans="2:65" s="12" customFormat="1">
      <c r="B285" s="192"/>
      <c r="C285" s="193"/>
      <c r="D285" s="194" t="s">
        <v>178</v>
      </c>
      <c r="E285" s="195" t="s">
        <v>1</v>
      </c>
      <c r="F285" s="196" t="s">
        <v>943</v>
      </c>
      <c r="G285" s="193"/>
      <c r="H285" s="195" t="s">
        <v>1</v>
      </c>
      <c r="I285" s="197"/>
      <c r="J285" s="193"/>
      <c r="K285" s="193"/>
      <c r="L285" s="198"/>
      <c r="M285" s="199"/>
      <c r="N285" s="200"/>
      <c r="O285" s="200"/>
      <c r="P285" s="200"/>
      <c r="Q285" s="200"/>
      <c r="R285" s="200"/>
      <c r="S285" s="200"/>
      <c r="T285" s="201"/>
      <c r="AT285" s="202" t="s">
        <v>178</v>
      </c>
      <c r="AU285" s="202" t="s">
        <v>84</v>
      </c>
      <c r="AV285" s="12" t="s">
        <v>82</v>
      </c>
      <c r="AW285" s="12" t="s">
        <v>36</v>
      </c>
      <c r="AX285" s="12" t="s">
        <v>75</v>
      </c>
      <c r="AY285" s="202" t="s">
        <v>172</v>
      </c>
    </row>
    <row r="286" spans="2:65" s="12" customFormat="1">
      <c r="B286" s="192"/>
      <c r="C286" s="193"/>
      <c r="D286" s="194" t="s">
        <v>178</v>
      </c>
      <c r="E286" s="195" t="s">
        <v>1</v>
      </c>
      <c r="F286" s="196" t="s">
        <v>180</v>
      </c>
      <c r="G286" s="193"/>
      <c r="H286" s="195" t="s">
        <v>1</v>
      </c>
      <c r="I286" s="197"/>
      <c r="J286" s="193"/>
      <c r="K286" s="193"/>
      <c r="L286" s="198"/>
      <c r="M286" s="199"/>
      <c r="N286" s="200"/>
      <c r="O286" s="200"/>
      <c r="P286" s="200"/>
      <c r="Q286" s="200"/>
      <c r="R286" s="200"/>
      <c r="S286" s="200"/>
      <c r="T286" s="201"/>
      <c r="AT286" s="202" t="s">
        <v>178</v>
      </c>
      <c r="AU286" s="202" t="s">
        <v>84</v>
      </c>
      <c r="AV286" s="12" t="s">
        <v>82</v>
      </c>
      <c r="AW286" s="12" t="s">
        <v>36</v>
      </c>
      <c r="AX286" s="12" t="s">
        <v>75</v>
      </c>
      <c r="AY286" s="202" t="s">
        <v>172</v>
      </c>
    </row>
    <row r="287" spans="2:65" s="13" customFormat="1">
      <c r="B287" s="203"/>
      <c r="C287" s="204"/>
      <c r="D287" s="194" t="s">
        <v>178</v>
      </c>
      <c r="E287" s="205" t="s">
        <v>1</v>
      </c>
      <c r="F287" s="206" t="s">
        <v>1025</v>
      </c>
      <c r="G287" s="204"/>
      <c r="H287" s="207">
        <v>291.75</v>
      </c>
      <c r="I287" s="208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178</v>
      </c>
      <c r="AU287" s="213" t="s">
        <v>84</v>
      </c>
      <c r="AV287" s="13" t="s">
        <v>84</v>
      </c>
      <c r="AW287" s="13" t="s">
        <v>36</v>
      </c>
      <c r="AX287" s="13" t="s">
        <v>75</v>
      </c>
      <c r="AY287" s="213" t="s">
        <v>172</v>
      </c>
    </row>
    <row r="288" spans="2:65" s="13" customFormat="1">
      <c r="B288" s="203"/>
      <c r="C288" s="204"/>
      <c r="D288" s="194" t="s">
        <v>178</v>
      </c>
      <c r="E288" s="205" t="s">
        <v>1</v>
      </c>
      <c r="F288" s="206" t="s">
        <v>1028</v>
      </c>
      <c r="G288" s="204"/>
      <c r="H288" s="207">
        <v>137.1</v>
      </c>
      <c r="I288" s="208"/>
      <c r="J288" s="204"/>
      <c r="K288" s="204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178</v>
      </c>
      <c r="AU288" s="213" t="s">
        <v>84</v>
      </c>
      <c r="AV288" s="13" t="s">
        <v>84</v>
      </c>
      <c r="AW288" s="13" t="s">
        <v>36</v>
      </c>
      <c r="AX288" s="13" t="s">
        <v>75</v>
      </c>
      <c r="AY288" s="213" t="s">
        <v>172</v>
      </c>
    </row>
    <row r="289" spans="2:65" s="12" customFormat="1">
      <c r="B289" s="192"/>
      <c r="C289" s="193"/>
      <c r="D289" s="194" t="s">
        <v>178</v>
      </c>
      <c r="E289" s="195" t="s">
        <v>1</v>
      </c>
      <c r="F289" s="196" t="s">
        <v>800</v>
      </c>
      <c r="G289" s="193"/>
      <c r="H289" s="195" t="s">
        <v>1</v>
      </c>
      <c r="I289" s="197"/>
      <c r="J289" s="193"/>
      <c r="K289" s="193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178</v>
      </c>
      <c r="AU289" s="202" t="s">
        <v>84</v>
      </c>
      <c r="AV289" s="12" t="s">
        <v>82</v>
      </c>
      <c r="AW289" s="12" t="s">
        <v>36</v>
      </c>
      <c r="AX289" s="12" t="s">
        <v>75</v>
      </c>
      <c r="AY289" s="202" t="s">
        <v>172</v>
      </c>
    </row>
    <row r="290" spans="2:65" s="13" customFormat="1">
      <c r="B290" s="203"/>
      <c r="C290" s="204"/>
      <c r="D290" s="194" t="s">
        <v>178</v>
      </c>
      <c r="E290" s="205" t="s">
        <v>1</v>
      </c>
      <c r="F290" s="206" t="s">
        <v>951</v>
      </c>
      <c r="G290" s="204"/>
      <c r="H290" s="207">
        <v>163.9</v>
      </c>
      <c r="I290" s="208"/>
      <c r="J290" s="204"/>
      <c r="K290" s="204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178</v>
      </c>
      <c r="AU290" s="213" t="s">
        <v>84</v>
      </c>
      <c r="AV290" s="13" t="s">
        <v>84</v>
      </c>
      <c r="AW290" s="13" t="s">
        <v>36</v>
      </c>
      <c r="AX290" s="13" t="s">
        <v>75</v>
      </c>
      <c r="AY290" s="213" t="s">
        <v>172</v>
      </c>
    </row>
    <row r="291" spans="2:65" s="14" customFormat="1">
      <c r="B291" s="216"/>
      <c r="C291" s="217"/>
      <c r="D291" s="194" t="s">
        <v>178</v>
      </c>
      <c r="E291" s="218" t="s">
        <v>1</v>
      </c>
      <c r="F291" s="219" t="s">
        <v>195</v>
      </c>
      <c r="G291" s="217"/>
      <c r="H291" s="220">
        <v>592.75</v>
      </c>
      <c r="I291" s="221"/>
      <c r="J291" s="217"/>
      <c r="K291" s="217"/>
      <c r="L291" s="222"/>
      <c r="M291" s="223"/>
      <c r="N291" s="224"/>
      <c r="O291" s="224"/>
      <c r="P291" s="224"/>
      <c r="Q291" s="224"/>
      <c r="R291" s="224"/>
      <c r="S291" s="224"/>
      <c r="T291" s="225"/>
      <c r="AT291" s="226" t="s">
        <v>178</v>
      </c>
      <c r="AU291" s="226" t="s">
        <v>84</v>
      </c>
      <c r="AV291" s="14" t="s">
        <v>177</v>
      </c>
      <c r="AW291" s="14" t="s">
        <v>36</v>
      </c>
      <c r="AX291" s="14" t="s">
        <v>82</v>
      </c>
      <c r="AY291" s="226" t="s">
        <v>172</v>
      </c>
    </row>
    <row r="292" spans="2:65" s="1" customFormat="1" ht="22.5" customHeight="1">
      <c r="B292" s="33"/>
      <c r="C292" s="181" t="s">
        <v>328</v>
      </c>
      <c r="D292" s="181" t="s">
        <v>174</v>
      </c>
      <c r="E292" s="182" t="s">
        <v>371</v>
      </c>
      <c r="F292" s="183" t="s">
        <v>372</v>
      </c>
      <c r="G292" s="184" t="s">
        <v>175</v>
      </c>
      <c r="H292" s="185">
        <v>91.4</v>
      </c>
      <c r="I292" s="186"/>
      <c r="J292" s="185">
        <f>ROUND(I292*H292,2)</f>
        <v>0</v>
      </c>
      <c r="K292" s="183" t="s">
        <v>176</v>
      </c>
      <c r="L292" s="37"/>
      <c r="M292" s="187" t="s">
        <v>1</v>
      </c>
      <c r="N292" s="188" t="s">
        <v>46</v>
      </c>
      <c r="O292" s="59"/>
      <c r="P292" s="189">
        <f>O292*H292</f>
        <v>0</v>
      </c>
      <c r="Q292" s="189">
        <v>0</v>
      </c>
      <c r="R292" s="189">
        <f>Q292*H292</f>
        <v>0</v>
      </c>
      <c r="S292" s="189">
        <v>0</v>
      </c>
      <c r="T292" s="190">
        <f>S292*H292</f>
        <v>0</v>
      </c>
      <c r="AR292" s="16" t="s">
        <v>177</v>
      </c>
      <c r="AT292" s="16" t="s">
        <v>174</v>
      </c>
      <c r="AU292" s="16" t="s">
        <v>84</v>
      </c>
      <c r="AY292" s="16" t="s">
        <v>172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6" t="s">
        <v>82</v>
      </c>
      <c r="BK292" s="191">
        <f>ROUND(I292*H292,2)</f>
        <v>0</v>
      </c>
      <c r="BL292" s="16" t="s">
        <v>177</v>
      </c>
      <c r="BM292" s="16" t="s">
        <v>1029</v>
      </c>
    </row>
    <row r="293" spans="2:65" s="12" customFormat="1">
      <c r="B293" s="192"/>
      <c r="C293" s="193"/>
      <c r="D293" s="194" t="s">
        <v>178</v>
      </c>
      <c r="E293" s="195" t="s">
        <v>1</v>
      </c>
      <c r="F293" s="196" t="s">
        <v>943</v>
      </c>
      <c r="G293" s="193"/>
      <c r="H293" s="195" t="s">
        <v>1</v>
      </c>
      <c r="I293" s="197"/>
      <c r="J293" s="193"/>
      <c r="K293" s="193"/>
      <c r="L293" s="198"/>
      <c r="M293" s="199"/>
      <c r="N293" s="200"/>
      <c r="O293" s="200"/>
      <c r="P293" s="200"/>
      <c r="Q293" s="200"/>
      <c r="R293" s="200"/>
      <c r="S293" s="200"/>
      <c r="T293" s="201"/>
      <c r="AT293" s="202" t="s">
        <v>178</v>
      </c>
      <c r="AU293" s="202" t="s">
        <v>84</v>
      </c>
      <c r="AV293" s="12" t="s">
        <v>82</v>
      </c>
      <c r="AW293" s="12" t="s">
        <v>36</v>
      </c>
      <c r="AX293" s="12" t="s">
        <v>75</v>
      </c>
      <c r="AY293" s="202" t="s">
        <v>172</v>
      </c>
    </row>
    <row r="294" spans="2:65" s="12" customFormat="1">
      <c r="B294" s="192"/>
      <c r="C294" s="193"/>
      <c r="D294" s="194" t="s">
        <v>178</v>
      </c>
      <c r="E294" s="195" t="s">
        <v>1</v>
      </c>
      <c r="F294" s="196" t="s">
        <v>180</v>
      </c>
      <c r="G294" s="193"/>
      <c r="H294" s="195" t="s">
        <v>1</v>
      </c>
      <c r="I294" s="197"/>
      <c r="J294" s="193"/>
      <c r="K294" s="193"/>
      <c r="L294" s="198"/>
      <c r="M294" s="199"/>
      <c r="N294" s="200"/>
      <c r="O294" s="200"/>
      <c r="P294" s="200"/>
      <c r="Q294" s="200"/>
      <c r="R294" s="200"/>
      <c r="S294" s="200"/>
      <c r="T294" s="201"/>
      <c r="AT294" s="202" t="s">
        <v>178</v>
      </c>
      <c r="AU294" s="202" t="s">
        <v>84</v>
      </c>
      <c r="AV294" s="12" t="s">
        <v>82</v>
      </c>
      <c r="AW294" s="12" t="s">
        <v>36</v>
      </c>
      <c r="AX294" s="12" t="s">
        <v>75</v>
      </c>
      <c r="AY294" s="202" t="s">
        <v>172</v>
      </c>
    </row>
    <row r="295" spans="2:65" s="13" customFormat="1">
      <c r="B295" s="203"/>
      <c r="C295" s="204"/>
      <c r="D295" s="194" t="s">
        <v>178</v>
      </c>
      <c r="E295" s="205" t="s">
        <v>1</v>
      </c>
      <c r="F295" s="206" t="s">
        <v>1030</v>
      </c>
      <c r="G295" s="204"/>
      <c r="H295" s="207">
        <v>91.4</v>
      </c>
      <c r="I295" s="208"/>
      <c r="J295" s="204"/>
      <c r="K295" s="204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178</v>
      </c>
      <c r="AU295" s="213" t="s">
        <v>84</v>
      </c>
      <c r="AV295" s="13" t="s">
        <v>84</v>
      </c>
      <c r="AW295" s="13" t="s">
        <v>36</v>
      </c>
      <c r="AX295" s="13" t="s">
        <v>82</v>
      </c>
      <c r="AY295" s="213" t="s">
        <v>172</v>
      </c>
    </row>
    <row r="296" spans="2:65" s="11" customFormat="1" ht="22.9" customHeight="1">
      <c r="B296" s="165"/>
      <c r="C296" s="166"/>
      <c r="D296" s="167" t="s">
        <v>74</v>
      </c>
      <c r="E296" s="179" t="s">
        <v>200</v>
      </c>
      <c r="F296" s="179" t="s">
        <v>380</v>
      </c>
      <c r="G296" s="166"/>
      <c r="H296" s="166"/>
      <c r="I296" s="169"/>
      <c r="J296" s="180">
        <f>BK296</f>
        <v>0</v>
      </c>
      <c r="K296" s="166"/>
      <c r="L296" s="171"/>
      <c r="M296" s="172"/>
      <c r="N296" s="173"/>
      <c r="O296" s="173"/>
      <c r="P296" s="174">
        <f>SUM(P297:P364)</f>
        <v>0</v>
      </c>
      <c r="Q296" s="173"/>
      <c r="R296" s="174">
        <f>SUM(R297:R364)</f>
        <v>8.4199377999999978</v>
      </c>
      <c r="S296" s="173"/>
      <c r="T296" s="175">
        <f>SUM(T297:T364)</f>
        <v>9.604E-2</v>
      </c>
      <c r="AR296" s="176" t="s">
        <v>82</v>
      </c>
      <c r="AT296" s="177" t="s">
        <v>74</v>
      </c>
      <c r="AU296" s="177" t="s">
        <v>82</v>
      </c>
      <c r="AY296" s="176" t="s">
        <v>172</v>
      </c>
      <c r="BK296" s="178">
        <f>SUM(BK297:BK364)</f>
        <v>0</v>
      </c>
    </row>
    <row r="297" spans="2:65" s="1" customFormat="1" ht="16.5" customHeight="1">
      <c r="B297" s="33"/>
      <c r="C297" s="181" t="s">
        <v>332</v>
      </c>
      <c r="D297" s="181" t="s">
        <v>174</v>
      </c>
      <c r="E297" s="182" t="s">
        <v>646</v>
      </c>
      <c r="F297" s="183" t="s">
        <v>647</v>
      </c>
      <c r="G297" s="184" t="s">
        <v>211</v>
      </c>
      <c r="H297" s="185">
        <v>287.01</v>
      </c>
      <c r="I297" s="186"/>
      <c r="J297" s="185">
        <f>ROUND(I297*H297,2)</f>
        <v>0</v>
      </c>
      <c r="K297" s="183" t="s">
        <v>176</v>
      </c>
      <c r="L297" s="37"/>
      <c r="M297" s="187" t="s">
        <v>1</v>
      </c>
      <c r="N297" s="188" t="s">
        <v>46</v>
      </c>
      <c r="O297" s="59"/>
      <c r="P297" s="189">
        <f>O297*H297</f>
        <v>0</v>
      </c>
      <c r="Q297" s="189">
        <v>0</v>
      </c>
      <c r="R297" s="189">
        <f>Q297*H297</f>
        <v>0</v>
      </c>
      <c r="S297" s="189">
        <v>0</v>
      </c>
      <c r="T297" s="190">
        <f>S297*H297</f>
        <v>0</v>
      </c>
      <c r="AR297" s="16" t="s">
        <v>177</v>
      </c>
      <c r="AT297" s="16" t="s">
        <v>174</v>
      </c>
      <c r="AU297" s="16" t="s">
        <v>84</v>
      </c>
      <c r="AY297" s="16" t="s">
        <v>172</v>
      </c>
      <c r="BE297" s="191">
        <f>IF(N297="základní",J297,0)</f>
        <v>0</v>
      </c>
      <c r="BF297" s="191">
        <f>IF(N297="snížená",J297,0)</f>
        <v>0</v>
      </c>
      <c r="BG297" s="191">
        <f>IF(N297="zákl. přenesená",J297,0)</f>
        <v>0</v>
      </c>
      <c r="BH297" s="191">
        <f>IF(N297="sníž. přenesená",J297,0)</f>
        <v>0</v>
      </c>
      <c r="BI297" s="191">
        <f>IF(N297="nulová",J297,0)</f>
        <v>0</v>
      </c>
      <c r="BJ297" s="16" t="s">
        <v>82</v>
      </c>
      <c r="BK297" s="191">
        <f>ROUND(I297*H297,2)</f>
        <v>0</v>
      </c>
      <c r="BL297" s="16" t="s">
        <v>177</v>
      </c>
      <c r="BM297" s="16" t="s">
        <v>1031</v>
      </c>
    </row>
    <row r="298" spans="2:65" s="12" customFormat="1">
      <c r="B298" s="192"/>
      <c r="C298" s="193"/>
      <c r="D298" s="194" t="s">
        <v>178</v>
      </c>
      <c r="E298" s="195" t="s">
        <v>1</v>
      </c>
      <c r="F298" s="196" t="s">
        <v>954</v>
      </c>
      <c r="G298" s="193"/>
      <c r="H298" s="195" t="s">
        <v>1</v>
      </c>
      <c r="I298" s="197"/>
      <c r="J298" s="193"/>
      <c r="K298" s="193"/>
      <c r="L298" s="198"/>
      <c r="M298" s="199"/>
      <c r="N298" s="200"/>
      <c r="O298" s="200"/>
      <c r="P298" s="200"/>
      <c r="Q298" s="200"/>
      <c r="R298" s="200"/>
      <c r="S298" s="200"/>
      <c r="T298" s="201"/>
      <c r="AT298" s="202" t="s">
        <v>178</v>
      </c>
      <c r="AU298" s="202" t="s">
        <v>84</v>
      </c>
      <c r="AV298" s="12" t="s">
        <v>82</v>
      </c>
      <c r="AW298" s="12" t="s">
        <v>36</v>
      </c>
      <c r="AX298" s="12" t="s">
        <v>75</v>
      </c>
      <c r="AY298" s="202" t="s">
        <v>172</v>
      </c>
    </row>
    <row r="299" spans="2:65" s="13" customFormat="1">
      <c r="B299" s="203"/>
      <c r="C299" s="204"/>
      <c r="D299" s="194" t="s">
        <v>178</v>
      </c>
      <c r="E299" s="205" t="s">
        <v>1</v>
      </c>
      <c r="F299" s="206" t="s">
        <v>1032</v>
      </c>
      <c r="G299" s="204"/>
      <c r="H299" s="207">
        <v>287.01</v>
      </c>
      <c r="I299" s="208"/>
      <c r="J299" s="204"/>
      <c r="K299" s="204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178</v>
      </c>
      <c r="AU299" s="213" t="s">
        <v>84</v>
      </c>
      <c r="AV299" s="13" t="s">
        <v>84</v>
      </c>
      <c r="AW299" s="13" t="s">
        <v>36</v>
      </c>
      <c r="AX299" s="13" t="s">
        <v>82</v>
      </c>
      <c r="AY299" s="213" t="s">
        <v>172</v>
      </c>
    </row>
    <row r="300" spans="2:65" s="1" customFormat="1" ht="16.5" customHeight="1">
      <c r="B300" s="33"/>
      <c r="C300" s="227" t="s">
        <v>333</v>
      </c>
      <c r="D300" s="227" t="s">
        <v>288</v>
      </c>
      <c r="E300" s="228" t="s">
        <v>650</v>
      </c>
      <c r="F300" s="229" t="s">
        <v>651</v>
      </c>
      <c r="G300" s="230" t="s">
        <v>211</v>
      </c>
      <c r="H300" s="231">
        <v>287.01</v>
      </c>
      <c r="I300" s="232"/>
      <c r="J300" s="231">
        <f>ROUND(I300*H300,2)</f>
        <v>0</v>
      </c>
      <c r="K300" s="229" t="s">
        <v>1</v>
      </c>
      <c r="L300" s="233"/>
      <c r="M300" s="234" t="s">
        <v>1</v>
      </c>
      <c r="N300" s="235" t="s">
        <v>46</v>
      </c>
      <c r="O300" s="59"/>
      <c r="P300" s="189">
        <f>O300*H300</f>
        <v>0</v>
      </c>
      <c r="Q300" s="189">
        <v>1.4500000000000001E-2</v>
      </c>
      <c r="R300" s="189">
        <f>Q300*H300</f>
        <v>4.161645</v>
      </c>
      <c r="S300" s="189">
        <v>0</v>
      </c>
      <c r="T300" s="190">
        <f>S300*H300</f>
        <v>0</v>
      </c>
      <c r="AR300" s="16" t="s">
        <v>200</v>
      </c>
      <c r="AT300" s="16" t="s">
        <v>288</v>
      </c>
      <c r="AU300" s="16" t="s">
        <v>84</v>
      </c>
      <c r="AY300" s="16" t="s">
        <v>172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6" t="s">
        <v>82</v>
      </c>
      <c r="BK300" s="191">
        <f>ROUND(I300*H300,2)</f>
        <v>0</v>
      </c>
      <c r="BL300" s="16" t="s">
        <v>177</v>
      </c>
      <c r="BM300" s="16" t="s">
        <v>1033</v>
      </c>
    </row>
    <row r="301" spans="2:65" s="12" customFormat="1">
      <c r="B301" s="192"/>
      <c r="C301" s="193"/>
      <c r="D301" s="194" t="s">
        <v>178</v>
      </c>
      <c r="E301" s="195" t="s">
        <v>1</v>
      </c>
      <c r="F301" s="196" t="s">
        <v>954</v>
      </c>
      <c r="G301" s="193"/>
      <c r="H301" s="195" t="s">
        <v>1</v>
      </c>
      <c r="I301" s="197"/>
      <c r="J301" s="193"/>
      <c r="K301" s="193"/>
      <c r="L301" s="198"/>
      <c r="M301" s="199"/>
      <c r="N301" s="200"/>
      <c r="O301" s="200"/>
      <c r="P301" s="200"/>
      <c r="Q301" s="200"/>
      <c r="R301" s="200"/>
      <c r="S301" s="200"/>
      <c r="T301" s="201"/>
      <c r="AT301" s="202" t="s">
        <v>178</v>
      </c>
      <c r="AU301" s="202" t="s">
        <v>84</v>
      </c>
      <c r="AV301" s="12" t="s">
        <v>82</v>
      </c>
      <c r="AW301" s="12" t="s">
        <v>36</v>
      </c>
      <c r="AX301" s="12" t="s">
        <v>75</v>
      </c>
      <c r="AY301" s="202" t="s">
        <v>172</v>
      </c>
    </row>
    <row r="302" spans="2:65" s="12" customFormat="1">
      <c r="B302" s="192"/>
      <c r="C302" s="193"/>
      <c r="D302" s="194" t="s">
        <v>178</v>
      </c>
      <c r="E302" s="195" t="s">
        <v>1</v>
      </c>
      <c r="F302" s="196" t="s">
        <v>500</v>
      </c>
      <c r="G302" s="193"/>
      <c r="H302" s="195" t="s">
        <v>1</v>
      </c>
      <c r="I302" s="197"/>
      <c r="J302" s="193"/>
      <c r="K302" s="193"/>
      <c r="L302" s="198"/>
      <c r="M302" s="199"/>
      <c r="N302" s="200"/>
      <c r="O302" s="200"/>
      <c r="P302" s="200"/>
      <c r="Q302" s="200"/>
      <c r="R302" s="200"/>
      <c r="S302" s="200"/>
      <c r="T302" s="201"/>
      <c r="AT302" s="202" t="s">
        <v>178</v>
      </c>
      <c r="AU302" s="202" t="s">
        <v>84</v>
      </c>
      <c r="AV302" s="12" t="s">
        <v>82</v>
      </c>
      <c r="AW302" s="12" t="s">
        <v>36</v>
      </c>
      <c r="AX302" s="12" t="s">
        <v>75</v>
      </c>
      <c r="AY302" s="202" t="s">
        <v>172</v>
      </c>
    </row>
    <row r="303" spans="2:65" s="13" customFormat="1">
      <c r="B303" s="203"/>
      <c r="C303" s="204"/>
      <c r="D303" s="194" t="s">
        <v>178</v>
      </c>
      <c r="E303" s="205" t="s">
        <v>1</v>
      </c>
      <c r="F303" s="206" t="s">
        <v>1032</v>
      </c>
      <c r="G303" s="204"/>
      <c r="H303" s="207">
        <v>287.01</v>
      </c>
      <c r="I303" s="208"/>
      <c r="J303" s="204"/>
      <c r="K303" s="204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178</v>
      </c>
      <c r="AU303" s="213" t="s">
        <v>84</v>
      </c>
      <c r="AV303" s="13" t="s">
        <v>84</v>
      </c>
      <c r="AW303" s="13" t="s">
        <v>36</v>
      </c>
      <c r="AX303" s="13" t="s">
        <v>82</v>
      </c>
      <c r="AY303" s="213" t="s">
        <v>172</v>
      </c>
    </row>
    <row r="304" spans="2:65" s="1" customFormat="1" ht="22.5" customHeight="1">
      <c r="B304" s="33"/>
      <c r="C304" s="181" t="s">
        <v>334</v>
      </c>
      <c r="D304" s="181" t="s">
        <v>174</v>
      </c>
      <c r="E304" s="182" t="s">
        <v>653</v>
      </c>
      <c r="F304" s="183" t="s">
        <v>654</v>
      </c>
      <c r="G304" s="184" t="s">
        <v>386</v>
      </c>
      <c r="H304" s="185">
        <v>7</v>
      </c>
      <c r="I304" s="186"/>
      <c r="J304" s="185">
        <f>ROUND(I304*H304,2)</f>
        <v>0</v>
      </c>
      <c r="K304" s="183" t="s">
        <v>176</v>
      </c>
      <c r="L304" s="37"/>
      <c r="M304" s="187" t="s">
        <v>1</v>
      </c>
      <c r="N304" s="188" t="s">
        <v>46</v>
      </c>
      <c r="O304" s="59"/>
      <c r="P304" s="189">
        <f>O304*H304</f>
        <v>0</v>
      </c>
      <c r="Q304" s="189">
        <v>0</v>
      </c>
      <c r="R304" s="189">
        <f>Q304*H304</f>
        <v>0</v>
      </c>
      <c r="S304" s="189">
        <v>0</v>
      </c>
      <c r="T304" s="190">
        <f>S304*H304</f>
        <v>0</v>
      </c>
      <c r="AR304" s="16" t="s">
        <v>177</v>
      </c>
      <c r="AT304" s="16" t="s">
        <v>174</v>
      </c>
      <c r="AU304" s="16" t="s">
        <v>84</v>
      </c>
      <c r="AY304" s="16" t="s">
        <v>172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6" t="s">
        <v>82</v>
      </c>
      <c r="BK304" s="191">
        <f>ROUND(I304*H304,2)</f>
        <v>0</v>
      </c>
      <c r="BL304" s="16" t="s">
        <v>177</v>
      </c>
      <c r="BM304" s="16" t="s">
        <v>1034</v>
      </c>
    </row>
    <row r="305" spans="2:65" s="12" customFormat="1">
      <c r="B305" s="192"/>
      <c r="C305" s="193"/>
      <c r="D305" s="194" t="s">
        <v>178</v>
      </c>
      <c r="E305" s="195" t="s">
        <v>1</v>
      </c>
      <c r="F305" s="196" t="s">
        <v>1012</v>
      </c>
      <c r="G305" s="193"/>
      <c r="H305" s="195" t="s">
        <v>1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178</v>
      </c>
      <c r="AU305" s="202" t="s">
        <v>84</v>
      </c>
      <c r="AV305" s="12" t="s">
        <v>82</v>
      </c>
      <c r="AW305" s="12" t="s">
        <v>36</v>
      </c>
      <c r="AX305" s="12" t="s">
        <v>75</v>
      </c>
      <c r="AY305" s="202" t="s">
        <v>172</v>
      </c>
    </row>
    <row r="306" spans="2:65" s="13" customFormat="1">
      <c r="B306" s="203"/>
      <c r="C306" s="204"/>
      <c r="D306" s="194" t="s">
        <v>178</v>
      </c>
      <c r="E306" s="205" t="s">
        <v>1</v>
      </c>
      <c r="F306" s="206" t="s">
        <v>1035</v>
      </c>
      <c r="G306" s="204"/>
      <c r="H306" s="207">
        <v>7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178</v>
      </c>
      <c r="AU306" s="213" t="s">
        <v>84</v>
      </c>
      <c r="AV306" s="13" t="s">
        <v>84</v>
      </c>
      <c r="AW306" s="13" t="s">
        <v>36</v>
      </c>
      <c r="AX306" s="13" t="s">
        <v>82</v>
      </c>
      <c r="AY306" s="213" t="s">
        <v>172</v>
      </c>
    </row>
    <row r="307" spans="2:65" s="1" customFormat="1" ht="16.5" customHeight="1">
      <c r="B307" s="33"/>
      <c r="C307" s="227" t="s">
        <v>335</v>
      </c>
      <c r="D307" s="227" t="s">
        <v>288</v>
      </c>
      <c r="E307" s="228" t="s">
        <v>656</v>
      </c>
      <c r="F307" s="229" t="s">
        <v>657</v>
      </c>
      <c r="G307" s="230" t="s">
        <v>386</v>
      </c>
      <c r="H307" s="231">
        <v>1</v>
      </c>
      <c r="I307" s="232"/>
      <c r="J307" s="231">
        <f t="shared" ref="J307:J315" si="0">ROUND(I307*H307,2)</f>
        <v>0</v>
      </c>
      <c r="K307" s="229" t="s">
        <v>176</v>
      </c>
      <c r="L307" s="233"/>
      <c r="M307" s="234" t="s">
        <v>1</v>
      </c>
      <c r="N307" s="235" t="s">
        <v>46</v>
      </c>
      <c r="O307" s="59"/>
      <c r="P307" s="189">
        <f t="shared" ref="P307:P315" si="1">O307*H307</f>
        <v>0</v>
      </c>
      <c r="Q307" s="189">
        <v>8.6999999999999994E-3</v>
      </c>
      <c r="R307" s="189">
        <f t="shared" ref="R307:R315" si="2">Q307*H307</f>
        <v>8.6999999999999994E-3</v>
      </c>
      <c r="S307" s="189">
        <v>0</v>
      </c>
      <c r="T307" s="190">
        <f t="shared" ref="T307:T315" si="3">S307*H307</f>
        <v>0</v>
      </c>
      <c r="AR307" s="16" t="s">
        <v>200</v>
      </c>
      <c r="AT307" s="16" t="s">
        <v>288</v>
      </c>
      <c r="AU307" s="16" t="s">
        <v>84</v>
      </c>
      <c r="AY307" s="16" t="s">
        <v>172</v>
      </c>
      <c r="BE307" s="191">
        <f t="shared" ref="BE307:BE315" si="4">IF(N307="základní",J307,0)</f>
        <v>0</v>
      </c>
      <c r="BF307" s="191">
        <f t="shared" ref="BF307:BF315" si="5">IF(N307="snížená",J307,0)</f>
        <v>0</v>
      </c>
      <c r="BG307" s="191">
        <f t="shared" ref="BG307:BG315" si="6">IF(N307="zákl. přenesená",J307,0)</f>
        <v>0</v>
      </c>
      <c r="BH307" s="191">
        <f t="shared" ref="BH307:BH315" si="7">IF(N307="sníž. přenesená",J307,0)</f>
        <v>0</v>
      </c>
      <c r="BI307" s="191">
        <f t="shared" ref="BI307:BI315" si="8">IF(N307="nulová",J307,0)</f>
        <v>0</v>
      </c>
      <c r="BJ307" s="16" t="s">
        <v>82</v>
      </c>
      <c r="BK307" s="191">
        <f t="shared" ref="BK307:BK315" si="9">ROUND(I307*H307,2)</f>
        <v>0</v>
      </c>
      <c r="BL307" s="16" t="s">
        <v>177</v>
      </c>
      <c r="BM307" s="16" t="s">
        <v>1036</v>
      </c>
    </row>
    <row r="308" spans="2:65" s="1" customFormat="1" ht="16.5" customHeight="1">
      <c r="B308" s="33"/>
      <c r="C308" s="227" t="s">
        <v>338</v>
      </c>
      <c r="D308" s="227" t="s">
        <v>288</v>
      </c>
      <c r="E308" s="228" t="s">
        <v>1037</v>
      </c>
      <c r="F308" s="229" t="s">
        <v>1038</v>
      </c>
      <c r="G308" s="230" t="s">
        <v>386</v>
      </c>
      <c r="H308" s="231">
        <v>4</v>
      </c>
      <c r="I308" s="232"/>
      <c r="J308" s="231">
        <f t="shared" si="0"/>
        <v>0</v>
      </c>
      <c r="K308" s="229" t="s">
        <v>176</v>
      </c>
      <c r="L308" s="233"/>
      <c r="M308" s="234" t="s">
        <v>1</v>
      </c>
      <c r="N308" s="235" t="s">
        <v>46</v>
      </c>
      <c r="O308" s="59"/>
      <c r="P308" s="189">
        <f t="shared" si="1"/>
        <v>0</v>
      </c>
      <c r="Q308" s="189">
        <v>6.7999999999999996E-3</v>
      </c>
      <c r="R308" s="189">
        <f t="shared" si="2"/>
        <v>2.7199999999999998E-2</v>
      </c>
      <c r="S308" s="189">
        <v>0</v>
      </c>
      <c r="T308" s="190">
        <f t="shared" si="3"/>
        <v>0</v>
      </c>
      <c r="AR308" s="16" t="s">
        <v>200</v>
      </c>
      <c r="AT308" s="16" t="s">
        <v>288</v>
      </c>
      <c r="AU308" s="16" t="s">
        <v>84</v>
      </c>
      <c r="AY308" s="16" t="s">
        <v>172</v>
      </c>
      <c r="BE308" s="191">
        <f t="shared" si="4"/>
        <v>0</v>
      </c>
      <c r="BF308" s="191">
        <f t="shared" si="5"/>
        <v>0</v>
      </c>
      <c r="BG308" s="191">
        <f t="shared" si="6"/>
        <v>0</v>
      </c>
      <c r="BH308" s="191">
        <f t="shared" si="7"/>
        <v>0</v>
      </c>
      <c r="BI308" s="191">
        <f t="shared" si="8"/>
        <v>0</v>
      </c>
      <c r="BJ308" s="16" t="s">
        <v>82</v>
      </c>
      <c r="BK308" s="191">
        <f t="shared" si="9"/>
        <v>0</v>
      </c>
      <c r="BL308" s="16" t="s">
        <v>177</v>
      </c>
      <c r="BM308" s="16" t="s">
        <v>1039</v>
      </c>
    </row>
    <row r="309" spans="2:65" s="1" customFormat="1" ht="16.5" customHeight="1">
      <c r="B309" s="33"/>
      <c r="C309" s="227" t="s">
        <v>342</v>
      </c>
      <c r="D309" s="227" t="s">
        <v>288</v>
      </c>
      <c r="E309" s="228" t="s">
        <v>1040</v>
      </c>
      <c r="F309" s="229" t="s">
        <v>1041</v>
      </c>
      <c r="G309" s="230" t="s">
        <v>386</v>
      </c>
      <c r="H309" s="231">
        <v>1</v>
      </c>
      <c r="I309" s="232"/>
      <c r="J309" s="231">
        <f t="shared" si="0"/>
        <v>0</v>
      </c>
      <c r="K309" s="229" t="s">
        <v>176</v>
      </c>
      <c r="L309" s="233"/>
      <c r="M309" s="234" t="s">
        <v>1</v>
      </c>
      <c r="N309" s="235" t="s">
        <v>46</v>
      </c>
      <c r="O309" s="59"/>
      <c r="P309" s="189">
        <f t="shared" si="1"/>
        <v>0</v>
      </c>
      <c r="Q309" s="189">
        <v>6.7000000000000002E-3</v>
      </c>
      <c r="R309" s="189">
        <f t="shared" si="2"/>
        <v>6.7000000000000002E-3</v>
      </c>
      <c r="S309" s="189">
        <v>0</v>
      </c>
      <c r="T309" s="190">
        <f t="shared" si="3"/>
        <v>0</v>
      </c>
      <c r="AR309" s="16" t="s">
        <v>200</v>
      </c>
      <c r="AT309" s="16" t="s">
        <v>288</v>
      </c>
      <c r="AU309" s="16" t="s">
        <v>84</v>
      </c>
      <c r="AY309" s="16" t="s">
        <v>172</v>
      </c>
      <c r="BE309" s="191">
        <f t="shared" si="4"/>
        <v>0</v>
      </c>
      <c r="BF309" s="191">
        <f t="shared" si="5"/>
        <v>0</v>
      </c>
      <c r="BG309" s="191">
        <f t="shared" si="6"/>
        <v>0</v>
      </c>
      <c r="BH309" s="191">
        <f t="shared" si="7"/>
        <v>0</v>
      </c>
      <c r="BI309" s="191">
        <f t="shared" si="8"/>
        <v>0</v>
      </c>
      <c r="BJ309" s="16" t="s">
        <v>82</v>
      </c>
      <c r="BK309" s="191">
        <f t="shared" si="9"/>
        <v>0</v>
      </c>
      <c r="BL309" s="16" t="s">
        <v>177</v>
      </c>
      <c r="BM309" s="16" t="s">
        <v>1042</v>
      </c>
    </row>
    <row r="310" spans="2:65" s="1" customFormat="1" ht="16.5" customHeight="1">
      <c r="B310" s="33"/>
      <c r="C310" s="227" t="s">
        <v>345</v>
      </c>
      <c r="D310" s="227" t="s">
        <v>288</v>
      </c>
      <c r="E310" s="228" t="s">
        <v>1043</v>
      </c>
      <c r="F310" s="229" t="s">
        <v>1044</v>
      </c>
      <c r="G310" s="230" t="s">
        <v>386</v>
      </c>
      <c r="H310" s="231">
        <v>1</v>
      </c>
      <c r="I310" s="232"/>
      <c r="J310" s="231">
        <f t="shared" si="0"/>
        <v>0</v>
      </c>
      <c r="K310" s="229" t="s">
        <v>176</v>
      </c>
      <c r="L310" s="233"/>
      <c r="M310" s="234" t="s">
        <v>1</v>
      </c>
      <c r="N310" s="235" t="s">
        <v>46</v>
      </c>
      <c r="O310" s="59"/>
      <c r="P310" s="189">
        <f t="shared" si="1"/>
        <v>0</v>
      </c>
      <c r="Q310" s="189">
        <v>6.4999999999999997E-3</v>
      </c>
      <c r="R310" s="189">
        <f t="shared" si="2"/>
        <v>6.4999999999999997E-3</v>
      </c>
      <c r="S310" s="189">
        <v>0</v>
      </c>
      <c r="T310" s="190">
        <f t="shared" si="3"/>
        <v>0</v>
      </c>
      <c r="AR310" s="16" t="s">
        <v>200</v>
      </c>
      <c r="AT310" s="16" t="s">
        <v>288</v>
      </c>
      <c r="AU310" s="16" t="s">
        <v>84</v>
      </c>
      <c r="AY310" s="16" t="s">
        <v>172</v>
      </c>
      <c r="BE310" s="191">
        <f t="shared" si="4"/>
        <v>0</v>
      </c>
      <c r="BF310" s="191">
        <f t="shared" si="5"/>
        <v>0</v>
      </c>
      <c r="BG310" s="191">
        <f t="shared" si="6"/>
        <v>0</v>
      </c>
      <c r="BH310" s="191">
        <f t="shared" si="7"/>
        <v>0</v>
      </c>
      <c r="BI310" s="191">
        <f t="shared" si="8"/>
        <v>0</v>
      </c>
      <c r="BJ310" s="16" t="s">
        <v>82</v>
      </c>
      <c r="BK310" s="191">
        <f t="shared" si="9"/>
        <v>0</v>
      </c>
      <c r="BL310" s="16" t="s">
        <v>177</v>
      </c>
      <c r="BM310" s="16" t="s">
        <v>1045</v>
      </c>
    </row>
    <row r="311" spans="2:65" s="1" customFormat="1" ht="22.5" customHeight="1">
      <c r="B311" s="33"/>
      <c r="C311" s="181" t="s">
        <v>348</v>
      </c>
      <c r="D311" s="181" t="s">
        <v>174</v>
      </c>
      <c r="E311" s="182" t="s">
        <v>659</v>
      </c>
      <c r="F311" s="183" t="s">
        <v>660</v>
      </c>
      <c r="G311" s="184" t="s">
        <v>386</v>
      </c>
      <c r="H311" s="185">
        <v>2</v>
      </c>
      <c r="I311" s="186"/>
      <c r="J311" s="185">
        <f t="shared" si="0"/>
        <v>0</v>
      </c>
      <c r="K311" s="183" t="s">
        <v>176</v>
      </c>
      <c r="L311" s="37"/>
      <c r="M311" s="187" t="s">
        <v>1</v>
      </c>
      <c r="N311" s="188" t="s">
        <v>46</v>
      </c>
      <c r="O311" s="59"/>
      <c r="P311" s="189">
        <f t="shared" si="1"/>
        <v>0</v>
      </c>
      <c r="Q311" s="189">
        <v>1.67E-3</v>
      </c>
      <c r="R311" s="189">
        <f t="shared" si="2"/>
        <v>3.3400000000000001E-3</v>
      </c>
      <c r="S311" s="189">
        <v>0</v>
      </c>
      <c r="T311" s="190">
        <f t="shared" si="3"/>
        <v>0</v>
      </c>
      <c r="AR311" s="16" t="s">
        <v>177</v>
      </c>
      <c r="AT311" s="16" t="s">
        <v>174</v>
      </c>
      <c r="AU311" s="16" t="s">
        <v>84</v>
      </c>
      <c r="AY311" s="16" t="s">
        <v>172</v>
      </c>
      <c r="BE311" s="191">
        <f t="shared" si="4"/>
        <v>0</v>
      </c>
      <c r="BF311" s="191">
        <f t="shared" si="5"/>
        <v>0</v>
      </c>
      <c r="BG311" s="191">
        <f t="shared" si="6"/>
        <v>0</v>
      </c>
      <c r="BH311" s="191">
        <f t="shared" si="7"/>
        <v>0</v>
      </c>
      <c r="BI311" s="191">
        <f t="shared" si="8"/>
        <v>0</v>
      </c>
      <c r="BJ311" s="16" t="s">
        <v>82</v>
      </c>
      <c r="BK311" s="191">
        <f t="shared" si="9"/>
        <v>0</v>
      </c>
      <c r="BL311" s="16" t="s">
        <v>177</v>
      </c>
      <c r="BM311" s="16" t="s">
        <v>1046</v>
      </c>
    </row>
    <row r="312" spans="2:65" s="1" customFormat="1" ht="16.5" customHeight="1">
      <c r="B312" s="33"/>
      <c r="C312" s="227" t="s">
        <v>351</v>
      </c>
      <c r="D312" s="227" t="s">
        <v>288</v>
      </c>
      <c r="E312" s="228" t="s">
        <v>1047</v>
      </c>
      <c r="F312" s="229" t="s">
        <v>1048</v>
      </c>
      <c r="G312" s="230" t="s">
        <v>513</v>
      </c>
      <c r="H312" s="231">
        <v>2</v>
      </c>
      <c r="I312" s="232"/>
      <c r="J312" s="231">
        <f t="shared" si="0"/>
        <v>0</v>
      </c>
      <c r="K312" s="229" t="s">
        <v>1</v>
      </c>
      <c r="L312" s="233"/>
      <c r="M312" s="234" t="s">
        <v>1</v>
      </c>
      <c r="N312" s="235" t="s">
        <v>46</v>
      </c>
      <c r="O312" s="59"/>
      <c r="P312" s="189">
        <f t="shared" si="1"/>
        <v>0</v>
      </c>
      <c r="Q312" s="189">
        <v>1.6299999999999999E-2</v>
      </c>
      <c r="R312" s="189">
        <f t="shared" si="2"/>
        <v>3.2599999999999997E-2</v>
      </c>
      <c r="S312" s="189">
        <v>0</v>
      </c>
      <c r="T312" s="190">
        <f t="shared" si="3"/>
        <v>0</v>
      </c>
      <c r="AR312" s="16" t="s">
        <v>200</v>
      </c>
      <c r="AT312" s="16" t="s">
        <v>288</v>
      </c>
      <c r="AU312" s="16" t="s">
        <v>84</v>
      </c>
      <c r="AY312" s="16" t="s">
        <v>172</v>
      </c>
      <c r="BE312" s="191">
        <f t="shared" si="4"/>
        <v>0</v>
      </c>
      <c r="BF312" s="191">
        <f t="shared" si="5"/>
        <v>0</v>
      </c>
      <c r="BG312" s="191">
        <f t="shared" si="6"/>
        <v>0</v>
      </c>
      <c r="BH312" s="191">
        <f t="shared" si="7"/>
        <v>0</v>
      </c>
      <c r="BI312" s="191">
        <f t="shared" si="8"/>
        <v>0</v>
      </c>
      <c r="BJ312" s="16" t="s">
        <v>82</v>
      </c>
      <c r="BK312" s="191">
        <f t="shared" si="9"/>
        <v>0</v>
      </c>
      <c r="BL312" s="16" t="s">
        <v>177</v>
      </c>
      <c r="BM312" s="16" t="s">
        <v>1049</v>
      </c>
    </row>
    <row r="313" spans="2:65" s="1" customFormat="1" ht="22.5" customHeight="1">
      <c r="B313" s="33"/>
      <c r="C313" s="181" t="s">
        <v>354</v>
      </c>
      <c r="D313" s="181" t="s">
        <v>174</v>
      </c>
      <c r="E313" s="182" t="s">
        <v>1050</v>
      </c>
      <c r="F313" s="183" t="s">
        <v>1051</v>
      </c>
      <c r="G313" s="184" t="s">
        <v>386</v>
      </c>
      <c r="H313" s="185">
        <v>1</v>
      </c>
      <c r="I313" s="186"/>
      <c r="J313" s="185">
        <f t="shared" si="0"/>
        <v>0</v>
      </c>
      <c r="K313" s="183" t="s">
        <v>176</v>
      </c>
      <c r="L313" s="37"/>
      <c r="M313" s="187" t="s">
        <v>1</v>
      </c>
      <c r="N313" s="188" t="s">
        <v>46</v>
      </c>
      <c r="O313" s="59"/>
      <c r="P313" s="189">
        <f t="shared" si="1"/>
        <v>0</v>
      </c>
      <c r="Q313" s="189">
        <v>0</v>
      </c>
      <c r="R313" s="189">
        <f t="shared" si="2"/>
        <v>0</v>
      </c>
      <c r="S313" s="189">
        <v>0</v>
      </c>
      <c r="T313" s="190">
        <f t="shared" si="3"/>
        <v>0</v>
      </c>
      <c r="AR313" s="16" t="s">
        <v>177</v>
      </c>
      <c r="AT313" s="16" t="s">
        <v>174</v>
      </c>
      <c r="AU313" s="16" t="s">
        <v>84</v>
      </c>
      <c r="AY313" s="16" t="s">
        <v>172</v>
      </c>
      <c r="BE313" s="191">
        <f t="shared" si="4"/>
        <v>0</v>
      </c>
      <c r="BF313" s="191">
        <f t="shared" si="5"/>
        <v>0</v>
      </c>
      <c r="BG313" s="191">
        <f t="shared" si="6"/>
        <v>0</v>
      </c>
      <c r="BH313" s="191">
        <f t="shared" si="7"/>
        <v>0</v>
      </c>
      <c r="BI313" s="191">
        <f t="shared" si="8"/>
        <v>0</v>
      </c>
      <c r="BJ313" s="16" t="s">
        <v>82</v>
      </c>
      <c r="BK313" s="191">
        <f t="shared" si="9"/>
        <v>0</v>
      </c>
      <c r="BL313" s="16" t="s">
        <v>177</v>
      </c>
      <c r="BM313" s="16" t="s">
        <v>1052</v>
      </c>
    </row>
    <row r="314" spans="2:65" s="1" customFormat="1" ht="16.5" customHeight="1">
      <c r="B314" s="33"/>
      <c r="C314" s="227" t="s">
        <v>357</v>
      </c>
      <c r="D314" s="227" t="s">
        <v>288</v>
      </c>
      <c r="E314" s="228" t="s">
        <v>1053</v>
      </c>
      <c r="F314" s="229" t="s">
        <v>1054</v>
      </c>
      <c r="G314" s="230" t="s">
        <v>386</v>
      </c>
      <c r="H314" s="231">
        <v>1</v>
      </c>
      <c r="I314" s="232"/>
      <c r="J314" s="231">
        <f t="shared" si="0"/>
        <v>0</v>
      </c>
      <c r="K314" s="229" t="s">
        <v>176</v>
      </c>
      <c r="L314" s="233"/>
      <c r="M314" s="234" t="s">
        <v>1</v>
      </c>
      <c r="N314" s="235" t="s">
        <v>46</v>
      </c>
      <c r="O314" s="59"/>
      <c r="P314" s="189">
        <f t="shared" si="1"/>
        <v>0</v>
      </c>
      <c r="Q314" s="189">
        <v>1.2999999999999999E-2</v>
      </c>
      <c r="R314" s="189">
        <f t="shared" si="2"/>
        <v>1.2999999999999999E-2</v>
      </c>
      <c r="S314" s="189">
        <v>0</v>
      </c>
      <c r="T314" s="190">
        <f t="shared" si="3"/>
        <v>0</v>
      </c>
      <c r="AR314" s="16" t="s">
        <v>200</v>
      </c>
      <c r="AT314" s="16" t="s">
        <v>288</v>
      </c>
      <c r="AU314" s="16" t="s">
        <v>84</v>
      </c>
      <c r="AY314" s="16" t="s">
        <v>172</v>
      </c>
      <c r="BE314" s="191">
        <f t="shared" si="4"/>
        <v>0</v>
      </c>
      <c r="BF314" s="191">
        <f t="shared" si="5"/>
        <v>0</v>
      </c>
      <c r="BG314" s="191">
        <f t="shared" si="6"/>
        <v>0</v>
      </c>
      <c r="BH314" s="191">
        <f t="shared" si="7"/>
        <v>0</v>
      </c>
      <c r="BI314" s="191">
        <f t="shared" si="8"/>
        <v>0</v>
      </c>
      <c r="BJ314" s="16" t="s">
        <v>82</v>
      </c>
      <c r="BK314" s="191">
        <f t="shared" si="9"/>
        <v>0</v>
      </c>
      <c r="BL314" s="16" t="s">
        <v>177</v>
      </c>
      <c r="BM314" s="16" t="s">
        <v>1055</v>
      </c>
    </row>
    <row r="315" spans="2:65" s="1" customFormat="1" ht="22.5" customHeight="1">
      <c r="B315" s="33"/>
      <c r="C315" s="181" t="s">
        <v>358</v>
      </c>
      <c r="D315" s="181" t="s">
        <v>174</v>
      </c>
      <c r="E315" s="182" t="s">
        <v>671</v>
      </c>
      <c r="F315" s="183" t="s">
        <v>672</v>
      </c>
      <c r="G315" s="184" t="s">
        <v>386</v>
      </c>
      <c r="H315" s="185">
        <v>1</v>
      </c>
      <c r="I315" s="186"/>
      <c r="J315" s="185">
        <f t="shared" si="0"/>
        <v>0</v>
      </c>
      <c r="K315" s="183" t="s">
        <v>176</v>
      </c>
      <c r="L315" s="37"/>
      <c r="M315" s="187" t="s">
        <v>1</v>
      </c>
      <c r="N315" s="188" t="s">
        <v>46</v>
      </c>
      <c r="O315" s="59"/>
      <c r="P315" s="189">
        <f t="shared" si="1"/>
        <v>0</v>
      </c>
      <c r="Q315" s="189">
        <v>1E-4</v>
      </c>
      <c r="R315" s="189">
        <f t="shared" si="2"/>
        <v>1E-4</v>
      </c>
      <c r="S315" s="189">
        <v>0</v>
      </c>
      <c r="T315" s="190">
        <f t="shared" si="3"/>
        <v>0</v>
      </c>
      <c r="AR315" s="16" t="s">
        <v>177</v>
      </c>
      <c r="AT315" s="16" t="s">
        <v>174</v>
      </c>
      <c r="AU315" s="16" t="s">
        <v>84</v>
      </c>
      <c r="AY315" s="16" t="s">
        <v>172</v>
      </c>
      <c r="BE315" s="191">
        <f t="shared" si="4"/>
        <v>0</v>
      </c>
      <c r="BF315" s="191">
        <f t="shared" si="5"/>
        <v>0</v>
      </c>
      <c r="BG315" s="191">
        <f t="shared" si="6"/>
        <v>0</v>
      </c>
      <c r="BH315" s="191">
        <f t="shared" si="7"/>
        <v>0</v>
      </c>
      <c r="BI315" s="191">
        <f t="shared" si="8"/>
        <v>0</v>
      </c>
      <c r="BJ315" s="16" t="s">
        <v>82</v>
      </c>
      <c r="BK315" s="191">
        <f t="shared" si="9"/>
        <v>0</v>
      </c>
      <c r="BL315" s="16" t="s">
        <v>177</v>
      </c>
      <c r="BM315" s="16" t="s">
        <v>1056</v>
      </c>
    </row>
    <row r="316" spans="2:65" s="12" customFormat="1">
      <c r="B316" s="192"/>
      <c r="C316" s="193"/>
      <c r="D316" s="194" t="s">
        <v>178</v>
      </c>
      <c r="E316" s="195" t="s">
        <v>1</v>
      </c>
      <c r="F316" s="196" t="s">
        <v>1012</v>
      </c>
      <c r="G316" s="193"/>
      <c r="H316" s="195" t="s">
        <v>1</v>
      </c>
      <c r="I316" s="197"/>
      <c r="J316" s="193"/>
      <c r="K316" s="193"/>
      <c r="L316" s="198"/>
      <c r="M316" s="199"/>
      <c r="N316" s="200"/>
      <c r="O316" s="200"/>
      <c r="P316" s="200"/>
      <c r="Q316" s="200"/>
      <c r="R316" s="200"/>
      <c r="S316" s="200"/>
      <c r="T316" s="201"/>
      <c r="AT316" s="202" t="s">
        <v>178</v>
      </c>
      <c r="AU316" s="202" t="s">
        <v>84</v>
      </c>
      <c r="AV316" s="12" t="s">
        <v>82</v>
      </c>
      <c r="AW316" s="12" t="s">
        <v>36</v>
      </c>
      <c r="AX316" s="12" t="s">
        <v>75</v>
      </c>
      <c r="AY316" s="202" t="s">
        <v>172</v>
      </c>
    </row>
    <row r="317" spans="2:65" s="13" customFormat="1">
      <c r="B317" s="203"/>
      <c r="C317" s="204"/>
      <c r="D317" s="194" t="s">
        <v>178</v>
      </c>
      <c r="E317" s="205" t="s">
        <v>1</v>
      </c>
      <c r="F317" s="206" t="s">
        <v>82</v>
      </c>
      <c r="G317" s="204"/>
      <c r="H317" s="207">
        <v>1</v>
      </c>
      <c r="I317" s="208"/>
      <c r="J317" s="204"/>
      <c r="K317" s="204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178</v>
      </c>
      <c r="AU317" s="213" t="s">
        <v>84</v>
      </c>
      <c r="AV317" s="13" t="s">
        <v>84</v>
      </c>
      <c r="AW317" s="13" t="s">
        <v>36</v>
      </c>
      <c r="AX317" s="13" t="s">
        <v>82</v>
      </c>
      <c r="AY317" s="213" t="s">
        <v>172</v>
      </c>
    </row>
    <row r="318" spans="2:65" s="1" customFormat="1" ht="16.5" customHeight="1">
      <c r="B318" s="33"/>
      <c r="C318" s="227" t="s">
        <v>361</v>
      </c>
      <c r="D318" s="227" t="s">
        <v>288</v>
      </c>
      <c r="E318" s="228" t="s">
        <v>674</v>
      </c>
      <c r="F318" s="229" t="s">
        <v>675</v>
      </c>
      <c r="G318" s="230" t="s">
        <v>386</v>
      </c>
      <c r="H318" s="231">
        <v>1</v>
      </c>
      <c r="I318" s="232"/>
      <c r="J318" s="231">
        <f>ROUND(I318*H318,2)</f>
        <v>0</v>
      </c>
      <c r="K318" s="229" t="s">
        <v>176</v>
      </c>
      <c r="L318" s="233"/>
      <c r="M318" s="234" t="s">
        <v>1</v>
      </c>
      <c r="N318" s="235" t="s">
        <v>46</v>
      </c>
      <c r="O318" s="59"/>
      <c r="P318" s="189">
        <f>O318*H318</f>
        <v>0</v>
      </c>
      <c r="Q318" s="189">
        <v>5.4999999999999997E-3</v>
      </c>
      <c r="R318" s="189">
        <f>Q318*H318</f>
        <v>5.4999999999999997E-3</v>
      </c>
      <c r="S318" s="189">
        <v>0</v>
      </c>
      <c r="T318" s="190">
        <f>S318*H318</f>
        <v>0</v>
      </c>
      <c r="AR318" s="16" t="s">
        <v>200</v>
      </c>
      <c r="AT318" s="16" t="s">
        <v>288</v>
      </c>
      <c r="AU318" s="16" t="s">
        <v>84</v>
      </c>
      <c r="AY318" s="16" t="s">
        <v>172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6" t="s">
        <v>82</v>
      </c>
      <c r="BK318" s="191">
        <f>ROUND(I318*H318,2)</f>
        <v>0</v>
      </c>
      <c r="BL318" s="16" t="s">
        <v>177</v>
      </c>
      <c r="BM318" s="16" t="s">
        <v>1057</v>
      </c>
    </row>
    <row r="319" spans="2:65" s="1" customFormat="1" ht="22.5" customHeight="1">
      <c r="B319" s="33"/>
      <c r="C319" s="181" t="s">
        <v>364</v>
      </c>
      <c r="D319" s="181" t="s">
        <v>174</v>
      </c>
      <c r="E319" s="182" t="s">
        <v>501</v>
      </c>
      <c r="F319" s="183" t="s">
        <v>502</v>
      </c>
      <c r="G319" s="184" t="s">
        <v>386</v>
      </c>
      <c r="H319" s="185">
        <v>1</v>
      </c>
      <c r="I319" s="186"/>
      <c r="J319" s="185">
        <f>ROUND(I319*H319,2)</f>
        <v>0</v>
      </c>
      <c r="K319" s="183" t="s">
        <v>176</v>
      </c>
      <c r="L319" s="37"/>
      <c r="M319" s="187" t="s">
        <v>1</v>
      </c>
      <c r="N319" s="188" t="s">
        <v>46</v>
      </c>
      <c r="O319" s="59"/>
      <c r="P319" s="189">
        <f>O319*H319</f>
        <v>0</v>
      </c>
      <c r="Q319" s="189">
        <v>0</v>
      </c>
      <c r="R319" s="189">
        <f>Q319*H319</f>
        <v>0</v>
      </c>
      <c r="S319" s="189">
        <v>0</v>
      </c>
      <c r="T319" s="190">
        <f>S319*H319</f>
        <v>0</v>
      </c>
      <c r="AR319" s="16" t="s">
        <v>177</v>
      </c>
      <c r="AT319" s="16" t="s">
        <v>174</v>
      </c>
      <c r="AU319" s="16" t="s">
        <v>84</v>
      </c>
      <c r="AY319" s="16" t="s">
        <v>172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6" t="s">
        <v>82</v>
      </c>
      <c r="BK319" s="191">
        <f>ROUND(I319*H319,2)</f>
        <v>0</v>
      </c>
      <c r="BL319" s="16" t="s">
        <v>177</v>
      </c>
      <c r="BM319" s="16" t="s">
        <v>1058</v>
      </c>
    </row>
    <row r="320" spans="2:65" s="12" customFormat="1">
      <c r="B320" s="192"/>
      <c r="C320" s="193"/>
      <c r="D320" s="194" t="s">
        <v>178</v>
      </c>
      <c r="E320" s="195" t="s">
        <v>1</v>
      </c>
      <c r="F320" s="196" t="s">
        <v>631</v>
      </c>
      <c r="G320" s="193"/>
      <c r="H320" s="195" t="s">
        <v>1</v>
      </c>
      <c r="I320" s="197"/>
      <c r="J320" s="193"/>
      <c r="K320" s="193"/>
      <c r="L320" s="198"/>
      <c r="M320" s="199"/>
      <c r="N320" s="200"/>
      <c r="O320" s="200"/>
      <c r="P320" s="200"/>
      <c r="Q320" s="200"/>
      <c r="R320" s="200"/>
      <c r="S320" s="200"/>
      <c r="T320" s="201"/>
      <c r="AT320" s="202" t="s">
        <v>178</v>
      </c>
      <c r="AU320" s="202" t="s">
        <v>84</v>
      </c>
      <c r="AV320" s="12" t="s">
        <v>82</v>
      </c>
      <c r="AW320" s="12" t="s">
        <v>36</v>
      </c>
      <c r="AX320" s="12" t="s">
        <v>75</v>
      </c>
      <c r="AY320" s="202" t="s">
        <v>172</v>
      </c>
    </row>
    <row r="321" spans="2:65" s="13" customFormat="1">
      <c r="B321" s="203"/>
      <c r="C321" s="204"/>
      <c r="D321" s="194" t="s">
        <v>178</v>
      </c>
      <c r="E321" s="205" t="s">
        <v>1</v>
      </c>
      <c r="F321" s="206" t="s">
        <v>82</v>
      </c>
      <c r="G321" s="204"/>
      <c r="H321" s="207">
        <v>1</v>
      </c>
      <c r="I321" s="208"/>
      <c r="J321" s="204"/>
      <c r="K321" s="204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178</v>
      </c>
      <c r="AU321" s="213" t="s">
        <v>84</v>
      </c>
      <c r="AV321" s="13" t="s">
        <v>84</v>
      </c>
      <c r="AW321" s="13" t="s">
        <v>36</v>
      </c>
      <c r="AX321" s="13" t="s">
        <v>82</v>
      </c>
      <c r="AY321" s="213" t="s">
        <v>172</v>
      </c>
    </row>
    <row r="322" spans="2:65" s="1" customFormat="1" ht="16.5" customHeight="1">
      <c r="B322" s="33"/>
      <c r="C322" s="227" t="s">
        <v>367</v>
      </c>
      <c r="D322" s="227" t="s">
        <v>288</v>
      </c>
      <c r="E322" s="228" t="s">
        <v>678</v>
      </c>
      <c r="F322" s="229" t="s">
        <v>679</v>
      </c>
      <c r="G322" s="230" t="s">
        <v>386</v>
      </c>
      <c r="H322" s="231">
        <v>1</v>
      </c>
      <c r="I322" s="232"/>
      <c r="J322" s="231">
        <f>ROUND(I322*H322,2)</f>
        <v>0</v>
      </c>
      <c r="K322" s="229" t="s">
        <v>176</v>
      </c>
      <c r="L322" s="233"/>
      <c r="M322" s="234" t="s">
        <v>1</v>
      </c>
      <c r="N322" s="235" t="s">
        <v>46</v>
      </c>
      <c r="O322" s="59"/>
      <c r="P322" s="189">
        <f>O322*H322</f>
        <v>0</v>
      </c>
      <c r="Q322" s="189">
        <v>1.04E-2</v>
      </c>
      <c r="R322" s="189">
        <f>Q322*H322</f>
        <v>1.04E-2</v>
      </c>
      <c r="S322" s="189">
        <v>0</v>
      </c>
      <c r="T322" s="190">
        <f>S322*H322</f>
        <v>0</v>
      </c>
      <c r="AR322" s="16" t="s">
        <v>200</v>
      </c>
      <c r="AT322" s="16" t="s">
        <v>288</v>
      </c>
      <c r="AU322" s="16" t="s">
        <v>84</v>
      </c>
      <c r="AY322" s="16" t="s">
        <v>172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6" t="s">
        <v>82</v>
      </c>
      <c r="BK322" s="191">
        <f>ROUND(I322*H322,2)</f>
        <v>0</v>
      </c>
      <c r="BL322" s="16" t="s">
        <v>177</v>
      </c>
      <c r="BM322" s="16" t="s">
        <v>1059</v>
      </c>
    </row>
    <row r="323" spans="2:65" s="1" customFormat="1" ht="16.5" customHeight="1">
      <c r="B323" s="33"/>
      <c r="C323" s="181" t="s">
        <v>370</v>
      </c>
      <c r="D323" s="181" t="s">
        <v>174</v>
      </c>
      <c r="E323" s="182" t="s">
        <v>515</v>
      </c>
      <c r="F323" s="183" t="s">
        <v>516</v>
      </c>
      <c r="G323" s="184" t="s">
        <v>386</v>
      </c>
      <c r="H323" s="185">
        <v>8</v>
      </c>
      <c r="I323" s="186"/>
      <c r="J323" s="185">
        <f>ROUND(I323*H323,2)</f>
        <v>0</v>
      </c>
      <c r="K323" s="183" t="s">
        <v>176</v>
      </c>
      <c r="L323" s="37"/>
      <c r="M323" s="187" t="s">
        <v>1</v>
      </c>
      <c r="N323" s="188" t="s">
        <v>46</v>
      </c>
      <c r="O323" s="59"/>
      <c r="P323" s="189">
        <f>O323*H323</f>
        <v>0</v>
      </c>
      <c r="Q323" s="189">
        <v>2.0000000000000002E-5</v>
      </c>
      <c r="R323" s="189">
        <f>Q323*H323</f>
        <v>1.6000000000000001E-4</v>
      </c>
      <c r="S323" s="189">
        <v>0</v>
      </c>
      <c r="T323" s="190">
        <f>S323*H323</f>
        <v>0</v>
      </c>
      <c r="AR323" s="16" t="s">
        <v>177</v>
      </c>
      <c r="AT323" s="16" t="s">
        <v>174</v>
      </c>
      <c r="AU323" s="16" t="s">
        <v>84</v>
      </c>
      <c r="AY323" s="16" t="s">
        <v>172</v>
      </c>
      <c r="BE323" s="191">
        <f>IF(N323="základní",J323,0)</f>
        <v>0</v>
      </c>
      <c r="BF323" s="191">
        <f>IF(N323="snížená",J323,0)</f>
        <v>0</v>
      </c>
      <c r="BG323" s="191">
        <f>IF(N323="zákl. přenesená",J323,0)</f>
        <v>0</v>
      </c>
      <c r="BH323" s="191">
        <f>IF(N323="sníž. přenesená",J323,0)</f>
        <v>0</v>
      </c>
      <c r="BI323" s="191">
        <f>IF(N323="nulová",J323,0)</f>
        <v>0</v>
      </c>
      <c r="BJ323" s="16" t="s">
        <v>82</v>
      </c>
      <c r="BK323" s="191">
        <f>ROUND(I323*H323,2)</f>
        <v>0</v>
      </c>
      <c r="BL323" s="16" t="s">
        <v>177</v>
      </c>
      <c r="BM323" s="16" t="s">
        <v>1060</v>
      </c>
    </row>
    <row r="324" spans="2:65" s="12" customFormat="1">
      <c r="B324" s="192"/>
      <c r="C324" s="193"/>
      <c r="D324" s="194" t="s">
        <v>178</v>
      </c>
      <c r="E324" s="195" t="s">
        <v>1</v>
      </c>
      <c r="F324" s="196" t="s">
        <v>1012</v>
      </c>
      <c r="G324" s="193"/>
      <c r="H324" s="195" t="s">
        <v>1</v>
      </c>
      <c r="I324" s="197"/>
      <c r="J324" s="193"/>
      <c r="K324" s="193"/>
      <c r="L324" s="198"/>
      <c r="M324" s="199"/>
      <c r="N324" s="200"/>
      <c r="O324" s="200"/>
      <c r="P324" s="200"/>
      <c r="Q324" s="200"/>
      <c r="R324" s="200"/>
      <c r="S324" s="200"/>
      <c r="T324" s="201"/>
      <c r="AT324" s="202" t="s">
        <v>178</v>
      </c>
      <c r="AU324" s="202" t="s">
        <v>84</v>
      </c>
      <c r="AV324" s="12" t="s">
        <v>82</v>
      </c>
      <c r="AW324" s="12" t="s">
        <v>36</v>
      </c>
      <c r="AX324" s="12" t="s">
        <v>75</v>
      </c>
      <c r="AY324" s="202" t="s">
        <v>172</v>
      </c>
    </row>
    <row r="325" spans="2:65" s="13" customFormat="1">
      <c r="B325" s="203"/>
      <c r="C325" s="204"/>
      <c r="D325" s="194" t="s">
        <v>178</v>
      </c>
      <c r="E325" s="205" t="s">
        <v>1</v>
      </c>
      <c r="F325" s="206" t="s">
        <v>200</v>
      </c>
      <c r="G325" s="204"/>
      <c r="H325" s="207">
        <v>8</v>
      </c>
      <c r="I325" s="208"/>
      <c r="J325" s="204"/>
      <c r="K325" s="204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178</v>
      </c>
      <c r="AU325" s="213" t="s">
        <v>84</v>
      </c>
      <c r="AV325" s="13" t="s">
        <v>84</v>
      </c>
      <c r="AW325" s="13" t="s">
        <v>36</v>
      </c>
      <c r="AX325" s="13" t="s">
        <v>82</v>
      </c>
      <c r="AY325" s="213" t="s">
        <v>172</v>
      </c>
    </row>
    <row r="326" spans="2:65" s="1" customFormat="1" ht="16.5" customHeight="1">
      <c r="B326" s="33"/>
      <c r="C326" s="227" t="s">
        <v>373</v>
      </c>
      <c r="D326" s="227" t="s">
        <v>288</v>
      </c>
      <c r="E326" s="228" t="s">
        <v>518</v>
      </c>
      <c r="F326" s="229" t="s">
        <v>519</v>
      </c>
      <c r="G326" s="230" t="s">
        <v>386</v>
      </c>
      <c r="H326" s="231">
        <v>8</v>
      </c>
      <c r="I326" s="232"/>
      <c r="J326" s="231">
        <f>ROUND(I326*H326,2)</f>
        <v>0</v>
      </c>
      <c r="K326" s="229" t="s">
        <v>1</v>
      </c>
      <c r="L326" s="233"/>
      <c r="M326" s="234" t="s">
        <v>1</v>
      </c>
      <c r="N326" s="235" t="s">
        <v>46</v>
      </c>
      <c r="O326" s="59"/>
      <c r="P326" s="189">
        <f>O326*H326</f>
        <v>0</v>
      </c>
      <c r="Q326" s="189">
        <v>3.64E-3</v>
      </c>
      <c r="R326" s="189">
        <f>Q326*H326</f>
        <v>2.912E-2</v>
      </c>
      <c r="S326" s="189">
        <v>0</v>
      </c>
      <c r="T326" s="190">
        <f>S326*H326</f>
        <v>0</v>
      </c>
      <c r="AR326" s="16" t="s">
        <v>200</v>
      </c>
      <c r="AT326" s="16" t="s">
        <v>288</v>
      </c>
      <c r="AU326" s="16" t="s">
        <v>84</v>
      </c>
      <c r="AY326" s="16" t="s">
        <v>172</v>
      </c>
      <c r="BE326" s="191">
        <f>IF(N326="základní",J326,0)</f>
        <v>0</v>
      </c>
      <c r="BF326" s="191">
        <f>IF(N326="snížená",J326,0)</f>
        <v>0</v>
      </c>
      <c r="BG326" s="191">
        <f>IF(N326="zákl. přenesená",J326,0)</f>
        <v>0</v>
      </c>
      <c r="BH326" s="191">
        <f>IF(N326="sníž. přenesená",J326,0)</f>
        <v>0</v>
      </c>
      <c r="BI326" s="191">
        <f>IF(N326="nulová",J326,0)</f>
        <v>0</v>
      </c>
      <c r="BJ326" s="16" t="s">
        <v>82</v>
      </c>
      <c r="BK326" s="191">
        <f>ROUND(I326*H326,2)</f>
        <v>0</v>
      </c>
      <c r="BL326" s="16" t="s">
        <v>177</v>
      </c>
      <c r="BM326" s="16" t="s">
        <v>1061</v>
      </c>
    </row>
    <row r="327" spans="2:65" s="1" customFormat="1" ht="16.5" customHeight="1">
      <c r="B327" s="33"/>
      <c r="C327" s="227" t="s">
        <v>374</v>
      </c>
      <c r="D327" s="227" t="s">
        <v>288</v>
      </c>
      <c r="E327" s="228" t="s">
        <v>521</v>
      </c>
      <c r="F327" s="229" t="s">
        <v>522</v>
      </c>
      <c r="G327" s="230" t="s">
        <v>513</v>
      </c>
      <c r="H327" s="231">
        <v>8</v>
      </c>
      <c r="I327" s="232"/>
      <c r="J327" s="231">
        <f>ROUND(I327*H327,2)</f>
        <v>0</v>
      </c>
      <c r="K327" s="229" t="s">
        <v>1</v>
      </c>
      <c r="L327" s="233"/>
      <c r="M327" s="234" t="s">
        <v>1</v>
      </c>
      <c r="N327" s="235" t="s">
        <v>46</v>
      </c>
      <c r="O327" s="59"/>
      <c r="P327" s="189">
        <f>O327*H327</f>
        <v>0</v>
      </c>
      <c r="Q327" s="189">
        <v>3.3E-3</v>
      </c>
      <c r="R327" s="189">
        <f>Q327*H327</f>
        <v>2.64E-2</v>
      </c>
      <c r="S327" s="189">
        <v>0</v>
      </c>
      <c r="T327" s="190">
        <f>S327*H327</f>
        <v>0</v>
      </c>
      <c r="AR327" s="16" t="s">
        <v>200</v>
      </c>
      <c r="AT327" s="16" t="s">
        <v>288</v>
      </c>
      <c r="AU327" s="16" t="s">
        <v>84</v>
      </c>
      <c r="AY327" s="16" t="s">
        <v>172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6" t="s">
        <v>82</v>
      </c>
      <c r="BK327" s="191">
        <f>ROUND(I327*H327,2)</f>
        <v>0</v>
      </c>
      <c r="BL327" s="16" t="s">
        <v>177</v>
      </c>
      <c r="BM327" s="16" t="s">
        <v>1062</v>
      </c>
    </row>
    <row r="328" spans="2:65" s="1" customFormat="1" ht="16.5" customHeight="1">
      <c r="B328" s="33"/>
      <c r="C328" s="227" t="s">
        <v>375</v>
      </c>
      <c r="D328" s="227" t="s">
        <v>288</v>
      </c>
      <c r="E328" s="228" t="s">
        <v>524</v>
      </c>
      <c r="F328" s="229" t="s">
        <v>525</v>
      </c>
      <c r="G328" s="230" t="s">
        <v>386</v>
      </c>
      <c r="H328" s="231">
        <v>8</v>
      </c>
      <c r="I328" s="232"/>
      <c r="J328" s="231">
        <f>ROUND(I328*H328,2)</f>
        <v>0</v>
      </c>
      <c r="K328" s="229" t="s">
        <v>1</v>
      </c>
      <c r="L328" s="233"/>
      <c r="M328" s="234" t="s">
        <v>1</v>
      </c>
      <c r="N328" s="235" t="s">
        <v>46</v>
      </c>
      <c r="O328" s="59"/>
      <c r="P328" s="189">
        <f>O328*H328</f>
        <v>0</v>
      </c>
      <c r="Q328" s="189">
        <v>1.4999999999999999E-4</v>
      </c>
      <c r="R328" s="189">
        <f>Q328*H328</f>
        <v>1.1999999999999999E-3</v>
      </c>
      <c r="S328" s="189">
        <v>0</v>
      </c>
      <c r="T328" s="190">
        <f>S328*H328</f>
        <v>0</v>
      </c>
      <c r="AR328" s="16" t="s">
        <v>200</v>
      </c>
      <c r="AT328" s="16" t="s">
        <v>288</v>
      </c>
      <c r="AU328" s="16" t="s">
        <v>84</v>
      </c>
      <c r="AY328" s="16" t="s">
        <v>172</v>
      </c>
      <c r="BE328" s="191">
        <f>IF(N328="základní",J328,0)</f>
        <v>0</v>
      </c>
      <c r="BF328" s="191">
        <f>IF(N328="snížená",J328,0)</f>
        <v>0</v>
      </c>
      <c r="BG328" s="191">
        <f>IF(N328="zákl. přenesená",J328,0)</f>
        <v>0</v>
      </c>
      <c r="BH328" s="191">
        <f>IF(N328="sníž. přenesená",J328,0)</f>
        <v>0</v>
      </c>
      <c r="BI328" s="191">
        <f>IF(N328="nulová",J328,0)</f>
        <v>0</v>
      </c>
      <c r="BJ328" s="16" t="s">
        <v>82</v>
      </c>
      <c r="BK328" s="191">
        <f>ROUND(I328*H328,2)</f>
        <v>0</v>
      </c>
      <c r="BL328" s="16" t="s">
        <v>177</v>
      </c>
      <c r="BM328" s="16" t="s">
        <v>1063</v>
      </c>
    </row>
    <row r="329" spans="2:65" s="1" customFormat="1" ht="16.5" customHeight="1">
      <c r="B329" s="33"/>
      <c r="C329" s="181" t="s">
        <v>379</v>
      </c>
      <c r="D329" s="181" t="s">
        <v>174</v>
      </c>
      <c r="E329" s="182" t="s">
        <v>527</v>
      </c>
      <c r="F329" s="183" t="s">
        <v>528</v>
      </c>
      <c r="G329" s="184" t="s">
        <v>386</v>
      </c>
      <c r="H329" s="185">
        <v>8</v>
      </c>
      <c r="I329" s="186"/>
      <c r="J329" s="185">
        <f>ROUND(I329*H329,2)</f>
        <v>0</v>
      </c>
      <c r="K329" s="183" t="s">
        <v>176</v>
      </c>
      <c r="L329" s="37"/>
      <c r="M329" s="187" t="s">
        <v>1</v>
      </c>
      <c r="N329" s="188" t="s">
        <v>46</v>
      </c>
      <c r="O329" s="59"/>
      <c r="P329" s="189">
        <f>O329*H329</f>
        <v>0</v>
      </c>
      <c r="Q329" s="189">
        <v>0</v>
      </c>
      <c r="R329" s="189">
        <f>Q329*H329</f>
        <v>0</v>
      </c>
      <c r="S329" s="189">
        <v>7.6800000000000002E-3</v>
      </c>
      <c r="T329" s="190">
        <f>S329*H329</f>
        <v>6.1440000000000002E-2</v>
      </c>
      <c r="AR329" s="16" t="s">
        <v>177</v>
      </c>
      <c r="AT329" s="16" t="s">
        <v>174</v>
      </c>
      <c r="AU329" s="16" t="s">
        <v>84</v>
      </c>
      <c r="AY329" s="16" t="s">
        <v>172</v>
      </c>
      <c r="BE329" s="191">
        <f>IF(N329="základní",J329,0)</f>
        <v>0</v>
      </c>
      <c r="BF329" s="191">
        <f>IF(N329="snížená",J329,0)</f>
        <v>0</v>
      </c>
      <c r="BG329" s="191">
        <f>IF(N329="zákl. přenesená",J329,0)</f>
        <v>0</v>
      </c>
      <c r="BH329" s="191">
        <f>IF(N329="sníž. přenesená",J329,0)</f>
        <v>0</v>
      </c>
      <c r="BI329" s="191">
        <f>IF(N329="nulová",J329,0)</f>
        <v>0</v>
      </c>
      <c r="BJ329" s="16" t="s">
        <v>82</v>
      </c>
      <c r="BK329" s="191">
        <f>ROUND(I329*H329,2)</f>
        <v>0</v>
      </c>
      <c r="BL329" s="16" t="s">
        <v>177</v>
      </c>
      <c r="BM329" s="16" t="s">
        <v>1064</v>
      </c>
    </row>
    <row r="330" spans="2:65" s="12" customFormat="1">
      <c r="B330" s="192"/>
      <c r="C330" s="193"/>
      <c r="D330" s="194" t="s">
        <v>178</v>
      </c>
      <c r="E330" s="195" t="s">
        <v>1</v>
      </c>
      <c r="F330" s="196" t="s">
        <v>530</v>
      </c>
      <c r="G330" s="193"/>
      <c r="H330" s="195" t="s">
        <v>1</v>
      </c>
      <c r="I330" s="197"/>
      <c r="J330" s="193"/>
      <c r="K330" s="193"/>
      <c r="L330" s="198"/>
      <c r="M330" s="199"/>
      <c r="N330" s="200"/>
      <c r="O330" s="200"/>
      <c r="P330" s="200"/>
      <c r="Q330" s="200"/>
      <c r="R330" s="200"/>
      <c r="S330" s="200"/>
      <c r="T330" s="201"/>
      <c r="AT330" s="202" t="s">
        <v>178</v>
      </c>
      <c r="AU330" s="202" t="s">
        <v>84</v>
      </c>
      <c r="AV330" s="12" t="s">
        <v>82</v>
      </c>
      <c r="AW330" s="12" t="s">
        <v>36</v>
      </c>
      <c r="AX330" s="12" t="s">
        <v>75</v>
      </c>
      <c r="AY330" s="202" t="s">
        <v>172</v>
      </c>
    </row>
    <row r="331" spans="2:65" s="13" customFormat="1">
      <c r="B331" s="203"/>
      <c r="C331" s="204"/>
      <c r="D331" s="194" t="s">
        <v>178</v>
      </c>
      <c r="E331" s="205" t="s">
        <v>1</v>
      </c>
      <c r="F331" s="206" t="s">
        <v>200</v>
      </c>
      <c r="G331" s="204"/>
      <c r="H331" s="207">
        <v>8</v>
      </c>
      <c r="I331" s="208"/>
      <c r="J331" s="204"/>
      <c r="K331" s="204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178</v>
      </c>
      <c r="AU331" s="213" t="s">
        <v>84</v>
      </c>
      <c r="AV331" s="13" t="s">
        <v>84</v>
      </c>
      <c r="AW331" s="13" t="s">
        <v>36</v>
      </c>
      <c r="AX331" s="13" t="s">
        <v>82</v>
      </c>
      <c r="AY331" s="213" t="s">
        <v>172</v>
      </c>
    </row>
    <row r="332" spans="2:65" s="1" customFormat="1" ht="22.5" customHeight="1">
      <c r="B332" s="33"/>
      <c r="C332" s="181" t="s">
        <v>381</v>
      </c>
      <c r="D332" s="181" t="s">
        <v>174</v>
      </c>
      <c r="E332" s="182" t="s">
        <v>692</v>
      </c>
      <c r="F332" s="183" t="s">
        <v>693</v>
      </c>
      <c r="G332" s="184" t="s">
        <v>386</v>
      </c>
      <c r="H332" s="185">
        <v>2</v>
      </c>
      <c r="I332" s="186"/>
      <c r="J332" s="185">
        <f>ROUND(I332*H332,2)</f>
        <v>0</v>
      </c>
      <c r="K332" s="183" t="s">
        <v>176</v>
      </c>
      <c r="L332" s="37"/>
      <c r="M332" s="187" t="s">
        <v>1</v>
      </c>
      <c r="N332" s="188" t="s">
        <v>46</v>
      </c>
      <c r="O332" s="59"/>
      <c r="P332" s="189">
        <f>O332*H332</f>
        <v>0</v>
      </c>
      <c r="Q332" s="189">
        <v>8.5999999999999998E-4</v>
      </c>
      <c r="R332" s="189">
        <f>Q332*H332</f>
        <v>1.72E-3</v>
      </c>
      <c r="S332" s="189">
        <v>0</v>
      </c>
      <c r="T332" s="190">
        <f>S332*H332</f>
        <v>0</v>
      </c>
      <c r="AR332" s="16" t="s">
        <v>177</v>
      </c>
      <c r="AT332" s="16" t="s">
        <v>174</v>
      </c>
      <c r="AU332" s="16" t="s">
        <v>84</v>
      </c>
      <c r="AY332" s="16" t="s">
        <v>172</v>
      </c>
      <c r="BE332" s="191">
        <f>IF(N332="základní",J332,0)</f>
        <v>0</v>
      </c>
      <c r="BF332" s="191">
        <f>IF(N332="snížená",J332,0)</f>
        <v>0</v>
      </c>
      <c r="BG332" s="191">
        <f>IF(N332="zákl. přenesená",J332,0)</f>
        <v>0</v>
      </c>
      <c r="BH332" s="191">
        <f>IF(N332="sníž. přenesená",J332,0)</f>
        <v>0</v>
      </c>
      <c r="BI332" s="191">
        <f>IF(N332="nulová",J332,0)</f>
        <v>0</v>
      </c>
      <c r="BJ332" s="16" t="s">
        <v>82</v>
      </c>
      <c r="BK332" s="191">
        <f>ROUND(I332*H332,2)</f>
        <v>0</v>
      </c>
      <c r="BL332" s="16" t="s">
        <v>177</v>
      </c>
      <c r="BM332" s="16" t="s">
        <v>1065</v>
      </c>
    </row>
    <row r="333" spans="2:65" s="12" customFormat="1">
      <c r="B333" s="192"/>
      <c r="C333" s="193"/>
      <c r="D333" s="194" t="s">
        <v>178</v>
      </c>
      <c r="E333" s="195" t="s">
        <v>1</v>
      </c>
      <c r="F333" s="196" t="s">
        <v>1012</v>
      </c>
      <c r="G333" s="193"/>
      <c r="H333" s="195" t="s">
        <v>1</v>
      </c>
      <c r="I333" s="197"/>
      <c r="J333" s="193"/>
      <c r="K333" s="193"/>
      <c r="L333" s="198"/>
      <c r="M333" s="199"/>
      <c r="N333" s="200"/>
      <c r="O333" s="200"/>
      <c r="P333" s="200"/>
      <c r="Q333" s="200"/>
      <c r="R333" s="200"/>
      <c r="S333" s="200"/>
      <c r="T333" s="201"/>
      <c r="AT333" s="202" t="s">
        <v>178</v>
      </c>
      <c r="AU333" s="202" t="s">
        <v>84</v>
      </c>
      <c r="AV333" s="12" t="s">
        <v>82</v>
      </c>
      <c r="AW333" s="12" t="s">
        <v>36</v>
      </c>
      <c r="AX333" s="12" t="s">
        <v>75</v>
      </c>
      <c r="AY333" s="202" t="s">
        <v>172</v>
      </c>
    </row>
    <row r="334" spans="2:65" s="13" customFormat="1">
      <c r="B334" s="203"/>
      <c r="C334" s="204"/>
      <c r="D334" s="194" t="s">
        <v>178</v>
      </c>
      <c r="E334" s="205" t="s">
        <v>1</v>
      </c>
      <c r="F334" s="206" t="s">
        <v>84</v>
      </c>
      <c r="G334" s="204"/>
      <c r="H334" s="207">
        <v>2</v>
      </c>
      <c r="I334" s="208"/>
      <c r="J334" s="204"/>
      <c r="K334" s="204"/>
      <c r="L334" s="209"/>
      <c r="M334" s="210"/>
      <c r="N334" s="211"/>
      <c r="O334" s="211"/>
      <c r="P334" s="211"/>
      <c r="Q334" s="211"/>
      <c r="R334" s="211"/>
      <c r="S334" s="211"/>
      <c r="T334" s="212"/>
      <c r="AT334" s="213" t="s">
        <v>178</v>
      </c>
      <c r="AU334" s="213" t="s">
        <v>84</v>
      </c>
      <c r="AV334" s="13" t="s">
        <v>84</v>
      </c>
      <c r="AW334" s="13" t="s">
        <v>36</v>
      </c>
      <c r="AX334" s="13" t="s">
        <v>82</v>
      </c>
      <c r="AY334" s="213" t="s">
        <v>172</v>
      </c>
    </row>
    <row r="335" spans="2:65" s="1" customFormat="1" ht="16.5" customHeight="1">
      <c r="B335" s="33"/>
      <c r="C335" s="227" t="s">
        <v>382</v>
      </c>
      <c r="D335" s="227" t="s">
        <v>288</v>
      </c>
      <c r="E335" s="228" t="s">
        <v>695</v>
      </c>
      <c r="F335" s="229" t="s">
        <v>696</v>
      </c>
      <c r="G335" s="230" t="s">
        <v>513</v>
      </c>
      <c r="H335" s="231">
        <v>2</v>
      </c>
      <c r="I335" s="232"/>
      <c r="J335" s="231">
        <f t="shared" ref="J335:J340" si="10">ROUND(I335*H335,2)</f>
        <v>0</v>
      </c>
      <c r="K335" s="229" t="s">
        <v>1</v>
      </c>
      <c r="L335" s="233"/>
      <c r="M335" s="234" t="s">
        <v>1</v>
      </c>
      <c r="N335" s="235" t="s">
        <v>46</v>
      </c>
      <c r="O335" s="59"/>
      <c r="P335" s="189">
        <f t="shared" ref="P335:P340" si="11">O335*H335</f>
        <v>0</v>
      </c>
      <c r="Q335" s="189">
        <v>6.5399999999999998E-3</v>
      </c>
      <c r="R335" s="189">
        <f t="shared" ref="R335:R340" si="12">Q335*H335</f>
        <v>1.308E-2</v>
      </c>
      <c r="S335" s="189">
        <v>0</v>
      </c>
      <c r="T335" s="190">
        <f t="shared" ref="T335:T340" si="13">S335*H335</f>
        <v>0</v>
      </c>
      <c r="AR335" s="16" t="s">
        <v>200</v>
      </c>
      <c r="AT335" s="16" t="s">
        <v>288</v>
      </c>
      <c r="AU335" s="16" t="s">
        <v>84</v>
      </c>
      <c r="AY335" s="16" t="s">
        <v>172</v>
      </c>
      <c r="BE335" s="191">
        <f t="shared" ref="BE335:BE340" si="14">IF(N335="základní",J335,0)</f>
        <v>0</v>
      </c>
      <c r="BF335" s="191">
        <f t="shared" ref="BF335:BF340" si="15">IF(N335="snížená",J335,0)</f>
        <v>0</v>
      </c>
      <c r="BG335" s="191">
        <f t="shared" ref="BG335:BG340" si="16">IF(N335="zákl. přenesená",J335,0)</f>
        <v>0</v>
      </c>
      <c r="BH335" s="191">
        <f t="shared" ref="BH335:BH340" si="17">IF(N335="sníž. přenesená",J335,0)</f>
        <v>0</v>
      </c>
      <c r="BI335" s="191">
        <f t="shared" ref="BI335:BI340" si="18">IF(N335="nulová",J335,0)</f>
        <v>0</v>
      </c>
      <c r="BJ335" s="16" t="s">
        <v>82</v>
      </c>
      <c r="BK335" s="191">
        <f t="shared" ref="BK335:BK340" si="19">ROUND(I335*H335,2)</f>
        <v>0</v>
      </c>
      <c r="BL335" s="16" t="s">
        <v>177</v>
      </c>
      <c r="BM335" s="16" t="s">
        <v>1066</v>
      </c>
    </row>
    <row r="336" spans="2:65" s="1" customFormat="1" ht="16.5" customHeight="1">
      <c r="B336" s="33"/>
      <c r="C336" s="227" t="s">
        <v>383</v>
      </c>
      <c r="D336" s="227" t="s">
        <v>288</v>
      </c>
      <c r="E336" s="228" t="s">
        <v>698</v>
      </c>
      <c r="F336" s="229" t="s">
        <v>699</v>
      </c>
      <c r="G336" s="230" t="s">
        <v>513</v>
      </c>
      <c r="H336" s="231">
        <v>2</v>
      </c>
      <c r="I336" s="232"/>
      <c r="J336" s="231">
        <f t="shared" si="10"/>
        <v>0</v>
      </c>
      <c r="K336" s="229" t="s">
        <v>1</v>
      </c>
      <c r="L336" s="233"/>
      <c r="M336" s="234" t="s">
        <v>1</v>
      </c>
      <c r="N336" s="235" t="s">
        <v>46</v>
      </c>
      <c r="O336" s="59"/>
      <c r="P336" s="189">
        <f t="shared" si="11"/>
        <v>0</v>
      </c>
      <c r="Q336" s="189">
        <v>1.47E-2</v>
      </c>
      <c r="R336" s="189">
        <f t="shared" si="12"/>
        <v>2.9399999999999999E-2</v>
      </c>
      <c r="S336" s="189">
        <v>0</v>
      </c>
      <c r="T336" s="190">
        <f t="shared" si="13"/>
        <v>0</v>
      </c>
      <c r="AR336" s="16" t="s">
        <v>200</v>
      </c>
      <c r="AT336" s="16" t="s">
        <v>288</v>
      </c>
      <c r="AU336" s="16" t="s">
        <v>84</v>
      </c>
      <c r="AY336" s="16" t="s">
        <v>172</v>
      </c>
      <c r="BE336" s="191">
        <f t="shared" si="14"/>
        <v>0</v>
      </c>
      <c r="BF336" s="191">
        <f t="shared" si="15"/>
        <v>0</v>
      </c>
      <c r="BG336" s="191">
        <f t="shared" si="16"/>
        <v>0</v>
      </c>
      <c r="BH336" s="191">
        <f t="shared" si="17"/>
        <v>0</v>
      </c>
      <c r="BI336" s="191">
        <f t="shared" si="18"/>
        <v>0</v>
      </c>
      <c r="BJ336" s="16" t="s">
        <v>82</v>
      </c>
      <c r="BK336" s="191">
        <f t="shared" si="19"/>
        <v>0</v>
      </c>
      <c r="BL336" s="16" t="s">
        <v>177</v>
      </c>
      <c r="BM336" s="16" t="s">
        <v>1067</v>
      </c>
    </row>
    <row r="337" spans="2:65" s="1" customFormat="1" ht="16.5" customHeight="1">
      <c r="B337" s="33"/>
      <c r="C337" s="181" t="s">
        <v>384</v>
      </c>
      <c r="D337" s="181" t="s">
        <v>174</v>
      </c>
      <c r="E337" s="182" t="s">
        <v>701</v>
      </c>
      <c r="F337" s="183" t="s">
        <v>702</v>
      </c>
      <c r="G337" s="184" t="s">
        <v>386</v>
      </c>
      <c r="H337" s="185">
        <v>2</v>
      </c>
      <c r="I337" s="186"/>
      <c r="J337" s="185">
        <f t="shared" si="10"/>
        <v>0</v>
      </c>
      <c r="K337" s="183" t="s">
        <v>176</v>
      </c>
      <c r="L337" s="37"/>
      <c r="M337" s="187" t="s">
        <v>1</v>
      </c>
      <c r="N337" s="188" t="s">
        <v>46</v>
      </c>
      <c r="O337" s="59"/>
      <c r="P337" s="189">
        <f t="shared" si="11"/>
        <v>0</v>
      </c>
      <c r="Q337" s="189">
        <v>0</v>
      </c>
      <c r="R337" s="189">
        <f t="shared" si="12"/>
        <v>0</v>
      </c>
      <c r="S337" s="189">
        <v>1.7299999999999999E-2</v>
      </c>
      <c r="T337" s="190">
        <f t="shared" si="13"/>
        <v>3.4599999999999999E-2</v>
      </c>
      <c r="AR337" s="16" t="s">
        <v>177</v>
      </c>
      <c r="AT337" s="16" t="s">
        <v>174</v>
      </c>
      <c r="AU337" s="16" t="s">
        <v>84</v>
      </c>
      <c r="AY337" s="16" t="s">
        <v>172</v>
      </c>
      <c r="BE337" s="191">
        <f t="shared" si="14"/>
        <v>0</v>
      </c>
      <c r="BF337" s="191">
        <f t="shared" si="15"/>
        <v>0</v>
      </c>
      <c r="BG337" s="191">
        <f t="shared" si="16"/>
        <v>0</v>
      </c>
      <c r="BH337" s="191">
        <f t="shared" si="17"/>
        <v>0</v>
      </c>
      <c r="BI337" s="191">
        <f t="shared" si="18"/>
        <v>0</v>
      </c>
      <c r="BJ337" s="16" t="s">
        <v>82</v>
      </c>
      <c r="BK337" s="191">
        <f t="shared" si="19"/>
        <v>0</v>
      </c>
      <c r="BL337" s="16" t="s">
        <v>177</v>
      </c>
      <c r="BM337" s="16" t="s">
        <v>1068</v>
      </c>
    </row>
    <row r="338" spans="2:65" s="1" customFormat="1" ht="22.5" customHeight="1">
      <c r="B338" s="33"/>
      <c r="C338" s="181" t="s">
        <v>385</v>
      </c>
      <c r="D338" s="181" t="s">
        <v>174</v>
      </c>
      <c r="E338" s="182" t="s">
        <v>1069</v>
      </c>
      <c r="F338" s="183" t="s">
        <v>1070</v>
      </c>
      <c r="G338" s="184" t="s">
        <v>386</v>
      </c>
      <c r="H338" s="185">
        <v>1</v>
      </c>
      <c r="I338" s="186"/>
      <c r="J338" s="185">
        <f t="shared" si="10"/>
        <v>0</v>
      </c>
      <c r="K338" s="183" t="s">
        <v>176</v>
      </c>
      <c r="L338" s="37"/>
      <c r="M338" s="187" t="s">
        <v>1</v>
      </c>
      <c r="N338" s="188" t="s">
        <v>46</v>
      </c>
      <c r="O338" s="59"/>
      <c r="P338" s="189">
        <f t="shared" si="11"/>
        <v>0</v>
      </c>
      <c r="Q338" s="189">
        <v>8.0000000000000004E-4</v>
      </c>
      <c r="R338" s="189">
        <f t="shared" si="12"/>
        <v>8.0000000000000004E-4</v>
      </c>
      <c r="S338" s="189">
        <v>0</v>
      </c>
      <c r="T338" s="190">
        <f t="shared" si="13"/>
        <v>0</v>
      </c>
      <c r="AR338" s="16" t="s">
        <v>177</v>
      </c>
      <c r="AT338" s="16" t="s">
        <v>174</v>
      </c>
      <c r="AU338" s="16" t="s">
        <v>84</v>
      </c>
      <c r="AY338" s="16" t="s">
        <v>172</v>
      </c>
      <c r="BE338" s="191">
        <f t="shared" si="14"/>
        <v>0</v>
      </c>
      <c r="BF338" s="191">
        <f t="shared" si="15"/>
        <v>0</v>
      </c>
      <c r="BG338" s="191">
        <f t="shared" si="16"/>
        <v>0</v>
      </c>
      <c r="BH338" s="191">
        <f t="shared" si="17"/>
        <v>0</v>
      </c>
      <c r="BI338" s="191">
        <f t="shared" si="18"/>
        <v>0</v>
      </c>
      <c r="BJ338" s="16" t="s">
        <v>82</v>
      </c>
      <c r="BK338" s="191">
        <f t="shared" si="19"/>
        <v>0</v>
      </c>
      <c r="BL338" s="16" t="s">
        <v>177</v>
      </c>
      <c r="BM338" s="16" t="s">
        <v>1071</v>
      </c>
    </row>
    <row r="339" spans="2:65" s="1" customFormat="1" ht="16.5" customHeight="1">
      <c r="B339" s="33"/>
      <c r="C339" s="227" t="s">
        <v>387</v>
      </c>
      <c r="D339" s="227" t="s">
        <v>288</v>
      </c>
      <c r="E339" s="228" t="s">
        <v>1072</v>
      </c>
      <c r="F339" s="229" t="s">
        <v>1073</v>
      </c>
      <c r="G339" s="230" t="s">
        <v>513</v>
      </c>
      <c r="H339" s="231">
        <v>1</v>
      </c>
      <c r="I339" s="232"/>
      <c r="J339" s="231">
        <f t="shared" si="10"/>
        <v>0</v>
      </c>
      <c r="K339" s="229" t="s">
        <v>1</v>
      </c>
      <c r="L339" s="233"/>
      <c r="M339" s="234" t="s">
        <v>1</v>
      </c>
      <c r="N339" s="235" t="s">
        <v>46</v>
      </c>
      <c r="O339" s="59"/>
      <c r="P339" s="189">
        <f t="shared" si="11"/>
        <v>0</v>
      </c>
      <c r="Q339" s="189">
        <v>2.8000000000000001E-2</v>
      </c>
      <c r="R339" s="189">
        <f t="shared" si="12"/>
        <v>2.8000000000000001E-2</v>
      </c>
      <c r="S339" s="189">
        <v>0</v>
      </c>
      <c r="T339" s="190">
        <f t="shared" si="13"/>
        <v>0</v>
      </c>
      <c r="AR339" s="16" t="s">
        <v>200</v>
      </c>
      <c r="AT339" s="16" t="s">
        <v>288</v>
      </c>
      <c r="AU339" s="16" t="s">
        <v>84</v>
      </c>
      <c r="AY339" s="16" t="s">
        <v>172</v>
      </c>
      <c r="BE339" s="191">
        <f t="shared" si="14"/>
        <v>0</v>
      </c>
      <c r="BF339" s="191">
        <f t="shared" si="15"/>
        <v>0</v>
      </c>
      <c r="BG339" s="191">
        <f t="shared" si="16"/>
        <v>0</v>
      </c>
      <c r="BH339" s="191">
        <f t="shared" si="17"/>
        <v>0</v>
      </c>
      <c r="BI339" s="191">
        <f t="shared" si="18"/>
        <v>0</v>
      </c>
      <c r="BJ339" s="16" t="s">
        <v>82</v>
      </c>
      <c r="BK339" s="191">
        <f t="shared" si="19"/>
        <v>0</v>
      </c>
      <c r="BL339" s="16" t="s">
        <v>177</v>
      </c>
      <c r="BM339" s="16" t="s">
        <v>1074</v>
      </c>
    </row>
    <row r="340" spans="2:65" s="1" customFormat="1" ht="16.5" customHeight="1">
      <c r="B340" s="33"/>
      <c r="C340" s="181" t="s">
        <v>388</v>
      </c>
      <c r="D340" s="181" t="s">
        <v>174</v>
      </c>
      <c r="E340" s="182" t="s">
        <v>704</v>
      </c>
      <c r="F340" s="183" t="s">
        <v>705</v>
      </c>
      <c r="G340" s="184" t="s">
        <v>386</v>
      </c>
      <c r="H340" s="185">
        <v>1</v>
      </c>
      <c r="I340" s="186"/>
      <c r="J340" s="185">
        <f t="shared" si="10"/>
        <v>0</v>
      </c>
      <c r="K340" s="183" t="s">
        <v>176</v>
      </c>
      <c r="L340" s="37"/>
      <c r="M340" s="187" t="s">
        <v>1</v>
      </c>
      <c r="N340" s="188" t="s">
        <v>46</v>
      </c>
      <c r="O340" s="59"/>
      <c r="P340" s="189">
        <f t="shared" si="11"/>
        <v>0</v>
      </c>
      <c r="Q340" s="189">
        <v>3.4000000000000002E-4</v>
      </c>
      <c r="R340" s="189">
        <f t="shared" si="12"/>
        <v>3.4000000000000002E-4</v>
      </c>
      <c r="S340" s="189">
        <v>0</v>
      </c>
      <c r="T340" s="190">
        <f t="shared" si="13"/>
        <v>0</v>
      </c>
      <c r="AR340" s="16" t="s">
        <v>177</v>
      </c>
      <c r="AT340" s="16" t="s">
        <v>174</v>
      </c>
      <c r="AU340" s="16" t="s">
        <v>84</v>
      </c>
      <c r="AY340" s="16" t="s">
        <v>172</v>
      </c>
      <c r="BE340" s="191">
        <f t="shared" si="14"/>
        <v>0</v>
      </c>
      <c r="BF340" s="191">
        <f t="shared" si="15"/>
        <v>0</v>
      </c>
      <c r="BG340" s="191">
        <f t="shared" si="16"/>
        <v>0</v>
      </c>
      <c r="BH340" s="191">
        <f t="shared" si="17"/>
        <v>0</v>
      </c>
      <c r="BI340" s="191">
        <f t="shared" si="18"/>
        <v>0</v>
      </c>
      <c r="BJ340" s="16" t="s">
        <v>82</v>
      </c>
      <c r="BK340" s="191">
        <f t="shared" si="19"/>
        <v>0</v>
      </c>
      <c r="BL340" s="16" t="s">
        <v>177</v>
      </c>
      <c r="BM340" s="16" t="s">
        <v>1075</v>
      </c>
    </row>
    <row r="341" spans="2:65" s="12" customFormat="1">
      <c r="B341" s="192"/>
      <c r="C341" s="193"/>
      <c r="D341" s="194" t="s">
        <v>178</v>
      </c>
      <c r="E341" s="195" t="s">
        <v>1</v>
      </c>
      <c r="F341" s="196" t="s">
        <v>1012</v>
      </c>
      <c r="G341" s="193"/>
      <c r="H341" s="195" t="s">
        <v>1</v>
      </c>
      <c r="I341" s="197"/>
      <c r="J341" s="193"/>
      <c r="K341" s="193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178</v>
      </c>
      <c r="AU341" s="202" t="s">
        <v>84</v>
      </c>
      <c r="AV341" s="12" t="s">
        <v>82</v>
      </c>
      <c r="AW341" s="12" t="s">
        <v>36</v>
      </c>
      <c r="AX341" s="12" t="s">
        <v>75</v>
      </c>
      <c r="AY341" s="202" t="s">
        <v>172</v>
      </c>
    </row>
    <row r="342" spans="2:65" s="13" customFormat="1">
      <c r="B342" s="203"/>
      <c r="C342" s="204"/>
      <c r="D342" s="194" t="s">
        <v>178</v>
      </c>
      <c r="E342" s="205" t="s">
        <v>1</v>
      </c>
      <c r="F342" s="206" t="s">
        <v>82</v>
      </c>
      <c r="G342" s="204"/>
      <c r="H342" s="207">
        <v>1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178</v>
      </c>
      <c r="AU342" s="213" t="s">
        <v>84</v>
      </c>
      <c r="AV342" s="13" t="s">
        <v>84</v>
      </c>
      <c r="AW342" s="13" t="s">
        <v>36</v>
      </c>
      <c r="AX342" s="13" t="s">
        <v>82</v>
      </c>
      <c r="AY342" s="213" t="s">
        <v>172</v>
      </c>
    </row>
    <row r="343" spans="2:65" s="1" customFormat="1" ht="16.5" customHeight="1">
      <c r="B343" s="33"/>
      <c r="C343" s="227" t="s">
        <v>389</v>
      </c>
      <c r="D343" s="227" t="s">
        <v>288</v>
      </c>
      <c r="E343" s="228" t="s">
        <v>707</v>
      </c>
      <c r="F343" s="229" t="s">
        <v>708</v>
      </c>
      <c r="G343" s="230" t="s">
        <v>386</v>
      </c>
      <c r="H343" s="231">
        <v>1</v>
      </c>
      <c r="I343" s="232"/>
      <c r="J343" s="231">
        <f>ROUND(I343*H343,2)</f>
        <v>0</v>
      </c>
      <c r="K343" s="229" t="s">
        <v>176</v>
      </c>
      <c r="L343" s="233"/>
      <c r="M343" s="234" t="s">
        <v>1</v>
      </c>
      <c r="N343" s="235" t="s">
        <v>46</v>
      </c>
      <c r="O343" s="59"/>
      <c r="P343" s="189">
        <f>O343*H343</f>
        <v>0</v>
      </c>
      <c r="Q343" s="189">
        <v>3.2500000000000001E-2</v>
      </c>
      <c r="R343" s="189">
        <f>Q343*H343</f>
        <v>3.2500000000000001E-2</v>
      </c>
      <c r="S343" s="189">
        <v>0</v>
      </c>
      <c r="T343" s="190">
        <f>S343*H343</f>
        <v>0</v>
      </c>
      <c r="AR343" s="16" t="s">
        <v>200</v>
      </c>
      <c r="AT343" s="16" t="s">
        <v>288</v>
      </c>
      <c r="AU343" s="16" t="s">
        <v>84</v>
      </c>
      <c r="AY343" s="16" t="s">
        <v>172</v>
      </c>
      <c r="BE343" s="191">
        <f>IF(N343="základní",J343,0)</f>
        <v>0</v>
      </c>
      <c r="BF343" s="191">
        <f>IF(N343="snížená",J343,0)</f>
        <v>0</v>
      </c>
      <c r="BG343" s="191">
        <f>IF(N343="zákl. přenesená",J343,0)</f>
        <v>0</v>
      </c>
      <c r="BH343" s="191">
        <f>IF(N343="sníž. přenesená",J343,0)</f>
        <v>0</v>
      </c>
      <c r="BI343" s="191">
        <f>IF(N343="nulová",J343,0)</f>
        <v>0</v>
      </c>
      <c r="BJ343" s="16" t="s">
        <v>82</v>
      </c>
      <c r="BK343" s="191">
        <f>ROUND(I343*H343,2)</f>
        <v>0</v>
      </c>
      <c r="BL343" s="16" t="s">
        <v>177</v>
      </c>
      <c r="BM343" s="16" t="s">
        <v>1076</v>
      </c>
    </row>
    <row r="344" spans="2:65" s="1" customFormat="1" ht="22.5" customHeight="1">
      <c r="B344" s="33"/>
      <c r="C344" s="181" t="s">
        <v>390</v>
      </c>
      <c r="D344" s="181" t="s">
        <v>174</v>
      </c>
      <c r="E344" s="182" t="s">
        <v>710</v>
      </c>
      <c r="F344" s="183" t="s">
        <v>711</v>
      </c>
      <c r="G344" s="184" t="s">
        <v>386</v>
      </c>
      <c r="H344" s="185">
        <v>8</v>
      </c>
      <c r="I344" s="186"/>
      <c r="J344" s="185">
        <f>ROUND(I344*H344,2)</f>
        <v>0</v>
      </c>
      <c r="K344" s="183" t="s">
        <v>176</v>
      </c>
      <c r="L344" s="37"/>
      <c r="M344" s="187" t="s">
        <v>1</v>
      </c>
      <c r="N344" s="188" t="s">
        <v>46</v>
      </c>
      <c r="O344" s="59"/>
      <c r="P344" s="189">
        <f>O344*H344</f>
        <v>0</v>
      </c>
      <c r="Q344" s="189">
        <v>0</v>
      </c>
      <c r="R344" s="189">
        <f>Q344*H344</f>
        <v>0</v>
      </c>
      <c r="S344" s="189">
        <v>0</v>
      </c>
      <c r="T344" s="190">
        <f>S344*H344</f>
        <v>0</v>
      </c>
      <c r="AR344" s="16" t="s">
        <v>177</v>
      </c>
      <c r="AT344" s="16" t="s">
        <v>174</v>
      </c>
      <c r="AU344" s="16" t="s">
        <v>84</v>
      </c>
      <c r="AY344" s="16" t="s">
        <v>172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6" t="s">
        <v>82</v>
      </c>
      <c r="BK344" s="191">
        <f>ROUND(I344*H344,2)</f>
        <v>0</v>
      </c>
      <c r="BL344" s="16" t="s">
        <v>177</v>
      </c>
      <c r="BM344" s="16" t="s">
        <v>1077</v>
      </c>
    </row>
    <row r="345" spans="2:65" s="12" customFormat="1">
      <c r="B345" s="192"/>
      <c r="C345" s="193"/>
      <c r="D345" s="194" t="s">
        <v>178</v>
      </c>
      <c r="E345" s="195" t="s">
        <v>1</v>
      </c>
      <c r="F345" s="196" t="s">
        <v>1012</v>
      </c>
      <c r="G345" s="193"/>
      <c r="H345" s="195" t="s">
        <v>1</v>
      </c>
      <c r="I345" s="197"/>
      <c r="J345" s="193"/>
      <c r="K345" s="193"/>
      <c r="L345" s="198"/>
      <c r="M345" s="199"/>
      <c r="N345" s="200"/>
      <c r="O345" s="200"/>
      <c r="P345" s="200"/>
      <c r="Q345" s="200"/>
      <c r="R345" s="200"/>
      <c r="S345" s="200"/>
      <c r="T345" s="201"/>
      <c r="AT345" s="202" t="s">
        <v>178</v>
      </c>
      <c r="AU345" s="202" t="s">
        <v>84</v>
      </c>
      <c r="AV345" s="12" t="s">
        <v>82</v>
      </c>
      <c r="AW345" s="12" t="s">
        <v>36</v>
      </c>
      <c r="AX345" s="12" t="s">
        <v>75</v>
      </c>
      <c r="AY345" s="202" t="s">
        <v>172</v>
      </c>
    </row>
    <row r="346" spans="2:65" s="13" customFormat="1">
      <c r="B346" s="203"/>
      <c r="C346" s="204"/>
      <c r="D346" s="194" t="s">
        <v>178</v>
      </c>
      <c r="E346" s="205" t="s">
        <v>1</v>
      </c>
      <c r="F346" s="206" t="s">
        <v>200</v>
      </c>
      <c r="G346" s="204"/>
      <c r="H346" s="207">
        <v>8</v>
      </c>
      <c r="I346" s="208"/>
      <c r="J346" s="204"/>
      <c r="K346" s="204"/>
      <c r="L346" s="209"/>
      <c r="M346" s="210"/>
      <c r="N346" s="211"/>
      <c r="O346" s="211"/>
      <c r="P346" s="211"/>
      <c r="Q346" s="211"/>
      <c r="R346" s="211"/>
      <c r="S346" s="211"/>
      <c r="T346" s="212"/>
      <c r="AT346" s="213" t="s">
        <v>178</v>
      </c>
      <c r="AU346" s="213" t="s">
        <v>84</v>
      </c>
      <c r="AV346" s="13" t="s">
        <v>84</v>
      </c>
      <c r="AW346" s="13" t="s">
        <v>36</v>
      </c>
      <c r="AX346" s="13" t="s">
        <v>82</v>
      </c>
      <c r="AY346" s="213" t="s">
        <v>172</v>
      </c>
    </row>
    <row r="347" spans="2:65" s="1" customFormat="1" ht="16.5" customHeight="1">
      <c r="B347" s="33"/>
      <c r="C347" s="227" t="s">
        <v>391</v>
      </c>
      <c r="D347" s="227" t="s">
        <v>288</v>
      </c>
      <c r="E347" s="228" t="s">
        <v>713</v>
      </c>
      <c r="F347" s="229" t="s">
        <v>714</v>
      </c>
      <c r="G347" s="230" t="s">
        <v>386</v>
      </c>
      <c r="H347" s="231">
        <v>8</v>
      </c>
      <c r="I347" s="232"/>
      <c r="J347" s="231">
        <f>ROUND(I347*H347,2)</f>
        <v>0</v>
      </c>
      <c r="K347" s="229" t="s">
        <v>176</v>
      </c>
      <c r="L347" s="233"/>
      <c r="M347" s="234" t="s">
        <v>1</v>
      </c>
      <c r="N347" s="235" t="s">
        <v>46</v>
      </c>
      <c r="O347" s="59"/>
      <c r="P347" s="189">
        <f>O347*H347</f>
        <v>0</v>
      </c>
      <c r="Q347" s="189">
        <v>1.9E-3</v>
      </c>
      <c r="R347" s="189">
        <f>Q347*H347</f>
        <v>1.52E-2</v>
      </c>
      <c r="S347" s="189">
        <v>0</v>
      </c>
      <c r="T347" s="190">
        <f>S347*H347</f>
        <v>0</v>
      </c>
      <c r="AR347" s="16" t="s">
        <v>200</v>
      </c>
      <c r="AT347" s="16" t="s">
        <v>288</v>
      </c>
      <c r="AU347" s="16" t="s">
        <v>84</v>
      </c>
      <c r="AY347" s="16" t="s">
        <v>172</v>
      </c>
      <c r="BE347" s="191">
        <f>IF(N347="základní",J347,0)</f>
        <v>0</v>
      </c>
      <c r="BF347" s="191">
        <f>IF(N347="snížená",J347,0)</f>
        <v>0</v>
      </c>
      <c r="BG347" s="191">
        <f>IF(N347="zákl. přenesená",J347,0)</f>
        <v>0</v>
      </c>
      <c r="BH347" s="191">
        <f>IF(N347="sníž. přenesená",J347,0)</f>
        <v>0</v>
      </c>
      <c r="BI347" s="191">
        <f>IF(N347="nulová",J347,0)</f>
        <v>0</v>
      </c>
      <c r="BJ347" s="16" t="s">
        <v>82</v>
      </c>
      <c r="BK347" s="191">
        <f>ROUND(I347*H347,2)</f>
        <v>0</v>
      </c>
      <c r="BL347" s="16" t="s">
        <v>177</v>
      </c>
      <c r="BM347" s="16" t="s">
        <v>1078</v>
      </c>
    </row>
    <row r="348" spans="2:65" s="1" customFormat="1" ht="16.5" customHeight="1">
      <c r="B348" s="33"/>
      <c r="C348" s="181" t="s">
        <v>392</v>
      </c>
      <c r="D348" s="181" t="s">
        <v>174</v>
      </c>
      <c r="E348" s="182" t="s">
        <v>728</v>
      </c>
      <c r="F348" s="183" t="s">
        <v>729</v>
      </c>
      <c r="G348" s="184" t="s">
        <v>211</v>
      </c>
      <c r="H348" s="185">
        <v>287.01</v>
      </c>
      <c r="I348" s="186"/>
      <c r="J348" s="185">
        <f>ROUND(I348*H348,2)</f>
        <v>0</v>
      </c>
      <c r="K348" s="183" t="s">
        <v>176</v>
      </c>
      <c r="L348" s="37"/>
      <c r="M348" s="187" t="s">
        <v>1</v>
      </c>
      <c r="N348" s="188" t="s">
        <v>46</v>
      </c>
      <c r="O348" s="59"/>
      <c r="P348" s="189">
        <f>O348*H348</f>
        <v>0</v>
      </c>
      <c r="Q348" s="189">
        <v>0</v>
      </c>
      <c r="R348" s="189">
        <f>Q348*H348</f>
        <v>0</v>
      </c>
      <c r="S348" s="189">
        <v>0</v>
      </c>
      <c r="T348" s="190">
        <f>S348*H348</f>
        <v>0</v>
      </c>
      <c r="AR348" s="16" t="s">
        <v>177</v>
      </c>
      <c r="AT348" s="16" t="s">
        <v>174</v>
      </c>
      <c r="AU348" s="16" t="s">
        <v>84</v>
      </c>
      <c r="AY348" s="16" t="s">
        <v>172</v>
      </c>
      <c r="BE348" s="191">
        <f>IF(N348="základní",J348,0)</f>
        <v>0</v>
      </c>
      <c r="BF348" s="191">
        <f>IF(N348="snížená",J348,0)</f>
        <v>0</v>
      </c>
      <c r="BG348" s="191">
        <f>IF(N348="zákl. přenesená",J348,0)</f>
        <v>0</v>
      </c>
      <c r="BH348" s="191">
        <f>IF(N348="sníž. přenesená",J348,0)</f>
        <v>0</v>
      </c>
      <c r="BI348" s="191">
        <f>IF(N348="nulová",J348,0)</f>
        <v>0</v>
      </c>
      <c r="BJ348" s="16" t="s">
        <v>82</v>
      </c>
      <c r="BK348" s="191">
        <f>ROUND(I348*H348,2)</f>
        <v>0</v>
      </c>
      <c r="BL348" s="16" t="s">
        <v>177</v>
      </c>
      <c r="BM348" s="16" t="s">
        <v>1079</v>
      </c>
    </row>
    <row r="349" spans="2:65" s="1" customFormat="1" ht="16.5" customHeight="1">
      <c r="B349" s="33"/>
      <c r="C349" s="181" t="s">
        <v>393</v>
      </c>
      <c r="D349" s="181" t="s">
        <v>174</v>
      </c>
      <c r="E349" s="182" t="s">
        <v>540</v>
      </c>
      <c r="F349" s="183" t="s">
        <v>541</v>
      </c>
      <c r="G349" s="184" t="s">
        <v>211</v>
      </c>
      <c r="H349" s="185">
        <v>287.01</v>
      </c>
      <c r="I349" s="186"/>
      <c r="J349" s="185">
        <f>ROUND(I349*H349,2)</f>
        <v>0</v>
      </c>
      <c r="K349" s="183" t="s">
        <v>176</v>
      </c>
      <c r="L349" s="37"/>
      <c r="M349" s="187" t="s">
        <v>1</v>
      </c>
      <c r="N349" s="188" t="s">
        <v>46</v>
      </c>
      <c r="O349" s="59"/>
      <c r="P349" s="189">
        <f>O349*H349</f>
        <v>0</v>
      </c>
      <c r="Q349" s="189">
        <v>0</v>
      </c>
      <c r="R349" s="189">
        <f>Q349*H349</f>
        <v>0</v>
      </c>
      <c r="S349" s="189">
        <v>0</v>
      </c>
      <c r="T349" s="190">
        <f>S349*H349</f>
        <v>0</v>
      </c>
      <c r="AR349" s="16" t="s">
        <v>177</v>
      </c>
      <c r="AT349" s="16" t="s">
        <v>174</v>
      </c>
      <c r="AU349" s="16" t="s">
        <v>84</v>
      </c>
      <c r="AY349" s="16" t="s">
        <v>172</v>
      </c>
      <c r="BE349" s="191">
        <f>IF(N349="základní",J349,0)</f>
        <v>0</v>
      </c>
      <c r="BF349" s="191">
        <f>IF(N349="snížená",J349,0)</f>
        <v>0</v>
      </c>
      <c r="BG349" s="191">
        <f>IF(N349="zákl. přenesená",J349,0)</f>
        <v>0</v>
      </c>
      <c r="BH349" s="191">
        <f>IF(N349="sníž. přenesená",J349,0)</f>
        <v>0</v>
      </c>
      <c r="BI349" s="191">
        <f>IF(N349="nulová",J349,0)</f>
        <v>0</v>
      </c>
      <c r="BJ349" s="16" t="s">
        <v>82</v>
      </c>
      <c r="BK349" s="191">
        <f>ROUND(I349*H349,2)</f>
        <v>0</v>
      </c>
      <c r="BL349" s="16" t="s">
        <v>177</v>
      </c>
      <c r="BM349" s="16" t="s">
        <v>1080</v>
      </c>
    </row>
    <row r="350" spans="2:65" s="1" customFormat="1" ht="16.5" customHeight="1">
      <c r="B350" s="33"/>
      <c r="C350" s="181" t="s">
        <v>395</v>
      </c>
      <c r="D350" s="181" t="s">
        <v>174</v>
      </c>
      <c r="E350" s="182" t="s">
        <v>543</v>
      </c>
      <c r="F350" s="183" t="s">
        <v>544</v>
      </c>
      <c r="G350" s="184" t="s">
        <v>386</v>
      </c>
      <c r="H350" s="185">
        <v>4</v>
      </c>
      <c r="I350" s="186"/>
      <c r="J350" s="185">
        <f>ROUND(I350*H350,2)</f>
        <v>0</v>
      </c>
      <c r="K350" s="183" t="s">
        <v>176</v>
      </c>
      <c r="L350" s="37"/>
      <c r="M350" s="187" t="s">
        <v>1</v>
      </c>
      <c r="N350" s="188" t="s">
        <v>46</v>
      </c>
      <c r="O350" s="59"/>
      <c r="P350" s="189">
        <f>O350*H350</f>
        <v>0</v>
      </c>
      <c r="Q350" s="189">
        <v>0.46009</v>
      </c>
      <c r="R350" s="189">
        <f>Q350*H350</f>
        <v>1.84036</v>
      </c>
      <c r="S350" s="189">
        <v>0</v>
      </c>
      <c r="T350" s="190">
        <f>S350*H350</f>
        <v>0</v>
      </c>
      <c r="AR350" s="16" t="s">
        <v>177</v>
      </c>
      <c r="AT350" s="16" t="s">
        <v>174</v>
      </c>
      <c r="AU350" s="16" t="s">
        <v>84</v>
      </c>
      <c r="AY350" s="16" t="s">
        <v>172</v>
      </c>
      <c r="BE350" s="191">
        <f>IF(N350="základní",J350,0)</f>
        <v>0</v>
      </c>
      <c r="BF350" s="191">
        <f>IF(N350="snížená",J350,0)</f>
        <v>0</v>
      </c>
      <c r="BG350" s="191">
        <f>IF(N350="zákl. přenesená",J350,0)</f>
        <v>0</v>
      </c>
      <c r="BH350" s="191">
        <f>IF(N350="sníž. přenesená",J350,0)</f>
        <v>0</v>
      </c>
      <c r="BI350" s="191">
        <f>IF(N350="nulová",J350,0)</f>
        <v>0</v>
      </c>
      <c r="BJ350" s="16" t="s">
        <v>82</v>
      </c>
      <c r="BK350" s="191">
        <f>ROUND(I350*H350,2)</f>
        <v>0</v>
      </c>
      <c r="BL350" s="16" t="s">
        <v>177</v>
      </c>
      <c r="BM350" s="16" t="s">
        <v>1081</v>
      </c>
    </row>
    <row r="351" spans="2:65" s="1" customFormat="1" ht="16.5" customHeight="1">
      <c r="B351" s="33"/>
      <c r="C351" s="181" t="s">
        <v>399</v>
      </c>
      <c r="D351" s="181" t="s">
        <v>174</v>
      </c>
      <c r="E351" s="182" t="s">
        <v>546</v>
      </c>
      <c r="F351" s="183" t="s">
        <v>547</v>
      </c>
      <c r="G351" s="184" t="s">
        <v>386</v>
      </c>
      <c r="H351" s="185">
        <v>10</v>
      </c>
      <c r="I351" s="186"/>
      <c r="J351" s="185">
        <f>ROUND(I351*H351,2)</f>
        <v>0</v>
      </c>
      <c r="K351" s="183" t="s">
        <v>176</v>
      </c>
      <c r="L351" s="37"/>
      <c r="M351" s="187" t="s">
        <v>1</v>
      </c>
      <c r="N351" s="188" t="s">
        <v>46</v>
      </c>
      <c r="O351" s="59"/>
      <c r="P351" s="189">
        <f>O351*H351</f>
        <v>0</v>
      </c>
      <c r="Q351" s="189">
        <v>0.12303</v>
      </c>
      <c r="R351" s="189">
        <f>Q351*H351</f>
        <v>1.2302999999999999</v>
      </c>
      <c r="S351" s="189">
        <v>0</v>
      </c>
      <c r="T351" s="190">
        <f>S351*H351</f>
        <v>0</v>
      </c>
      <c r="AR351" s="16" t="s">
        <v>177</v>
      </c>
      <c r="AT351" s="16" t="s">
        <v>174</v>
      </c>
      <c r="AU351" s="16" t="s">
        <v>84</v>
      </c>
      <c r="AY351" s="16" t="s">
        <v>172</v>
      </c>
      <c r="BE351" s="191">
        <f>IF(N351="základní",J351,0)</f>
        <v>0</v>
      </c>
      <c r="BF351" s="191">
        <f>IF(N351="snížená",J351,0)</f>
        <v>0</v>
      </c>
      <c r="BG351" s="191">
        <f>IF(N351="zákl. přenesená",J351,0)</f>
        <v>0</v>
      </c>
      <c r="BH351" s="191">
        <f>IF(N351="sníž. přenesená",J351,0)</f>
        <v>0</v>
      </c>
      <c r="BI351" s="191">
        <f>IF(N351="nulová",J351,0)</f>
        <v>0</v>
      </c>
      <c r="BJ351" s="16" t="s">
        <v>82</v>
      </c>
      <c r="BK351" s="191">
        <f>ROUND(I351*H351,2)</f>
        <v>0</v>
      </c>
      <c r="BL351" s="16" t="s">
        <v>177</v>
      </c>
      <c r="BM351" s="16" t="s">
        <v>1082</v>
      </c>
    </row>
    <row r="352" spans="2:65" s="12" customFormat="1">
      <c r="B352" s="192"/>
      <c r="C352" s="193"/>
      <c r="D352" s="194" t="s">
        <v>178</v>
      </c>
      <c r="E352" s="195" t="s">
        <v>1</v>
      </c>
      <c r="F352" s="196" t="s">
        <v>631</v>
      </c>
      <c r="G352" s="193"/>
      <c r="H352" s="195" t="s">
        <v>1</v>
      </c>
      <c r="I352" s="197"/>
      <c r="J352" s="193"/>
      <c r="K352" s="193"/>
      <c r="L352" s="198"/>
      <c r="M352" s="199"/>
      <c r="N352" s="200"/>
      <c r="O352" s="200"/>
      <c r="P352" s="200"/>
      <c r="Q352" s="200"/>
      <c r="R352" s="200"/>
      <c r="S352" s="200"/>
      <c r="T352" s="201"/>
      <c r="AT352" s="202" t="s">
        <v>178</v>
      </c>
      <c r="AU352" s="202" t="s">
        <v>84</v>
      </c>
      <c r="AV352" s="12" t="s">
        <v>82</v>
      </c>
      <c r="AW352" s="12" t="s">
        <v>36</v>
      </c>
      <c r="AX352" s="12" t="s">
        <v>75</v>
      </c>
      <c r="AY352" s="202" t="s">
        <v>172</v>
      </c>
    </row>
    <row r="353" spans="2:65" s="13" customFormat="1">
      <c r="B353" s="203"/>
      <c r="C353" s="204"/>
      <c r="D353" s="194" t="s">
        <v>178</v>
      </c>
      <c r="E353" s="205" t="s">
        <v>1</v>
      </c>
      <c r="F353" s="206" t="s">
        <v>1083</v>
      </c>
      <c r="G353" s="204"/>
      <c r="H353" s="207">
        <v>10</v>
      </c>
      <c r="I353" s="208"/>
      <c r="J353" s="204"/>
      <c r="K353" s="204"/>
      <c r="L353" s="209"/>
      <c r="M353" s="210"/>
      <c r="N353" s="211"/>
      <c r="O353" s="211"/>
      <c r="P353" s="211"/>
      <c r="Q353" s="211"/>
      <c r="R353" s="211"/>
      <c r="S353" s="211"/>
      <c r="T353" s="212"/>
      <c r="AT353" s="213" t="s">
        <v>178</v>
      </c>
      <c r="AU353" s="213" t="s">
        <v>84</v>
      </c>
      <c r="AV353" s="13" t="s">
        <v>84</v>
      </c>
      <c r="AW353" s="13" t="s">
        <v>36</v>
      </c>
      <c r="AX353" s="13" t="s">
        <v>82</v>
      </c>
      <c r="AY353" s="213" t="s">
        <v>172</v>
      </c>
    </row>
    <row r="354" spans="2:65" s="1" customFormat="1" ht="16.5" customHeight="1">
      <c r="B354" s="33"/>
      <c r="C354" s="227" t="s">
        <v>402</v>
      </c>
      <c r="D354" s="227" t="s">
        <v>288</v>
      </c>
      <c r="E354" s="228" t="s">
        <v>735</v>
      </c>
      <c r="F354" s="229" t="s">
        <v>736</v>
      </c>
      <c r="G354" s="230" t="s">
        <v>513</v>
      </c>
      <c r="H354" s="231">
        <v>8</v>
      </c>
      <c r="I354" s="232"/>
      <c r="J354" s="231">
        <f t="shared" ref="J354:J362" si="20">ROUND(I354*H354,2)</f>
        <v>0</v>
      </c>
      <c r="K354" s="229" t="s">
        <v>1</v>
      </c>
      <c r="L354" s="233"/>
      <c r="M354" s="234" t="s">
        <v>1</v>
      </c>
      <c r="N354" s="235" t="s">
        <v>46</v>
      </c>
      <c r="O354" s="59"/>
      <c r="P354" s="189">
        <f t="shared" ref="P354:P362" si="21">O354*H354</f>
        <v>0</v>
      </c>
      <c r="Q354" s="189">
        <v>9.2999999999999992E-3</v>
      </c>
      <c r="R354" s="189">
        <f t="shared" ref="R354:R362" si="22">Q354*H354</f>
        <v>7.4399999999999994E-2</v>
      </c>
      <c r="S354" s="189">
        <v>0</v>
      </c>
      <c r="T354" s="190">
        <f t="shared" ref="T354:T362" si="23">S354*H354</f>
        <v>0</v>
      </c>
      <c r="AR354" s="16" t="s">
        <v>200</v>
      </c>
      <c r="AT354" s="16" t="s">
        <v>288</v>
      </c>
      <c r="AU354" s="16" t="s">
        <v>84</v>
      </c>
      <c r="AY354" s="16" t="s">
        <v>172</v>
      </c>
      <c r="BE354" s="191">
        <f t="shared" ref="BE354:BE362" si="24">IF(N354="základní",J354,0)</f>
        <v>0</v>
      </c>
      <c r="BF354" s="191">
        <f t="shared" ref="BF354:BF362" si="25">IF(N354="snížená",J354,0)</f>
        <v>0</v>
      </c>
      <c r="BG354" s="191">
        <f t="shared" ref="BG354:BG362" si="26">IF(N354="zákl. přenesená",J354,0)</f>
        <v>0</v>
      </c>
      <c r="BH354" s="191">
        <f t="shared" ref="BH354:BH362" si="27">IF(N354="sníž. přenesená",J354,0)</f>
        <v>0</v>
      </c>
      <c r="BI354" s="191">
        <f t="shared" ref="BI354:BI362" si="28">IF(N354="nulová",J354,0)</f>
        <v>0</v>
      </c>
      <c r="BJ354" s="16" t="s">
        <v>82</v>
      </c>
      <c r="BK354" s="191">
        <f t="shared" ref="BK354:BK362" si="29">ROUND(I354*H354,2)</f>
        <v>0</v>
      </c>
      <c r="BL354" s="16" t="s">
        <v>177</v>
      </c>
      <c r="BM354" s="16" t="s">
        <v>1084</v>
      </c>
    </row>
    <row r="355" spans="2:65" s="1" customFormat="1" ht="16.5" customHeight="1">
      <c r="B355" s="33"/>
      <c r="C355" s="227" t="s">
        <v>405</v>
      </c>
      <c r="D355" s="227" t="s">
        <v>288</v>
      </c>
      <c r="E355" s="228" t="s">
        <v>738</v>
      </c>
      <c r="F355" s="229" t="s">
        <v>739</v>
      </c>
      <c r="G355" s="230" t="s">
        <v>513</v>
      </c>
      <c r="H355" s="231">
        <v>2</v>
      </c>
      <c r="I355" s="232"/>
      <c r="J355" s="231">
        <f t="shared" si="20"/>
        <v>0</v>
      </c>
      <c r="K355" s="229" t="s">
        <v>1</v>
      </c>
      <c r="L355" s="233"/>
      <c r="M355" s="234" t="s">
        <v>1</v>
      </c>
      <c r="N355" s="235" t="s">
        <v>46</v>
      </c>
      <c r="O355" s="59"/>
      <c r="P355" s="189">
        <f t="shared" si="21"/>
        <v>0</v>
      </c>
      <c r="Q355" s="189">
        <v>7.1000000000000004E-3</v>
      </c>
      <c r="R355" s="189">
        <f t="shared" si="22"/>
        <v>1.4200000000000001E-2</v>
      </c>
      <c r="S355" s="189">
        <v>0</v>
      </c>
      <c r="T355" s="190">
        <f t="shared" si="23"/>
        <v>0</v>
      </c>
      <c r="AR355" s="16" t="s">
        <v>200</v>
      </c>
      <c r="AT355" s="16" t="s">
        <v>288</v>
      </c>
      <c r="AU355" s="16" t="s">
        <v>84</v>
      </c>
      <c r="AY355" s="16" t="s">
        <v>172</v>
      </c>
      <c r="BE355" s="191">
        <f t="shared" si="24"/>
        <v>0</v>
      </c>
      <c r="BF355" s="191">
        <f t="shared" si="25"/>
        <v>0</v>
      </c>
      <c r="BG355" s="191">
        <f t="shared" si="26"/>
        <v>0</v>
      </c>
      <c r="BH355" s="191">
        <f t="shared" si="27"/>
        <v>0</v>
      </c>
      <c r="BI355" s="191">
        <f t="shared" si="28"/>
        <v>0</v>
      </c>
      <c r="BJ355" s="16" t="s">
        <v>82</v>
      </c>
      <c r="BK355" s="191">
        <f t="shared" si="29"/>
        <v>0</v>
      </c>
      <c r="BL355" s="16" t="s">
        <v>177</v>
      </c>
      <c r="BM355" s="16" t="s">
        <v>1085</v>
      </c>
    </row>
    <row r="356" spans="2:65" s="1" customFormat="1" ht="16.5" customHeight="1">
      <c r="B356" s="33"/>
      <c r="C356" s="227" t="s">
        <v>408</v>
      </c>
      <c r="D356" s="227" t="s">
        <v>288</v>
      </c>
      <c r="E356" s="228" t="s">
        <v>552</v>
      </c>
      <c r="F356" s="229" t="s">
        <v>553</v>
      </c>
      <c r="G356" s="230" t="s">
        <v>513</v>
      </c>
      <c r="H356" s="231">
        <v>10</v>
      </c>
      <c r="I356" s="232"/>
      <c r="J356" s="231">
        <f t="shared" si="20"/>
        <v>0</v>
      </c>
      <c r="K356" s="229" t="s">
        <v>1</v>
      </c>
      <c r="L356" s="233"/>
      <c r="M356" s="234" t="s">
        <v>1</v>
      </c>
      <c r="N356" s="235" t="s">
        <v>46</v>
      </c>
      <c r="O356" s="59"/>
      <c r="P356" s="189">
        <f t="shared" si="21"/>
        <v>0</v>
      </c>
      <c r="Q356" s="189">
        <v>6.4999999999999997E-4</v>
      </c>
      <c r="R356" s="189">
        <f t="shared" si="22"/>
        <v>6.4999999999999997E-3</v>
      </c>
      <c r="S356" s="189">
        <v>0</v>
      </c>
      <c r="T356" s="190">
        <f t="shared" si="23"/>
        <v>0</v>
      </c>
      <c r="AR356" s="16" t="s">
        <v>200</v>
      </c>
      <c r="AT356" s="16" t="s">
        <v>288</v>
      </c>
      <c r="AU356" s="16" t="s">
        <v>84</v>
      </c>
      <c r="AY356" s="16" t="s">
        <v>172</v>
      </c>
      <c r="BE356" s="191">
        <f t="shared" si="24"/>
        <v>0</v>
      </c>
      <c r="BF356" s="191">
        <f t="shared" si="25"/>
        <v>0</v>
      </c>
      <c r="BG356" s="191">
        <f t="shared" si="26"/>
        <v>0</v>
      </c>
      <c r="BH356" s="191">
        <f t="shared" si="27"/>
        <v>0</v>
      </c>
      <c r="BI356" s="191">
        <f t="shared" si="28"/>
        <v>0</v>
      </c>
      <c r="BJ356" s="16" t="s">
        <v>82</v>
      </c>
      <c r="BK356" s="191">
        <f t="shared" si="29"/>
        <v>0</v>
      </c>
      <c r="BL356" s="16" t="s">
        <v>177</v>
      </c>
      <c r="BM356" s="16" t="s">
        <v>1086</v>
      </c>
    </row>
    <row r="357" spans="2:65" s="1" customFormat="1" ht="16.5" customHeight="1">
      <c r="B357" s="33"/>
      <c r="C357" s="181" t="s">
        <v>411</v>
      </c>
      <c r="D357" s="181" t="s">
        <v>174</v>
      </c>
      <c r="E357" s="182" t="s">
        <v>742</v>
      </c>
      <c r="F357" s="183" t="s">
        <v>743</v>
      </c>
      <c r="G357" s="184" t="s">
        <v>386</v>
      </c>
      <c r="H357" s="185">
        <v>2</v>
      </c>
      <c r="I357" s="186"/>
      <c r="J357" s="185">
        <f t="shared" si="20"/>
        <v>0</v>
      </c>
      <c r="K357" s="183" t="s">
        <v>176</v>
      </c>
      <c r="L357" s="37"/>
      <c r="M357" s="187" t="s">
        <v>1</v>
      </c>
      <c r="N357" s="188" t="s">
        <v>46</v>
      </c>
      <c r="O357" s="59"/>
      <c r="P357" s="189">
        <f t="shared" si="21"/>
        <v>0</v>
      </c>
      <c r="Q357" s="189">
        <v>0.32906000000000002</v>
      </c>
      <c r="R357" s="189">
        <f t="shared" si="22"/>
        <v>0.65812000000000004</v>
      </c>
      <c r="S357" s="189">
        <v>0</v>
      </c>
      <c r="T357" s="190">
        <f t="shared" si="23"/>
        <v>0</v>
      </c>
      <c r="AR357" s="16" t="s">
        <v>177</v>
      </c>
      <c r="AT357" s="16" t="s">
        <v>174</v>
      </c>
      <c r="AU357" s="16" t="s">
        <v>84</v>
      </c>
      <c r="AY357" s="16" t="s">
        <v>172</v>
      </c>
      <c r="BE357" s="191">
        <f t="shared" si="24"/>
        <v>0</v>
      </c>
      <c r="BF357" s="191">
        <f t="shared" si="25"/>
        <v>0</v>
      </c>
      <c r="BG357" s="191">
        <f t="shared" si="26"/>
        <v>0</v>
      </c>
      <c r="BH357" s="191">
        <f t="shared" si="27"/>
        <v>0</v>
      </c>
      <c r="BI357" s="191">
        <f t="shared" si="28"/>
        <v>0</v>
      </c>
      <c r="BJ357" s="16" t="s">
        <v>82</v>
      </c>
      <c r="BK357" s="191">
        <f t="shared" si="29"/>
        <v>0</v>
      </c>
      <c r="BL357" s="16" t="s">
        <v>177</v>
      </c>
      <c r="BM357" s="16" t="s">
        <v>1087</v>
      </c>
    </row>
    <row r="358" spans="2:65" s="1" customFormat="1" ht="16.5" customHeight="1">
      <c r="B358" s="33"/>
      <c r="C358" s="227" t="s">
        <v>414</v>
      </c>
      <c r="D358" s="227" t="s">
        <v>288</v>
      </c>
      <c r="E358" s="228" t="s">
        <v>745</v>
      </c>
      <c r="F358" s="229" t="s">
        <v>746</v>
      </c>
      <c r="G358" s="230" t="s">
        <v>386</v>
      </c>
      <c r="H358" s="231">
        <v>2</v>
      </c>
      <c r="I358" s="232"/>
      <c r="J358" s="231">
        <f t="shared" si="20"/>
        <v>0</v>
      </c>
      <c r="K358" s="229" t="s">
        <v>176</v>
      </c>
      <c r="L358" s="233"/>
      <c r="M358" s="234" t="s">
        <v>1</v>
      </c>
      <c r="N358" s="235" t="s">
        <v>46</v>
      </c>
      <c r="O358" s="59"/>
      <c r="P358" s="189">
        <f t="shared" si="21"/>
        <v>0</v>
      </c>
      <c r="Q358" s="189">
        <v>2.9499999999999998E-2</v>
      </c>
      <c r="R358" s="189">
        <f t="shared" si="22"/>
        <v>5.8999999999999997E-2</v>
      </c>
      <c r="S358" s="189">
        <v>0</v>
      </c>
      <c r="T358" s="190">
        <f t="shared" si="23"/>
        <v>0</v>
      </c>
      <c r="AR358" s="16" t="s">
        <v>200</v>
      </c>
      <c r="AT358" s="16" t="s">
        <v>288</v>
      </c>
      <c r="AU358" s="16" t="s">
        <v>84</v>
      </c>
      <c r="AY358" s="16" t="s">
        <v>172</v>
      </c>
      <c r="BE358" s="191">
        <f t="shared" si="24"/>
        <v>0</v>
      </c>
      <c r="BF358" s="191">
        <f t="shared" si="25"/>
        <v>0</v>
      </c>
      <c r="BG358" s="191">
        <f t="shared" si="26"/>
        <v>0</v>
      </c>
      <c r="BH358" s="191">
        <f t="shared" si="27"/>
        <v>0</v>
      </c>
      <c r="BI358" s="191">
        <f t="shared" si="28"/>
        <v>0</v>
      </c>
      <c r="BJ358" s="16" t="s">
        <v>82</v>
      </c>
      <c r="BK358" s="191">
        <f t="shared" si="29"/>
        <v>0</v>
      </c>
      <c r="BL358" s="16" t="s">
        <v>177</v>
      </c>
      <c r="BM358" s="16" t="s">
        <v>1088</v>
      </c>
    </row>
    <row r="359" spans="2:65" s="1" customFormat="1" ht="16.5" customHeight="1">
      <c r="B359" s="33"/>
      <c r="C359" s="227" t="s">
        <v>418</v>
      </c>
      <c r="D359" s="227" t="s">
        <v>288</v>
      </c>
      <c r="E359" s="228" t="s">
        <v>748</v>
      </c>
      <c r="F359" s="229" t="s">
        <v>749</v>
      </c>
      <c r="G359" s="230" t="s">
        <v>513</v>
      </c>
      <c r="H359" s="231">
        <v>2</v>
      </c>
      <c r="I359" s="232"/>
      <c r="J359" s="231">
        <f t="shared" si="20"/>
        <v>0</v>
      </c>
      <c r="K359" s="229" t="s">
        <v>1</v>
      </c>
      <c r="L359" s="233"/>
      <c r="M359" s="234" t="s">
        <v>1</v>
      </c>
      <c r="N359" s="235" t="s">
        <v>46</v>
      </c>
      <c r="O359" s="59"/>
      <c r="P359" s="189">
        <f t="shared" si="21"/>
        <v>0</v>
      </c>
      <c r="Q359" s="189">
        <v>1E-3</v>
      </c>
      <c r="R359" s="189">
        <f t="shared" si="22"/>
        <v>2E-3</v>
      </c>
      <c r="S359" s="189">
        <v>0</v>
      </c>
      <c r="T359" s="190">
        <f t="shared" si="23"/>
        <v>0</v>
      </c>
      <c r="AR359" s="16" t="s">
        <v>200</v>
      </c>
      <c r="AT359" s="16" t="s">
        <v>288</v>
      </c>
      <c r="AU359" s="16" t="s">
        <v>84</v>
      </c>
      <c r="AY359" s="16" t="s">
        <v>172</v>
      </c>
      <c r="BE359" s="191">
        <f t="shared" si="24"/>
        <v>0</v>
      </c>
      <c r="BF359" s="191">
        <f t="shared" si="25"/>
        <v>0</v>
      </c>
      <c r="BG359" s="191">
        <f t="shared" si="26"/>
        <v>0</v>
      </c>
      <c r="BH359" s="191">
        <f t="shared" si="27"/>
        <v>0</v>
      </c>
      <c r="BI359" s="191">
        <f t="shared" si="28"/>
        <v>0</v>
      </c>
      <c r="BJ359" s="16" t="s">
        <v>82</v>
      </c>
      <c r="BK359" s="191">
        <f t="shared" si="29"/>
        <v>0</v>
      </c>
      <c r="BL359" s="16" t="s">
        <v>177</v>
      </c>
      <c r="BM359" s="16" t="s">
        <v>1089</v>
      </c>
    </row>
    <row r="360" spans="2:65" s="1" customFormat="1" ht="16.5" customHeight="1">
      <c r="B360" s="33"/>
      <c r="C360" s="181" t="s">
        <v>421</v>
      </c>
      <c r="D360" s="181" t="s">
        <v>174</v>
      </c>
      <c r="E360" s="182" t="s">
        <v>555</v>
      </c>
      <c r="F360" s="183" t="s">
        <v>556</v>
      </c>
      <c r="G360" s="184" t="s">
        <v>211</v>
      </c>
      <c r="H360" s="185">
        <v>288.01</v>
      </c>
      <c r="I360" s="186"/>
      <c r="J360" s="185">
        <f t="shared" si="20"/>
        <v>0</v>
      </c>
      <c r="K360" s="183" t="s">
        <v>176</v>
      </c>
      <c r="L360" s="37"/>
      <c r="M360" s="187" t="s">
        <v>1</v>
      </c>
      <c r="N360" s="188" t="s">
        <v>46</v>
      </c>
      <c r="O360" s="59"/>
      <c r="P360" s="189">
        <f t="shared" si="21"/>
        <v>0</v>
      </c>
      <c r="Q360" s="189">
        <v>1.9000000000000001E-4</v>
      </c>
      <c r="R360" s="189">
        <f t="shared" si="22"/>
        <v>5.4721900000000004E-2</v>
      </c>
      <c r="S360" s="189">
        <v>0</v>
      </c>
      <c r="T360" s="190">
        <f t="shared" si="23"/>
        <v>0</v>
      </c>
      <c r="AR360" s="16" t="s">
        <v>177</v>
      </c>
      <c r="AT360" s="16" t="s">
        <v>174</v>
      </c>
      <c r="AU360" s="16" t="s">
        <v>84</v>
      </c>
      <c r="AY360" s="16" t="s">
        <v>172</v>
      </c>
      <c r="BE360" s="191">
        <f t="shared" si="24"/>
        <v>0</v>
      </c>
      <c r="BF360" s="191">
        <f t="shared" si="25"/>
        <v>0</v>
      </c>
      <c r="BG360" s="191">
        <f t="shared" si="26"/>
        <v>0</v>
      </c>
      <c r="BH360" s="191">
        <f t="shared" si="27"/>
        <v>0</v>
      </c>
      <c r="BI360" s="191">
        <f t="shared" si="28"/>
        <v>0</v>
      </c>
      <c r="BJ360" s="16" t="s">
        <v>82</v>
      </c>
      <c r="BK360" s="191">
        <f t="shared" si="29"/>
        <v>0</v>
      </c>
      <c r="BL360" s="16" t="s">
        <v>177</v>
      </c>
      <c r="BM360" s="16" t="s">
        <v>1090</v>
      </c>
    </row>
    <row r="361" spans="2:65" s="1" customFormat="1" ht="16.5" customHeight="1">
      <c r="B361" s="33"/>
      <c r="C361" s="181" t="s">
        <v>422</v>
      </c>
      <c r="D361" s="181" t="s">
        <v>174</v>
      </c>
      <c r="E361" s="182" t="s">
        <v>558</v>
      </c>
      <c r="F361" s="183" t="s">
        <v>559</v>
      </c>
      <c r="G361" s="184" t="s">
        <v>211</v>
      </c>
      <c r="H361" s="185">
        <v>287.01</v>
      </c>
      <c r="I361" s="186"/>
      <c r="J361" s="185">
        <f t="shared" si="20"/>
        <v>0</v>
      </c>
      <c r="K361" s="183" t="s">
        <v>176</v>
      </c>
      <c r="L361" s="37"/>
      <c r="M361" s="187" t="s">
        <v>1</v>
      </c>
      <c r="N361" s="188" t="s">
        <v>46</v>
      </c>
      <c r="O361" s="59"/>
      <c r="P361" s="189">
        <f t="shared" si="21"/>
        <v>0</v>
      </c>
      <c r="Q361" s="189">
        <v>9.0000000000000006E-5</v>
      </c>
      <c r="R361" s="189">
        <f t="shared" si="22"/>
        <v>2.58309E-2</v>
      </c>
      <c r="S361" s="189">
        <v>0</v>
      </c>
      <c r="T361" s="190">
        <f t="shared" si="23"/>
        <v>0</v>
      </c>
      <c r="AR361" s="16" t="s">
        <v>177</v>
      </c>
      <c r="AT361" s="16" t="s">
        <v>174</v>
      </c>
      <c r="AU361" s="16" t="s">
        <v>84</v>
      </c>
      <c r="AY361" s="16" t="s">
        <v>172</v>
      </c>
      <c r="BE361" s="191">
        <f t="shared" si="24"/>
        <v>0</v>
      </c>
      <c r="BF361" s="191">
        <f t="shared" si="25"/>
        <v>0</v>
      </c>
      <c r="BG361" s="191">
        <f t="shared" si="26"/>
        <v>0</v>
      </c>
      <c r="BH361" s="191">
        <f t="shared" si="27"/>
        <v>0</v>
      </c>
      <c r="BI361" s="191">
        <f t="shared" si="28"/>
        <v>0</v>
      </c>
      <c r="BJ361" s="16" t="s">
        <v>82</v>
      </c>
      <c r="BK361" s="191">
        <f t="shared" si="29"/>
        <v>0</v>
      </c>
      <c r="BL361" s="16" t="s">
        <v>177</v>
      </c>
      <c r="BM361" s="16" t="s">
        <v>1091</v>
      </c>
    </row>
    <row r="362" spans="2:65" s="1" customFormat="1" ht="16.5" customHeight="1">
      <c r="B362" s="33"/>
      <c r="C362" s="181" t="s">
        <v>426</v>
      </c>
      <c r="D362" s="181" t="s">
        <v>174</v>
      </c>
      <c r="E362" s="182" t="s">
        <v>753</v>
      </c>
      <c r="F362" s="183" t="s">
        <v>754</v>
      </c>
      <c r="G362" s="184" t="s">
        <v>386</v>
      </c>
      <c r="H362" s="185">
        <v>6</v>
      </c>
      <c r="I362" s="186"/>
      <c r="J362" s="185">
        <f t="shared" si="20"/>
        <v>0</v>
      </c>
      <c r="K362" s="183" t="s">
        <v>1</v>
      </c>
      <c r="L362" s="37"/>
      <c r="M362" s="187" t="s">
        <v>1</v>
      </c>
      <c r="N362" s="188" t="s">
        <v>46</v>
      </c>
      <c r="O362" s="59"/>
      <c r="P362" s="189">
        <f t="shared" si="21"/>
        <v>0</v>
      </c>
      <c r="Q362" s="189">
        <v>1.4999999999999999E-4</v>
      </c>
      <c r="R362" s="189">
        <f t="shared" si="22"/>
        <v>8.9999999999999998E-4</v>
      </c>
      <c r="S362" s="189">
        <v>0</v>
      </c>
      <c r="T362" s="190">
        <f t="shared" si="23"/>
        <v>0</v>
      </c>
      <c r="AR362" s="16" t="s">
        <v>177</v>
      </c>
      <c r="AT362" s="16" t="s">
        <v>174</v>
      </c>
      <c r="AU362" s="16" t="s">
        <v>84</v>
      </c>
      <c r="AY362" s="16" t="s">
        <v>172</v>
      </c>
      <c r="BE362" s="191">
        <f t="shared" si="24"/>
        <v>0</v>
      </c>
      <c r="BF362" s="191">
        <f t="shared" si="25"/>
        <v>0</v>
      </c>
      <c r="BG362" s="191">
        <f t="shared" si="26"/>
        <v>0</v>
      </c>
      <c r="BH362" s="191">
        <f t="shared" si="27"/>
        <v>0</v>
      </c>
      <c r="BI362" s="191">
        <f t="shared" si="28"/>
        <v>0</v>
      </c>
      <c r="BJ362" s="16" t="s">
        <v>82</v>
      </c>
      <c r="BK362" s="191">
        <f t="shared" si="29"/>
        <v>0</v>
      </c>
      <c r="BL362" s="16" t="s">
        <v>177</v>
      </c>
      <c r="BM362" s="16" t="s">
        <v>1092</v>
      </c>
    </row>
    <row r="363" spans="2:65" s="12" customFormat="1">
      <c r="B363" s="192"/>
      <c r="C363" s="193"/>
      <c r="D363" s="194" t="s">
        <v>178</v>
      </c>
      <c r="E363" s="195" t="s">
        <v>1</v>
      </c>
      <c r="F363" s="196" t="s">
        <v>756</v>
      </c>
      <c r="G363" s="193"/>
      <c r="H363" s="195" t="s">
        <v>1</v>
      </c>
      <c r="I363" s="197"/>
      <c r="J363" s="193"/>
      <c r="K363" s="193"/>
      <c r="L363" s="198"/>
      <c r="M363" s="199"/>
      <c r="N363" s="200"/>
      <c r="O363" s="200"/>
      <c r="P363" s="200"/>
      <c r="Q363" s="200"/>
      <c r="R363" s="200"/>
      <c r="S363" s="200"/>
      <c r="T363" s="201"/>
      <c r="AT363" s="202" t="s">
        <v>178</v>
      </c>
      <c r="AU363" s="202" t="s">
        <v>84</v>
      </c>
      <c r="AV363" s="12" t="s">
        <v>82</v>
      </c>
      <c r="AW363" s="12" t="s">
        <v>36</v>
      </c>
      <c r="AX363" s="12" t="s">
        <v>75</v>
      </c>
      <c r="AY363" s="202" t="s">
        <v>172</v>
      </c>
    </row>
    <row r="364" spans="2:65" s="13" customFormat="1">
      <c r="B364" s="203"/>
      <c r="C364" s="204"/>
      <c r="D364" s="194" t="s">
        <v>178</v>
      </c>
      <c r="E364" s="205" t="s">
        <v>1</v>
      </c>
      <c r="F364" s="206" t="s">
        <v>190</v>
      </c>
      <c r="G364" s="204"/>
      <c r="H364" s="207">
        <v>6</v>
      </c>
      <c r="I364" s="208"/>
      <c r="J364" s="204"/>
      <c r="K364" s="204"/>
      <c r="L364" s="209"/>
      <c r="M364" s="210"/>
      <c r="N364" s="211"/>
      <c r="O364" s="211"/>
      <c r="P364" s="211"/>
      <c r="Q364" s="211"/>
      <c r="R364" s="211"/>
      <c r="S364" s="211"/>
      <c r="T364" s="212"/>
      <c r="AT364" s="213" t="s">
        <v>178</v>
      </c>
      <c r="AU364" s="213" t="s">
        <v>84</v>
      </c>
      <c r="AV364" s="13" t="s">
        <v>84</v>
      </c>
      <c r="AW364" s="13" t="s">
        <v>36</v>
      </c>
      <c r="AX364" s="13" t="s">
        <v>82</v>
      </c>
      <c r="AY364" s="213" t="s">
        <v>172</v>
      </c>
    </row>
    <row r="365" spans="2:65" s="11" customFormat="1" ht="22.9" customHeight="1">
      <c r="B365" s="165"/>
      <c r="C365" s="166"/>
      <c r="D365" s="167" t="s">
        <v>74</v>
      </c>
      <c r="E365" s="179" t="s">
        <v>204</v>
      </c>
      <c r="F365" s="179" t="s">
        <v>394</v>
      </c>
      <c r="G365" s="166"/>
      <c r="H365" s="166"/>
      <c r="I365" s="169"/>
      <c r="J365" s="180">
        <f>BK365</f>
        <v>0</v>
      </c>
      <c r="K365" s="166"/>
      <c r="L365" s="171"/>
      <c r="M365" s="172"/>
      <c r="N365" s="173"/>
      <c r="O365" s="173"/>
      <c r="P365" s="174">
        <f>SUM(P366:P389)</f>
        <v>0</v>
      </c>
      <c r="Q365" s="173"/>
      <c r="R365" s="174">
        <f>SUM(R366:R389)</f>
        <v>0.100065</v>
      </c>
      <c r="S365" s="173"/>
      <c r="T365" s="175">
        <f>SUM(T366:T389)</f>
        <v>0</v>
      </c>
      <c r="AR365" s="176" t="s">
        <v>82</v>
      </c>
      <c r="AT365" s="177" t="s">
        <v>74</v>
      </c>
      <c r="AU365" s="177" t="s">
        <v>82</v>
      </c>
      <c r="AY365" s="176" t="s">
        <v>172</v>
      </c>
      <c r="BK365" s="178">
        <f>SUM(BK366:BK389)</f>
        <v>0</v>
      </c>
    </row>
    <row r="366" spans="2:65" s="1" customFormat="1" ht="16.5" customHeight="1">
      <c r="B366" s="33"/>
      <c r="C366" s="181" t="s">
        <v>429</v>
      </c>
      <c r="D366" s="181" t="s">
        <v>174</v>
      </c>
      <c r="E366" s="182" t="s">
        <v>403</v>
      </c>
      <c r="F366" s="183" t="s">
        <v>404</v>
      </c>
      <c r="G366" s="184" t="s">
        <v>211</v>
      </c>
      <c r="H366" s="185">
        <v>285.89999999999998</v>
      </c>
      <c r="I366" s="186"/>
      <c r="J366" s="185">
        <f>ROUND(I366*H366,2)</f>
        <v>0</v>
      </c>
      <c r="K366" s="183" t="s">
        <v>176</v>
      </c>
      <c r="L366" s="37"/>
      <c r="M366" s="187" t="s">
        <v>1</v>
      </c>
      <c r="N366" s="188" t="s">
        <v>46</v>
      </c>
      <c r="O366" s="59"/>
      <c r="P366" s="189">
        <f>O366*H366</f>
        <v>0</v>
      </c>
      <c r="Q366" s="189">
        <v>1.0000000000000001E-5</v>
      </c>
      <c r="R366" s="189">
        <f>Q366*H366</f>
        <v>2.859E-3</v>
      </c>
      <c r="S366" s="189">
        <v>0</v>
      </c>
      <c r="T366" s="190">
        <f>S366*H366</f>
        <v>0</v>
      </c>
      <c r="AR366" s="16" t="s">
        <v>177</v>
      </c>
      <c r="AT366" s="16" t="s">
        <v>174</v>
      </c>
      <c r="AU366" s="16" t="s">
        <v>84</v>
      </c>
      <c r="AY366" s="16" t="s">
        <v>172</v>
      </c>
      <c r="BE366" s="191">
        <f>IF(N366="základní",J366,0)</f>
        <v>0</v>
      </c>
      <c r="BF366" s="191">
        <f>IF(N366="snížená",J366,0)</f>
        <v>0</v>
      </c>
      <c r="BG366" s="191">
        <f>IF(N366="zákl. přenesená",J366,0)</f>
        <v>0</v>
      </c>
      <c r="BH366" s="191">
        <f>IF(N366="sníž. přenesená",J366,0)</f>
        <v>0</v>
      </c>
      <c r="BI366" s="191">
        <f>IF(N366="nulová",J366,0)</f>
        <v>0</v>
      </c>
      <c r="BJ366" s="16" t="s">
        <v>82</v>
      </c>
      <c r="BK366" s="191">
        <f>ROUND(I366*H366,2)</f>
        <v>0</v>
      </c>
      <c r="BL366" s="16" t="s">
        <v>177</v>
      </c>
      <c r="BM366" s="16" t="s">
        <v>1093</v>
      </c>
    </row>
    <row r="367" spans="2:65" s="12" customFormat="1">
      <c r="B367" s="192"/>
      <c r="C367" s="193"/>
      <c r="D367" s="194" t="s">
        <v>178</v>
      </c>
      <c r="E367" s="195" t="s">
        <v>1</v>
      </c>
      <c r="F367" s="196" t="s">
        <v>943</v>
      </c>
      <c r="G367" s="193"/>
      <c r="H367" s="195" t="s">
        <v>1</v>
      </c>
      <c r="I367" s="197"/>
      <c r="J367" s="193"/>
      <c r="K367" s="193"/>
      <c r="L367" s="198"/>
      <c r="M367" s="199"/>
      <c r="N367" s="200"/>
      <c r="O367" s="200"/>
      <c r="P367" s="200"/>
      <c r="Q367" s="200"/>
      <c r="R367" s="200"/>
      <c r="S367" s="200"/>
      <c r="T367" s="201"/>
      <c r="AT367" s="202" t="s">
        <v>178</v>
      </c>
      <c r="AU367" s="202" t="s">
        <v>84</v>
      </c>
      <c r="AV367" s="12" t="s">
        <v>82</v>
      </c>
      <c r="AW367" s="12" t="s">
        <v>36</v>
      </c>
      <c r="AX367" s="12" t="s">
        <v>75</v>
      </c>
      <c r="AY367" s="202" t="s">
        <v>172</v>
      </c>
    </row>
    <row r="368" spans="2:65" s="12" customFormat="1">
      <c r="B368" s="192"/>
      <c r="C368" s="193"/>
      <c r="D368" s="194" t="s">
        <v>178</v>
      </c>
      <c r="E368" s="195" t="s">
        <v>1</v>
      </c>
      <c r="F368" s="196" t="s">
        <v>180</v>
      </c>
      <c r="G368" s="193"/>
      <c r="H368" s="195" t="s">
        <v>1</v>
      </c>
      <c r="I368" s="197"/>
      <c r="J368" s="193"/>
      <c r="K368" s="193"/>
      <c r="L368" s="198"/>
      <c r="M368" s="199"/>
      <c r="N368" s="200"/>
      <c r="O368" s="200"/>
      <c r="P368" s="200"/>
      <c r="Q368" s="200"/>
      <c r="R368" s="200"/>
      <c r="S368" s="200"/>
      <c r="T368" s="201"/>
      <c r="AT368" s="202" t="s">
        <v>178</v>
      </c>
      <c r="AU368" s="202" t="s">
        <v>84</v>
      </c>
      <c r="AV368" s="12" t="s">
        <v>82</v>
      </c>
      <c r="AW368" s="12" t="s">
        <v>36</v>
      </c>
      <c r="AX368" s="12" t="s">
        <v>75</v>
      </c>
      <c r="AY368" s="202" t="s">
        <v>172</v>
      </c>
    </row>
    <row r="369" spans="2:65" s="13" customFormat="1">
      <c r="B369" s="203"/>
      <c r="C369" s="204"/>
      <c r="D369" s="194" t="s">
        <v>178</v>
      </c>
      <c r="E369" s="205" t="s">
        <v>1</v>
      </c>
      <c r="F369" s="206" t="s">
        <v>1094</v>
      </c>
      <c r="G369" s="204"/>
      <c r="H369" s="207">
        <v>194.5</v>
      </c>
      <c r="I369" s="208"/>
      <c r="J369" s="204"/>
      <c r="K369" s="204"/>
      <c r="L369" s="209"/>
      <c r="M369" s="210"/>
      <c r="N369" s="211"/>
      <c r="O369" s="211"/>
      <c r="P369" s="211"/>
      <c r="Q369" s="211"/>
      <c r="R369" s="211"/>
      <c r="S369" s="211"/>
      <c r="T369" s="212"/>
      <c r="AT369" s="213" t="s">
        <v>178</v>
      </c>
      <c r="AU369" s="213" t="s">
        <v>84</v>
      </c>
      <c r="AV369" s="13" t="s">
        <v>84</v>
      </c>
      <c r="AW369" s="13" t="s">
        <v>36</v>
      </c>
      <c r="AX369" s="13" t="s">
        <v>75</v>
      </c>
      <c r="AY369" s="213" t="s">
        <v>172</v>
      </c>
    </row>
    <row r="370" spans="2:65" s="13" customFormat="1">
      <c r="B370" s="203"/>
      <c r="C370" s="204"/>
      <c r="D370" s="194" t="s">
        <v>178</v>
      </c>
      <c r="E370" s="205" t="s">
        <v>1</v>
      </c>
      <c r="F370" s="206" t="s">
        <v>1095</v>
      </c>
      <c r="G370" s="204"/>
      <c r="H370" s="207">
        <v>91.4</v>
      </c>
      <c r="I370" s="208"/>
      <c r="J370" s="204"/>
      <c r="K370" s="204"/>
      <c r="L370" s="209"/>
      <c r="M370" s="210"/>
      <c r="N370" s="211"/>
      <c r="O370" s="211"/>
      <c r="P370" s="211"/>
      <c r="Q370" s="211"/>
      <c r="R370" s="211"/>
      <c r="S370" s="211"/>
      <c r="T370" s="212"/>
      <c r="AT370" s="213" t="s">
        <v>178</v>
      </c>
      <c r="AU370" s="213" t="s">
        <v>84</v>
      </c>
      <c r="AV370" s="13" t="s">
        <v>84</v>
      </c>
      <c r="AW370" s="13" t="s">
        <v>36</v>
      </c>
      <c r="AX370" s="13" t="s">
        <v>75</v>
      </c>
      <c r="AY370" s="213" t="s">
        <v>172</v>
      </c>
    </row>
    <row r="371" spans="2:65" s="14" customFormat="1">
      <c r="B371" s="216"/>
      <c r="C371" s="217"/>
      <c r="D371" s="194" t="s">
        <v>178</v>
      </c>
      <c r="E371" s="218" t="s">
        <v>1</v>
      </c>
      <c r="F371" s="219" t="s">
        <v>195</v>
      </c>
      <c r="G371" s="217"/>
      <c r="H371" s="220">
        <v>285.89999999999998</v>
      </c>
      <c r="I371" s="221"/>
      <c r="J371" s="217"/>
      <c r="K371" s="217"/>
      <c r="L371" s="222"/>
      <c r="M371" s="223"/>
      <c r="N371" s="224"/>
      <c r="O371" s="224"/>
      <c r="P371" s="224"/>
      <c r="Q371" s="224"/>
      <c r="R371" s="224"/>
      <c r="S371" s="224"/>
      <c r="T371" s="225"/>
      <c r="AT371" s="226" t="s">
        <v>178</v>
      </c>
      <c r="AU371" s="226" t="s">
        <v>84</v>
      </c>
      <c r="AV371" s="14" t="s">
        <v>177</v>
      </c>
      <c r="AW371" s="14" t="s">
        <v>36</v>
      </c>
      <c r="AX371" s="14" t="s">
        <v>82</v>
      </c>
      <c r="AY371" s="226" t="s">
        <v>172</v>
      </c>
    </row>
    <row r="372" spans="2:65" s="1" customFormat="1" ht="22.5" customHeight="1">
      <c r="B372" s="33"/>
      <c r="C372" s="181" t="s">
        <v>435</v>
      </c>
      <c r="D372" s="181" t="s">
        <v>174</v>
      </c>
      <c r="E372" s="182" t="s">
        <v>406</v>
      </c>
      <c r="F372" s="183" t="s">
        <v>407</v>
      </c>
      <c r="G372" s="184" t="s">
        <v>211</v>
      </c>
      <c r="H372" s="185">
        <v>285.89999999999998</v>
      </c>
      <c r="I372" s="186"/>
      <c r="J372" s="185">
        <f>ROUND(I372*H372,2)</f>
        <v>0</v>
      </c>
      <c r="K372" s="183" t="s">
        <v>176</v>
      </c>
      <c r="L372" s="37"/>
      <c r="M372" s="187" t="s">
        <v>1</v>
      </c>
      <c r="N372" s="188" t="s">
        <v>46</v>
      </c>
      <c r="O372" s="59"/>
      <c r="P372" s="189">
        <f>O372*H372</f>
        <v>0</v>
      </c>
      <c r="Q372" s="189">
        <v>3.4000000000000002E-4</v>
      </c>
      <c r="R372" s="189">
        <f>Q372*H372</f>
        <v>9.7206000000000001E-2</v>
      </c>
      <c r="S372" s="189">
        <v>0</v>
      </c>
      <c r="T372" s="190">
        <f>S372*H372</f>
        <v>0</v>
      </c>
      <c r="AR372" s="16" t="s">
        <v>177</v>
      </c>
      <c r="AT372" s="16" t="s">
        <v>174</v>
      </c>
      <c r="AU372" s="16" t="s">
        <v>84</v>
      </c>
      <c r="AY372" s="16" t="s">
        <v>172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6" t="s">
        <v>82</v>
      </c>
      <c r="BK372" s="191">
        <f>ROUND(I372*H372,2)</f>
        <v>0</v>
      </c>
      <c r="BL372" s="16" t="s">
        <v>177</v>
      </c>
      <c r="BM372" s="16" t="s">
        <v>1096</v>
      </c>
    </row>
    <row r="373" spans="2:65" s="12" customFormat="1">
      <c r="B373" s="192"/>
      <c r="C373" s="193"/>
      <c r="D373" s="194" t="s">
        <v>178</v>
      </c>
      <c r="E373" s="195" t="s">
        <v>1</v>
      </c>
      <c r="F373" s="196" t="s">
        <v>943</v>
      </c>
      <c r="G373" s="193"/>
      <c r="H373" s="195" t="s">
        <v>1</v>
      </c>
      <c r="I373" s="197"/>
      <c r="J373" s="193"/>
      <c r="K373" s="193"/>
      <c r="L373" s="198"/>
      <c r="M373" s="199"/>
      <c r="N373" s="200"/>
      <c r="O373" s="200"/>
      <c r="P373" s="200"/>
      <c r="Q373" s="200"/>
      <c r="R373" s="200"/>
      <c r="S373" s="200"/>
      <c r="T373" s="201"/>
      <c r="AT373" s="202" t="s">
        <v>178</v>
      </c>
      <c r="AU373" s="202" t="s">
        <v>84</v>
      </c>
      <c r="AV373" s="12" t="s">
        <v>82</v>
      </c>
      <c r="AW373" s="12" t="s">
        <v>36</v>
      </c>
      <c r="AX373" s="12" t="s">
        <v>75</v>
      </c>
      <c r="AY373" s="202" t="s">
        <v>172</v>
      </c>
    </row>
    <row r="374" spans="2:65" s="12" customFormat="1">
      <c r="B374" s="192"/>
      <c r="C374" s="193"/>
      <c r="D374" s="194" t="s">
        <v>178</v>
      </c>
      <c r="E374" s="195" t="s">
        <v>1</v>
      </c>
      <c r="F374" s="196" t="s">
        <v>180</v>
      </c>
      <c r="G374" s="193"/>
      <c r="H374" s="195" t="s">
        <v>1</v>
      </c>
      <c r="I374" s="197"/>
      <c r="J374" s="193"/>
      <c r="K374" s="193"/>
      <c r="L374" s="198"/>
      <c r="M374" s="199"/>
      <c r="N374" s="200"/>
      <c r="O374" s="200"/>
      <c r="P374" s="200"/>
      <c r="Q374" s="200"/>
      <c r="R374" s="200"/>
      <c r="S374" s="200"/>
      <c r="T374" s="201"/>
      <c r="AT374" s="202" t="s">
        <v>178</v>
      </c>
      <c r="AU374" s="202" t="s">
        <v>84</v>
      </c>
      <c r="AV374" s="12" t="s">
        <v>82</v>
      </c>
      <c r="AW374" s="12" t="s">
        <v>36</v>
      </c>
      <c r="AX374" s="12" t="s">
        <v>75</v>
      </c>
      <c r="AY374" s="202" t="s">
        <v>172</v>
      </c>
    </row>
    <row r="375" spans="2:65" s="13" customFormat="1">
      <c r="B375" s="203"/>
      <c r="C375" s="204"/>
      <c r="D375" s="194" t="s">
        <v>178</v>
      </c>
      <c r="E375" s="205" t="s">
        <v>1</v>
      </c>
      <c r="F375" s="206" t="s">
        <v>1094</v>
      </c>
      <c r="G375" s="204"/>
      <c r="H375" s="207">
        <v>194.5</v>
      </c>
      <c r="I375" s="208"/>
      <c r="J375" s="204"/>
      <c r="K375" s="204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178</v>
      </c>
      <c r="AU375" s="213" t="s">
        <v>84</v>
      </c>
      <c r="AV375" s="13" t="s">
        <v>84</v>
      </c>
      <c r="AW375" s="13" t="s">
        <v>36</v>
      </c>
      <c r="AX375" s="13" t="s">
        <v>75</v>
      </c>
      <c r="AY375" s="213" t="s">
        <v>172</v>
      </c>
    </row>
    <row r="376" spans="2:65" s="13" customFormat="1">
      <c r="B376" s="203"/>
      <c r="C376" s="204"/>
      <c r="D376" s="194" t="s">
        <v>178</v>
      </c>
      <c r="E376" s="205" t="s">
        <v>1</v>
      </c>
      <c r="F376" s="206" t="s">
        <v>1095</v>
      </c>
      <c r="G376" s="204"/>
      <c r="H376" s="207">
        <v>91.4</v>
      </c>
      <c r="I376" s="208"/>
      <c r="J376" s="204"/>
      <c r="K376" s="204"/>
      <c r="L376" s="209"/>
      <c r="M376" s="210"/>
      <c r="N376" s="211"/>
      <c r="O376" s="211"/>
      <c r="P376" s="211"/>
      <c r="Q376" s="211"/>
      <c r="R376" s="211"/>
      <c r="S376" s="211"/>
      <c r="T376" s="212"/>
      <c r="AT376" s="213" t="s">
        <v>178</v>
      </c>
      <c r="AU376" s="213" t="s">
        <v>84</v>
      </c>
      <c r="AV376" s="13" t="s">
        <v>84</v>
      </c>
      <c r="AW376" s="13" t="s">
        <v>36</v>
      </c>
      <c r="AX376" s="13" t="s">
        <v>75</v>
      </c>
      <c r="AY376" s="213" t="s">
        <v>172</v>
      </c>
    </row>
    <row r="377" spans="2:65" s="14" customFormat="1">
      <c r="B377" s="216"/>
      <c r="C377" s="217"/>
      <c r="D377" s="194" t="s">
        <v>178</v>
      </c>
      <c r="E377" s="218" t="s">
        <v>1</v>
      </c>
      <c r="F377" s="219" t="s">
        <v>195</v>
      </c>
      <c r="G377" s="217"/>
      <c r="H377" s="220">
        <v>285.89999999999998</v>
      </c>
      <c r="I377" s="221"/>
      <c r="J377" s="217"/>
      <c r="K377" s="217"/>
      <c r="L377" s="222"/>
      <c r="M377" s="223"/>
      <c r="N377" s="224"/>
      <c r="O377" s="224"/>
      <c r="P377" s="224"/>
      <c r="Q377" s="224"/>
      <c r="R377" s="224"/>
      <c r="S377" s="224"/>
      <c r="T377" s="225"/>
      <c r="AT377" s="226" t="s">
        <v>178</v>
      </c>
      <c r="AU377" s="226" t="s">
        <v>84</v>
      </c>
      <c r="AV377" s="14" t="s">
        <v>177</v>
      </c>
      <c r="AW377" s="14" t="s">
        <v>36</v>
      </c>
      <c r="AX377" s="14" t="s">
        <v>82</v>
      </c>
      <c r="AY377" s="226" t="s">
        <v>172</v>
      </c>
    </row>
    <row r="378" spans="2:65" s="1" customFormat="1" ht="16.5" customHeight="1">
      <c r="B378" s="33"/>
      <c r="C378" s="181" t="s">
        <v>1097</v>
      </c>
      <c r="D378" s="181" t="s">
        <v>174</v>
      </c>
      <c r="E378" s="182" t="s">
        <v>409</v>
      </c>
      <c r="F378" s="183" t="s">
        <v>410</v>
      </c>
      <c r="G378" s="184" t="s">
        <v>211</v>
      </c>
      <c r="H378" s="185">
        <v>285.89999999999998</v>
      </c>
      <c r="I378" s="186"/>
      <c r="J378" s="185">
        <f>ROUND(I378*H378,2)</f>
        <v>0</v>
      </c>
      <c r="K378" s="183" t="s">
        <v>176</v>
      </c>
      <c r="L378" s="37"/>
      <c r="M378" s="187" t="s">
        <v>1</v>
      </c>
      <c r="N378" s="188" t="s">
        <v>46</v>
      </c>
      <c r="O378" s="59"/>
      <c r="P378" s="189">
        <f>O378*H378</f>
        <v>0</v>
      </c>
      <c r="Q378" s="189">
        <v>0</v>
      </c>
      <c r="R378" s="189">
        <f>Q378*H378</f>
        <v>0</v>
      </c>
      <c r="S378" s="189">
        <v>0</v>
      </c>
      <c r="T378" s="190">
        <f>S378*H378</f>
        <v>0</v>
      </c>
      <c r="AR378" s="16" t="s">
        <v>177</v>
      </c>
      <c r="AT378" s="16" t="s">
        <v>174</v>
      </c>
      <c r="AU378" s="16" t="s">
        <v>84</v>
      </c>
      <c r="AY378" s="16" t="s">
        <v>172</v>
      </c>
      <c r="BE378" s="191">
        <f>IF(N378="základní",J378,0)</f>
        <v>0</v>
      </c>
      <c r="BF378" s="191">
        <f>IF(N378="snížená",J378,0)</f>
        <v>0</v>
      </c>
      <c r="BG378" s="191">
        <f>IF(N378="zákl. přenesená",J378,0)</f>
        <v>0</v>
      </c>
      <c r="BH378" s="191">
        <f>IF(N378="sníž. přenesená",J378,0)</f>
        <v>0</v>
      </c>
      <c r="BI378" s="191">
        <f>IF(N378="nulová",J378,0)</f>
        <v>0</v>
      </c>
      <c r="BJ378" s="16" t="s">
        <v>82</v>
      </c>
      <c r="BK378" s="191">
        <f>ROUND(I378*H378,2)</f>
        <v>0</v>
      </c>
      <c r="BL378" s="16" t="s">
        <v>177</v>
      </c>
      <c r="BM378" s="16" t="s">
        <v>1098</v>
      </c>
    </row>
    <row r="379" spans="2:65" s="12" customFormat="1">
      <c r="B379" s="192"/>
      <c r="C379" s="193"/>
      <c r="D379" s="194" t="s">
        <v>178</v>
      </c>
      <c r="E379" s="195" t="s">
        <v>1</v>
      </c>
      <c r="F379" s="196" t="s">
        <v>943</v>
      </c>
      <c r="G379" s="193"/>
      <c r="H379" s="195" t="s">
        <v>1</v>
      </c>
      <c r="I379" s="197"/>
      <c r="J379" s="193"/>
      <c r="K379" s="193"/>
      <c r="L379" s="198"/>
      <c r="M379" s="199"/>
      <c r="N379" s="200"/>
      <c r="O379" s="200"/>
      <c r="P379" s="200"/>
      <c r="Q379" s="200"/>
      <c r="R379" s="200"/>
      <c r="S379" s="200"/>
      <c r="T379" s="201"/>
      <c r="AT379" s="202" t="s">
        <v>178</v>
      </c>
      <c r="AU379" s="202" t="s">
        <v>84</v>
      </c>
      <c r="AV379" s="12" t="s">
        <v>82</v>
      </c>
      <c r="AW379" s="12" t="s">
        <v>36</v>
      </c>
      <c r="AX379" s="12" t="s">
        <v>75</v>
      </c>
      <c r="AY379" s="202" t="s">
        <v>172</v>
      </c>
    </row>
    <row r="380" spans="2:65" s="12" customFormat="1">
      <c r="B380" s="192"/>
      <c r="C380" s="193"/>
      <c r="D380" s="194" t="s">
        <v>178</v>
      </c>
      <c r="E380" s="195" t="s">
        <v>1</v>
      </c>
      <c r="F380" s="196" t="s">
        <v>180</v>
      </c>
      <c r="G380" s="193"/>
      <c r="H380" s="195" t="s">
        <v>1</v>
      </c>
      <c r="I380" s="197"/>
      <c r="J380" s="193"/>
      <c r="K380" s="193"/>
      <c r="L380" s="198"/>
      <c r="M380" s="199"/>
      <c r="N380" s="200"/>
      <c r="O380" s="200"/>
      <c r="P380" s="200"/>
      <c r="Q380" s="200"/>
      <c r="R380" s="200"/>
      <c r="S380" s="200"/>
      <c r="T380" s="201"/>
      <c r="AT380" s="202" t="s">
        <v>178</v>
      </c>
      <c r="AU380" s="202" t="s">
        <v>84</v>
      </c>
      <c r="AV380" s="12" t="s">
        <v>82</v>
      </c>
      <c r="AW380" s="12" t="s">
        <v>36</v>
      </c>
      <c r="AX380" s="12" t="s">
        <v>75</v>
      </c>
      <c r="AY380" s="202" t="s">
        <v>172</v>
      </c>
    </row>
    <row r="381" spans="2:65" s="13" customFormat="1">
      <c r="B381" s="203"/>
      <c r="C381" s="204"/>
      <c r="D381" s="194" t="s">
        <v>178</v>
      </c>
      <c r="E381" s="205" t="s">
        <v>1</v>
      </c>
      <c r="F381" s="206" t="s">
        <v>1094</v>
      </c>
      <c r="G381" s="204"/>
      <c r="H381" s="207">
        <v>194.5</v>
      </c>
      <c r="I381" s="208"/>
      <c r="J381" s="204"/>
      <c r="K381" s="204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178</v>
      </c>
      <c r="AU381" s="213" t="s">
        <v>84</v>
      </c>
      <c r="AV381" s="13" t="s">
        <v>84</v>
      </c>
      <c r="AW381" s="13" t="s">
        <v>36</v>
      </c>
      <c r="AX381" s="13" t="s">
        <v>75</v>
      </c>
      <c r="AY381" s="213" t="s">
        <v>172</v>
      </c>
    </row>
    <row r="382" spans="2:65" s="13" customFormat="1">
      <c r="B382" s="203"/>
      <c r="C382" s="204"/>
      <c r="D382" s="194" t="s">
        <v>178</v>
      </c>
      <c r="E382" s="205" t="s">
        <v>1</v>
      </c>
      <c r="F382" s="206" t="s">
        <v>1095</v>
      </c>
      <c r="G382" s="204"/>
      <c r="H382" s="207">
        <v>91.4</v>
      </c>
      <c r="I382" s="208"/>
      <c r="J382" s="204"/>
      <c r="K382" s="204"/>
      <c r="L382" s="209"/>
      <c r="M382" s="210"/>
      <c r="N382" s="211"/>
      <c r="O382" s="211"/>
      <c r="P382" s="211"/>
      <c r="Q382" s="211"/>
      <c r="R382" s="211"/>
      <c r="S382" s="211"/>
      <c r="T382" s="212"/>
      <c r="AT382" s="213" t="s">
        <v>178</v>
      </c>
      <c r="AU382" s="213" t="s">
        <v>84</v>
      </c>
      <c r="AV382" s="13" t="s">
        <v>84</v>
      </c>
      <c r="AW382" s="13" t="s">
        <v>36</v>
      </c>
      <c r="AX382" s="13" t="s">
        <v>75</v>
      </c>
      <c r="AY382" s="213" t="s">
        <v>172</v>
      </c>
    </row>
    <row r="383" spans="2:65" s="14" customFormat="1">
      <c r="B383" s="216"/>
      <c r="C383" s="217"/>
      <c r="D383" s="194" t="s">
        <v>178</v>
      </c>
      <c r="E383" s="218" t="s">
        <v>1</v>
      </c>
      <c r="F383" s="219" t="s">
        <v>195</v>
      </c>
      <c r="G383" s="217"/>
      <c r="H383" s="220">
        <v>285.89999999999998</v>
      </c>
      <c r="I383" s="221"/>
      <c r="J383" s="217"/>
      <c r="K383" s="217"/>
      <c r="L383" s="222"/>
      <c r="M383" s="223"/>
      <c r="N383" s="224"/>
      <c r="O383" s="224"/>
      <c r="P383" s="224"/>
      <c r="Q383" s="224"/>
      <c r="R383" s="224"/>
      <c r="S383" s="224"/>
      <c r="T383" s="225"/>
      <c r="AT383" s="226" t="s">
        <v>178</v>
      </c>
      <c r="AU383" s="226" t="s">
        <v>84</v>
      </c>
      <c r="AV383" s="14" t="s">
        <v>177</v>
      </c>
      <c r="AW383" s="14" t="s">
        <v>36</v>
      </c>
      <c r="AX383" s="14" t="s">
        <v>82</v>
      </c>
      <c r="AY383" s="226" t="s">
        <v>172</v>
      </c>
    </row>
    <row r="384" spans="2:65" s="1" customFormat="1" ht="16.5" customHeight="1">
      <c r="B384" s="33"/>
      <c r="C384" s="181" t="s">
        <v>1099</v>
      </c>
      <c r="D384" s="181" t="s">
        <v>174</v>
      </c>
      <c r="E384" s="182" t="s">
        <v>412</v>
      </c>
      <c r="F384" s="183" t="s">
        <v>413</v>
      </c>
      <c r="G384" s="184" t="s">
        <v>211</v>
      </c>
      <c r="H384" s="185">
        <v>285.89999999999998</v>
      </c>
      <c r="I384" s="186"/>
      <c r="J384" s="185">
        <f>ROUND(I384*H384,2)</f>
        <v>0</v>
      </c>
      <c r="K384" s="183" t="s">
        <v>176</v>
      </c>
      <c r="L384" s="37"/>
      <c r="M384" s="187" t="s">
        <v>1</v>
      </c>
      <c r="N384" s="188" t="s">
        <v>46</v>
      </c>
      <c r="O384" s="59"/>
      <c r="P384" s="189">
        <f>O384*H384</f>
        <v>0</v>
      </c>
      <c r="Q384" s="189">
        <v>0</v>
      </c>
      <c r="R384" s="189">
        <f>Q384*H384</f>
        <v>0</v>
      </c>
      <c r="S384" s="189">
        <v>0</v>
      </c>
      <c r="T384" s="190">
        <f>S384*H384</f>
        <v>0</v>
      </c>
      <c r="AR384" s="16" t="s">
        <v>177</v>
      </c>
      <c r="AT384" s="16" t="s">
        <v>174</v>
      </c>
      <c r="AU384" s="16" t="s">
        <v>84</v>
      </c>
      <c r="AY384" s="16" t="s">
        <v>172</v>
      </c>
      <c r="BE384" s="191">
        <f>IF(N384="základní",J384,0)</f>
        <v>0</v>
      </c>
      <c r="BF384" s="191">
        <f>IF(N384="snížená",J384,0)</f>
        <v>0</v>
      </c>
      <c r="BG384" s="191">
        <f>IF(N384="zákl. přenesená",J384,0)</f>
        <v>0</v>
      </c>
      <c r="BH384" s="191">
        <f>IF(N384="sníž. přenesená",J384,0)</f>
        <v>0</v>
      </c>
      <c r="BI384" s="191">
        <f>IF(N384="nulová",J384,0)</f>
        <v>0</v>
      </c>
      <c r="BJ384" s="16" t="s">
        <v>82</v>
      </c>
      <c r="BK384" s="191">
        <f>ROUND(I384*H384,2)</f>
        <v>0</v>
      </c>
      <c r="BL384" s="16" t="s">
        <v>177</v>
      </c>
      <c r="BM384" s="16" t="s">
        <v>1100</v>
      </c>
    </row>
    <row r="385" spans="2:65" s="12" customFormat="1">
      <c r="B385" s="192"/>
      <c r="C385" s="193"/>
      <c r="D385" s="194" t="s">
        <v>178</v>
      </c>
      <c r="E385" s="195" t="s">
        <v>1</v>
      </c>
      <c r="F385" s="196" t="s">
        <v>943</v>
      </c>
      <c r="G385" s="193"/>
      <c r="H385" s="195" t="s">
        <v>1</v>
      </c>
      <c r="I385" s="197"/>
      <c r="J385" s="193"/>
      <c r="K385" s="193"/>
      <c r="L385" s="198"/>
      <c r="M385" s="199"/>
      <c r="N385" s="200"/>
      <c r="O385" s="200"/>
      <c r="P385" s="200"/>
      <c r="Q385" s="200"/>
      <c r="R385" s="200"/>
      <c r="S385" s="200"/>
      <c r="T385" s="201"/>
      <c r="AT385" s="202" t="s">
        <v>178</v>
      </c>
      <c r="AU385" s="202" t="s">
        <v>84</v>
      </c>
      <c r="AV385" s="12" t="s">
        <v>82</v>
      </c>
      <c r="AW385" s="12" t="s">
        <v>36</v>
      </c>
      <c r="AX385" s="12" t="s">
        <v>75</v>
      </c>
      <c r="AY385" s="202" t="s">
        <v>172</v>
      </c>
    </row>
    <row r="386" spans="2:65" s="12" customFormat="1">
      <c r="B386" s="192"/>
      <c r="C386" s="193"/>
      <c r="D386" s="194" t="s">
        <v>178</v>
      </c>
      <c r="E386" s="195" t="s">
        <v>1</v>
      </c>
      <c r="F386" s="196" t="s">
        <v>180</v>
      </c>
      <c r="G386" s="193"/>
      <c r="H386" s="195" t="s">
        <v>1</v>
      </c>
      <c r="I386" s="197"/>
      <c r="J386" s="193"/>
      <c r="K386" s="193"/>
      <c r="L386" s="198"/>
      <c r="M386" s="199"/>
      <c r="N386" s="200"/>
      <c r="O386" s="200"/>
      <c r="P386" s="200"/>
      <c r="Q386" s="200"/>
      <c r="R386" s="200"/>
      <c r="S386" s="200"/>
      <c r="T386" s="201"/>
      <c r="AT386" s="202" t="s">
        <v>178</v>
      </c>
      <c r="AU386" s="202" t="s">
        <v>84</v>
      </c>
      <c r="AV386" s="12" t="s">
        <v>82</v>
      </c>
      <c r="AW386" s="12" t="s">
        <v>36</v>
      </c>
      <c r="AX386" s="12" t="s">
        <v>75</v>
      </c>
      <c r="AY386" s="202" t="s">
        <v>172</v>
      </c>
    </row>
    <row r="387" spans="2:65" s="13" customFormat="1">
      <c r="B387" s="203"/>
      <c r="C387" s="204"/>
      <c r="D387" s="194" t="s">
        <v>178</v>
      </c>
      <c r="E387" s="205" t="s">
        <v>1</v>
      </c>
      <c r="F387" s="206" t="s">
        <v>1094</v>
      </c>
      <c r="G387" s="204"/>
      <c r="H387" s="207">
        <v>194.5</v>
      </c>
      <c r="I387" s="208"/>
      <c r="J387" s="204"/>
      <c r="K387" s="204"/>
      <c r="L387" s="209"/>
      <c r="M387" s="210"/>
      <c r="N387" s="211"/>
      <c r="O387" s="211"/>
      <c r="P387" s="211"/>
      <c r="Q387" s="211"/>
      <c r="R387" s="211"/>
      <c r="S387" s="211"/>
      <c r="T387" s="212"/>
      <c r="AT387" s="213" t="s">
        <v>178</v>
      </c>
      <c r="AU387" s="213" t="s">
        <v>84</v>
      </c>
      <c r="AV387" s="13" t="s">
        <v>84</v>
      </c>
      <c r="AW387" s="13" t="s">
        <v>36</v>
      </c>
      <c r="AX387" s="13" t="s">
        <v>75</v>
      </c>
      <c r="AY387" s="213" t="s">
        <v>172</v>
      </c>
    </row>
    <row r="388" spans="2:65" s="13" customFormat="1">
      <c r="B388" s="203"/>
      <c r="C388" s="204"/>
      <c r="D388" s="194" t="s">
        <v>178</v>
      </c>
      <c r="E388" s="205" t="s">
        <v>1</v>
      </c>
      <c r="F388" s="206" t="s">
        <v>1095</v>
      </c>
      <c r="G388" s="204"/>
      <c r="H388" s="207">
        <v>91.4</v>
      </c>
      <c r="I388" s="208"/>
      <c r="J388" s="204"/>
      <c r="K388" s="204"/>
      <c r="L388" s="209"/>
      <c r="M388" s="210"/>
      <c r="N388" s="211"/>
      <c r="O388" s="211"/>
      <c r="P388" s="211"/>
      <c r="Q388" s="211"/>
      <c r="R388" s="211"/>
      <c r="S388" s="211"/>
      <c r="T388" s="212"/>
      <c r="AT388" s="213" t="s">
        <v>178</v>
      </c>
      <c r="AU388" s="213" t="s">
        <v>84</v>
      </c>
      <c r="AV388" s="13" t="s">
        <v>84</v>
      </c>
      <c r="AW388" s="13" t="s">
        <v>36</v>
      </c>
      <c r="AX388" s="13" t="s">
        <v>75</v>
      </c>
      <c r="AY388" s="213" t="s">
        <v>172</v>
      </c>
    </row>
    <row r="389" spans="2:65" s="14" customFormat="1">
      <c r="B389" s="216"/>
      <c r="C389" s="217"/>
      <c r="D389" s="194" t="s">
        <v>178</v>
      </c>
      <c r="E389" s="218" t="s">
        <v>1</v>
      </c>
      <c r="F389" s="219" t="s">
        <v>195</v>
      </c>
      <c r="G389" s="217"/>
      <c r="H389" s="220">
        <v>285.89999999999998</v>
      </c>
      <c r="I389" s="221"/>
      <c r="J389" s="217"/>
      <c r="K389" s="217"/>
      <c r="L389" s="222"/>
      <c r="M389" s="223"/>
      <c r="N389" s="224"/>
      <c r="O389" s="224"/>
      <c r="P389" s="224"/>
      <c r="Q389" s="224"/>
      <c r="R389" s="224"/>
      <c r="S389" s="224"/>
      <c r="T389" s="225"/>
      <c r="AT389" s="226" t="s">
        <v>178</v>
      </c>
      <c r="AU389" s="226" t="s">
        <v>84</v>
      </c>
      <c r="AV389" s="14" t="s">
        <v>177</v>
      </c>
      <c r="AW389" s="14" t="s">
        <v>36</v>
      </c>
      <c r="AX389" s="14" t="s">
        <v>82</v>
      </c>
      <c r="AY389" s="226" t="s">
        <v>172</v>
      </c>
    </row>
    <row r="390" spans="2:65" s="11" customFormat="1" ht="22.9" customHeight="1">
      <c r="B390" s="165"/>
      <c r="C390" s="166"/>
      <c r="D390" s="167" t="s">
        <v>74</v>
      </c>
      <c r="E390" s="179" t="s">
        <v>427</v>
      </c>
      <c r="F390" s="179" t="s">
        <v>428</v>
      </c>
      <c r="G390" s="166"/>
      <c r="H390" s="166"/>
      <c r="I390" s="169"/>
      <c r="J390" s="180">
        <f>BK390</f>
        <v>0</v>
      </c>
      <c r="K390" s="166"/>
      <c r="L390" s="171"/>
      <c r="M390" s="172"/>
      <c r="N390" s="173"/>
      <c r="O390" s="173"/>
      <c r="P390" s="174">
        <f>SUM(P391:P398)</f>
        <v>0</v>
      </c>
      <c r="Q390" s="173"/>
      <c r="R390" s="174">
        <f>SUM(R391:R398)</f>
        <v>0</v>
      </c>
      <c r="S390" s="173"/>
      <c r="T390" s="175">
        <f>SUM(T391:T398)</f>
        <v>0</v>
      </c>
      <c r="AR390" s="176" t="s">
        <v>82</v>
      </c>
      <c r="AT390" s="177" t="s">
        <v>74</v>
      </c>
      <c r="AU390" s="177" t="s">
        <v>82</v>
      </c>
      <c r="AY390" s="176" t="s">
        <v>172</v>
      </c>
      <c r="BK390" s="178">
        <f>SUM(BK391:BK398)</f>
        <v>0</v>
      </c>
    </row>
    <row r="391" spans="2:65" s="1" customFormat="1" ht="16.5" customHeight="1">
      <c r="B391" s="33"/>
      <c r="C391" s="181" t="s">
        <v>1101</v>
      </c>
      <c r="D391" s="181" t="s">
        <v>174</v>
      </c>
      <c r="E391" s="182" t="s">
        <v>430</v>
      </c>
      <c r="F391" s="183" t="s">
        <v>431</v>
      </c>
      <c r="G391" s="184" t="s">
        <v>291</v>
      </c>
      <c r="H391" s="185">
        <v>319.52</v>
      </c>
      <c r="I391" s="186"/>
      <c r="J391" s="185">
        <f>ROUND(I391*H391,2)</f>
        <v>0</v>
      </c>
      <c r="K391" s="183" t="s">
        <v>1</v>
      </c>
      <c r="L391" s="37"/>
      <c r="M391" s="187" t="s">
        <v>1</v>
      </c>
      <c r="N391" s="188" t="s">
        <v>46</v>
      </c>
      <c r="O391" s="59"/>
      <c r="P391" s="189">
        <f>O391*H391</f>
        <v>0</v>
      </c>
      <c r="Q391" s="189">
        <v>0</v>
      </c>
      <c r="R391" s="189">
        <f>Q391*H391</f>
        <v>0</v>
      </c>
      <c r="S391" s="189">
        <v>0</v>
      </c>
      <c r="T391" s="190">
        <f>S391*H391</f>
        <v>0</v>
      </c>
      <c r="AR391" s="16" t="s">
        <v>177</v>
      </c>
      <c r="AT391" s="16" t="s">
        <v>174</v>
      </c>
      <c r="AU391" s="16" t="s">
        <v>84</v>
      </c>
      <c r="AY391" s="16" t="s">
        <v>172</v>
      </c>
      <c r="BE391" s="191">
        <f>IF(N391="základní",J391,0)</f>
        <v>0</v>
      </c>
      <c r="BF391" s="191">
        <f>IF(N391="snížená",J391,0)</f>
        <v>0</v>
      </c>
      <c r="BG391" s="191">
        <f>IF(N391="zákl. přenesená",J391,0)</f>
        <v>0</v>
      </c>
      <c r="BH391" s="191">
        <f>IF(N391="sníž. přenesená",J391,0)</f>
        <v>0</v>
      </c>
      <c r="BI391" s="191">
        <f>IF(N391="nulová",J391,0)</f>
        <v>0</v>
      </c>
      <c r="BJ391" s="16" t="s">
        <v>82</v>
      </c>
      <c r="BK391" s="191">
        <f>ROUND(I391*H391,2)</f>
        <v>0</v>
      </c>
      <c r="BL391" s="16" t="s">
        <v>177</v>
      </c>
      <c r="BM391" s="16" t="s">
        <v>1102</v>
      </c>
    </row>
    <row r="392" spans="2:65" s="12" customFormat="1">
      <c r="B392" s="192"/>
      <c r="C392" s="193"/>
      <c r="D392" s="194" t="s">
        <v>178</v>
      </c>
      <c r="E392" s="195" t="s">
        <v>1</v>
      </c>
      <c r="F392" s="196" t="s">
        <v>432</v>
      </c>
      <c r="G392" s="193"/>
      <c r="H392" s="195" t="s">
        <v>1</v>
      </c>
      <c r="I392" s="197"/>
      <c r="J392" s="193"/>
      <c r="K392" s="193"/>
      <c r="L392" s="198"/>
      <c r="M392" s="199"/>
      <c r="N392" s="200"/>
      <c r="O392" s="200"/>
      <c r="P392" s="200"/>
      <c r="Q392" s="200"/>
      <c r="R392" s="200"/>
      <c r="S392" s="200"/>
      <c r="T392" s="201"/>
      <c r="AT392" s="202" t="s">
        <v>178</v>
      </c>
      <c r="AU392" s="202" t="s">
        <v>84</v>
      </c>
      <c r="AV392" s="12" t="s">
        <v>82</v>
      </c>
      <c r="AW392" s="12" t="s">
        <v>36</v>
      </c>
      <c r="AX392" s="12" t="s">
        <v>75</v>
      </c>
      <c r="AY392" s="202" t="s">
        <v>172</v>
      </c>
    </row>
    <row r="393" spans="2:65" s="12" customFormat="1">
      <c r="B393" s="192"/>
      <c r="C393" s="193"/>
      <c r="D393" s="194" t="s">
        <v>178</v>
      </c>
      <c r="E393" s="195" t="s">
        <v>1</v>
      </c>
      <c r="F393" s="196" t="s">
        <v>283</v>
      </c>
      <c r="G393" s="193"/>
      <c r="H393" s="195" t="s">
        <v>1</v>
      </c>
      <c r="I393" s="197"/>
      <c r="J393" s="193"/>
      <c r="K393" s="193"/>
      <c r="L393" s="198"/>
      <c r="M393" s="199"/>
      <c r="N393" s="200"/>
      <c r="O393" s="200"/>
      <c r="P393" s="200"/>
      <c r="Q393" s="200"/>
      <c r="R393" s="200"/>
      <c r="S393" s="200"/>
      <c r="T393" s="201"/>
      <c r="AT393" s="202" t="s">
        <v>178</v>
      </c>
      <c r="AU393" s="202" t="s">
        <v>84</v>
      </c>
      <c r="AV393" s="12" t="s">
        <v>82</v>
      </c>
      <c r="AW393" s="12" t="s">
        <v>36</v>
      </c>
      <c r="AX393" s="12" t="s">
        <v>75</v>
      </c>
      <c r="AY393" s="202" t="s">
        <v>172</v>
      </c>
    </row>
    <row r="394" spans="2:65" s="13" customFormat="1">
      <c r="B394" s="203"/>
      <c r="C394" s="204"/>
      <c r="D394" s="194" t="s">
        <v>178</v>
      </c>
      <c r="E394" s="205" t="s">
        <v>1</v>
      </c>
      <c r="F394" s="206" t="s">
        <v>1103</v>
      </c>
      <c r="G394" s="204"/>
      <c r="H394" s="207">
        <v>69.66</v>
      </c>
      <c r="I394" s="208"/>
      <c r="J394" s="204"/>
      <c r="K394" s="204"/>
      <c r="L394" s="209"/>
      <c r="M394" s="210"/>
      <c r="N394" s="211"/>
      <c r="O394" s="211"/>
      <c r="P394" s="211"/>
      <c r="Q394" s="211"/>
      <c r="R394" s="211"/>
      <c r="S394" s="211"/>
      <c r="T394" s="212"/>
      <c r="AT394" s="213" t="s">
        <v>178</v>
      </c>
      <c r="AU394" s="213" t="s">
        <v>84</v>
      </c>
      <c r="AV394" s="13" t="s">
        <v>84</v>
      </c>
      <c r="AW394" s="13" t="s">
        <v>36</v>
      </c>
      <c r="AX394" s="13" t="s">
        <v>75</v>
      </c>
      <c r="AY394" s="213" t="s">
        <v>172</v>
      </c>
    </row>
    <row r="395" spans="2:65" s="13" customFormat="1">
      <c r="B395" s="203"/>
      <c r="C395" s="204"/>
      <c r="D395" s="194" t="s">
        <v>178</v>
      </c>
      <c r="E395" s="205" t="s">
        <v>1</v>
      </c>
      <c r="F395" s="206" t="s">
        <v>1104</v>
      </c>
      <c r="G395" s="204"/>
      <c r="H395" s="207">
        <v>139.32</v>
      </c>
      <c r="I395" s="208"/>
      <c r="J395" s="204"/>
      <c r="K395" s="204"/>
      <c r="L395" s="209"/>
      <c r="M395" s="210"/>
      <c r="N395" s="211"/>
      <c r="O395" s="211"/>
      <c r="P395" s="211"/>
      <c r="Q395" s="211"/>
      <c r="R395" s="211"/>
      <c r="S395" s="211"/>
      <c r="T395" s="212"/>
      <c r="AT395" s="213" t="s">
        <v>178</v>
      </c>
      <c r="AU395" s="213" t="s">
        <v>84</v>
      </c>
      <c r="AV395" s="13" t="s">
        <v>84</v>
      </c>
      <c r="AW395" s="13" t="s">
        <v>36</v>
      </c>
      <c r="AX395" s="13" t="s">
        <v>75</v>
      </c>
      <c r="AY395" s="213" t="s">
        <v>172</v>
      </c>
    </row>
    <row r="396" spans="2:65" s="13" customFormat="1">
      <c r="B396" s="203"/>
      <c r="C396" s="204"/>
      <c r="D396" s="194" t="s">
        <v>178</v>
      </c>
      <c r="E396" s="205" t="s">
        <v>1</v>
      </c>
      <c r="F396" s="206" t="s">
        <v>1105</v>
      </c>
      <c r="G396" s="204"/>
      <c r="H396" s="207">
        <v>18.3</v>
      </c>
      <c r="I396" s="208"/>
      <c r="J396" s="204"/>
      <c r="K396" s="204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178</v>
      </c>
      <c r="AU396" s="213" t="s">
        <v>84</v>
      </c>
      <c r="AV396" s="13" t="s">
        <v>84</v>
      </c>
      <c r="AW396" s="13" t="s">
        <v>36</v>
      </c>
      <c r="AX396" s="13" t="s">
        <v>75</v>
      </c>
      <c r="AY396" s="213" t="s">
        <v>172</v>
      </c>
    </row>
    <row r="397" spans="2:65" s="13" customFormat="1">
      <c r="B397" s="203"/>
      <c r="C397" s="204"/>
      <c r="D397" s="194" t="s">
        <v>178</v>
      </c>
      <c r="E397" s="205" t="s">
        <v>1</v>
      </c>
      <c r="F397" s="206" t="s">
        <v>1106</v>
      </c>
      <c r="G397" s="204"/>
      <c r="H397" s="207">
        <v>92.24</v>
      </c>
      <c r="I397" s="208"/>
      <c r="J397" s="204"/>
      <c r="K397" s="204"/>
      <c r="L397" s="209"/>
      <c r="M397" s="210"/>
      <c r="N397" s="211"/>
      <c r="O397" s="211"/>
      <c r="P397" s="211"/>
      <c r="Q397" s="211"/>
      <c r="R397" s="211"/>
      <c r="S397" s="211"/>
      <c r="T397" s="212"/>
      <c r="AT397" s="213" t="s">
        <v>178</v>
      </c>
      <c r="AU397" s="213" t="s">
        <v>84</v>
      </c>
      <c r="AV397" s="13" t="s">
        <v>84</v>
      </c>
      <c r="AW397" s="13" t="s">
        <v>36</v>
      </c>
      <c r="AX397" s="13" t="s">
        <v>75</v>
      </c>
      <c r="AY397" s="213" t="s">
        <v>172</v>
      </c>
    </row>
    <row r="398" spans="2:65" s="14" customFormat="1">
      <c r="B398" s="216"/>
      <c r="C398" s="217"/>
      <c r="D398" s="194" t="s">
        <v>178</v>
      </c>
      <c r="E398" s="218" t="s">
        <v>1</v>
      </c>
      <c r="F398" s="219" t="s">
        <v>195</v>
      </c>
      <c r="G398" s="217"/>
      <c r="H398" s="220">
        <v>319.52</v>
      </c>
      <c r="I398" s="221"/>
      <c r="J398" s="217"/>
      <c r="K398" s="217"/>
      <c r="L398" s="222"/>
      <c r="M398" s="223"/>
      <c r="N398" s="224"/>
      <c r="O398" s="224"/>
      <c r="P398" s="224"/>
      <c r="Q398" s="224"/>
      <c r="R398" s="224"/>
      <c r="S398" s="224"/>
      <c r="T398" s="225"/>
      <c r="AT398" s="226" t="s">
        <v>178</v>
      </c>
      <c r="AU398" s="226" t="s">
        <v>84</v>
      </c>
      <c r="AV398" s="14" t="s">
        <v>177</v>
      </c>
      <c r="AW398" s="14" t="s">
        <v>36</v>
      </c>
      <c r="AX398" s="14" t="s">
        <v>82</v>
      </c>
      <c r="AY398" s="226" t="s">
        <v>172</v>
      </c>
    </row>
    <row r="399" spans="2:65" s="11" customFormat="1" ht="22.9" customHeight="1">
      <c r="B399" s="165"/>
      <c r="C399" s="166"/>
      <c r="D399" s="167" t="s">
        <v>74</v>
      </c>
      <c r="E399" s="179" t="s">
        <v>433</v>
      </c>
      <c r="F399" s="179" t="s">
        <v>434</v>
      </c>
      <c r="G399" s="166"/>
      <c r="H399" s="166"/>
      <c r="I399" s="169"/>
      <c r="J399" s="180">
        <f>BK399</f>
        <v>0</v>
      </c>
      <c r="K399" s="166"/>
      <c r="L399" s="171"/>
      <c r="M399" s="172"/>
      <c r="N399" s="173"/>
      <c r="O399" s="173"/>
      <c r="P399" s="174">
        <f>P400</f>
        <v>0</v>
      </c>
      <c r="Q399" s="173"/>
      <c r="R399" s="174">
        <f>R400</f>
        <v>0</v>
      </c>
      <c r="S399" s="173"/>
      <c r="T399" s="175">
        <f>T400</f>
        <v>0</v>
      </c>
      <c r="AR399" s="176" t="s">
        <v>82</v>
      </c>
      <c r="AT399" s="177" t="s">
        <v>74</v>
      </c>
      <c r="AU399" s="177" t="s">
        <v>82</v>
      </c>
      <c r="AY399" s="176" t="s">
        <v>172</v>
      </c>
      <c r="BK399" s="178">
        <f>BK400</f>
        <v>0</v>
      </c>
    </row>
    <row r="400" spans="2:65" s="1" customFormat="1" ht="22.5" customHeight="1">
      <c r="B400" s="33"/>
      <c r="C400" s="181" t="s">
        <v>1107</v>
      </c>
      <c r="D400" s="181" t="s">
        <v>174</v>
      </c>
      <c r="E400" s="182" t="s">
        <v>571</v>
      </c>
      <c r="F400" s="183" t="s">
        <v>572</v>
      </c>
      <c r="G400" s="184" t="s">
        <v>291</v>
      </c>
      <c r="H400" s="185">
        <v>328.61</v>
      </c>
      <c r="I400" s="186"/>
      <c r="J400" s="185">
        <f>ROUND(I400*H400,2)</f>
        <v>0</v>
      </c>
      <c r="K400" s="183" t="s">
        <v>176</v>
      </c>
      <c r="L400" s="37"/>
      <c r="M400" s="187" t="s">
        <v>1</v>
      </c>
      <c r="N400" s="188" t="s">
        <v>46</v>
      </c>
      <c r="O400" s="59"/>
      <c r="P400" s="189">
        <f>O400*H400</f>
        <v>0</v>
      </c>
      <c r="Q400" s="189">
        <v>0</v>
      </c>
      <c r="R400" s="189">
        <f>Q400*H400</f>
        <v>0</v>
      </c>
      <c r="S400" s="189">
        <v>0</v>
      </c>
      <c r="T400" s="190">
        <f>S400*H400</f>
        <v>0</v>
      </c>
      <c r="AR400" s="16" t="s">
        <v>177</v>
      </c>
      <c r="AT400" s="16" t="s">
        <v>174</v>
      </c>
      <c r="AU400" s="16" t="s">
        <v>84</v>
      </c>
      <c r="AY400" s="16" t="s">
        <v>172</v>
      </c>
      <c r="BE400" s="191">
        <f>IF(N400="základní",J400,0)</f>
        <v>0</v>
      </c>
      <c r="BF400" s="191">
        <f>IF(N400="snížená",J400,0)</f>
        <v>0</v>
      </c>
      <c r="BG400" s="191">
        <f>IF(N400="zákl. přenesená",J400,0)</f>
        <v>0</v>
      </c>
      <c r="BH400" s="191">
        <f>IF(N400="sníž. přenesená",J400,0)</f>
        <v>0</v>
      </c>
      <c r="BI400" s="191">
        <f>IF(N400="nulová",J400,0)</f>
        <v>0</v>
      </c>
      <c r="BJ400" s="16" t="s">
        <v>82</v>
      </c>
      <c r="BK400" s="191">
        <f>ROUND(I400*H400,2)</f>
        <v>0</v>
      </c>
      <c r="BL400" s="16" t="s">
        <v>177</v>
      </c>
      <c r="BM400" s="16" t="s">
        <v>1108</v>
      </c>
    </row>
    <row r="401" spans="2:65" s="11" customFormat="1" ht="25.9" customHeight="1">
      <c r="B401" s="165"/>
      <c r="C401" s="166"/>
      <c r="D401" s="167" t="s">
        <v>74</v>
      </c>
      <c r="E401" s="168" t="s">
        <v>574</v>
      </c>
      <c r="F401" s="168" t="s">
        <v>575</v>
      </c>
      <c r="G401" s="166"/>
      <c r="H401" s="166"/>
      <c r="I401" s="169"/>
      <c r="J401" s="170">
        <f>BK401</f>
        <v>0</v>
      </c>
      <c r="K401" s="166"/>
      <c r="L401" s="171"/>
      <c r="M401" s="172"/>
      <c r="N401" s="173"/>
      <c r="O401" s="173"/>
      <c r="P401" s="174">
        <f>SUM(P402:P403)</f>
        <v>0</v>
      </c>
      <c r="Q401" s="173"/>
      <c r="R401" s="174">
        <f>SUM(R402:R403)</f>
        <v>0</v>
      </c>
      <c r="S401" s="173"/>
      <c r="T401" s="175">
        <f>SUM(T402:T403)</f>
        <v>0</v>
      </c>
      <c r="AR401" s="176" t="s">
        <v>177</v>
      </c>
      <c r="AT401" s="177" t="s">
        <v>74</v>
      </c>
      <c r="AU401" s="177" t="s">
        <v>75</v>
      </c>
      <c r="AY401" s="176" t="s">
        <v>172</v>
      </c>
      <c r="BK401" s="178">
        <f>SUM(BK402:BK403)</f>
        <v>0</v>
      </c>
    </row>
    <row r="402" spans="2:65" s="1" customFormat="1" ht="16.5" customHeight="1">
      <c r="B402" s="33"/>
      <c r="C402" s="181" t="s">
        <v>1109</v>
      </c>
      <c r="D402" s="181" t="s">
        <v>174</v>
      </c>
      <c r="E402" s="182" t="s">
        <v>780</v>
      </c>
      <c r="F402" s="183" t="s">
        <v>781</v>
      </c>
      <c r="G402" s="184" t="s">
        <v>211</v>
      </c>
      <c r="H402" s="185">
        <v>287.01</v>
      </c>
      <c r="I402" s="186"/>
      <c r="J402" s="185">
        <f>ROUND(I402*H402,2)</f>
        <v>0</v>
      </c>
      <c r="K402" s="183" t="s">
        <v>1</v>
      </c>
      <c r="L402" s="37"/>
      <c r="M402" s="187" t="s">
        <v>1</v>
      </c>
      <c r="N402" s="188" t="s">
        <v>46</v>
      </c>
      <c r="O402" s="59"/>
      <c r="P402" s="189">
        <f>O402*H402</f>
        <v>0</v>
      </c>
      <c r="Q402" s="189">
        <v>0</v>
      </c>
      <c r="R402" s="189">
        <f>Q402*H402</f>
        <v>0</v>
      </c>
      <c r="S402" s="189">
        <v>0</v>
      </c>
      <c r="T402" s="190">
        <f>S402*H402</f>
        <v>0</v>
      </c>
      <c r="AR402" s="16" t="s">
        <v>578</v>
      </c>
      <c r="AT402" s="16" t="s">
        <v>174</v>
      </c>
      <c r="AU402" s="16" t="s">
        <v>82</v>
      </c>
      <c r="AY402" s="16" t="s">
        <v>172</v>
      </c>
      <c r="BE402" s="191">
        <f>IF(N402="základní",J402,0)</f>
        <v>0</v>
      </c>
      <c r="BF402" s="191">
        <f>IF(N402="snížená",J402,0)</f>
        <v>0</v>
      </c>
      <c r="BG402" s="191">
        <f>IF(N402="zákl. přenesená",J402,0)</f>
        <v>0</v>
      </c>
      <c r="BH402" s="191">
        <f>IF(N402="sníž. přenesená",J402,0)</f>
        <v>0</v>
      </c>
      <c r="BI402" s="191">
        <f>IF(N402="nulová",J402,0)</f>
        <v>0</v>
      </c>
      <c r="BJ402" s="16" t="s">
        <v>82</v>
      </c>
      <c r="BK402" s="191">
        <f>ROUND(I402*H402,2)</f>
        <v>0</v>
      </c>
      <c r="BL402" s="16" t="s">
        <v>578</v>
      </c>
      <c r="BM402" s="16" t="s">
        <v>1110</v>
      </c>
    </row>
    <row r="403" spans="2:65" s="1" customFormat="1" ht="16.5" customHeight="1">
      <c r="B403" s="33"/>
      <c r="C403" s="181" t="s">
        <v>1111</v>
      </c>
      <c r="D403" s="181" t="s">
        <v>174</v>
      </c>
      <c r="E403" s="182" t="s">
        <v>580</v>
      </c>
      <c r="F403" s="183" t="s">
        <v>581</v>
      </c>
      <c r="G403" s="184" t="s">
        <v>582</v>
      </c>
      <c r="H403" s="185">
        <v>1</v>
      </c>
      <c r="I403" s="186"/>
      <c r="J403" s="185">
        <f>ROUND(I403*H403,2)</f>
        <v>0</v>
      </c>
      <c r="K403" s="183" t="s">
        <v>1</v>
      </c>
      <c r="L403" s="37"/>
      <c r="M403" s="236" t="s">
        <v>1</v>
      </c>
      <c r="N403" s="237" t="s">
        <v>46</v>
      </c>
      <c r="O403" s="238"/>
      <c r="P403" s="239">
        <f>O403*H403</f>
        <v>0</v>
      </c>
      <c r="Q403" s="239">
        <v>0</v>
      </c>
      <c r="R403" s="239">
        <f>Q403*H403</f>
        <v>0</v>
      </c>
      <c r="S403" s="239">
        <v>0</v>
      </c>
      <c r="T403" s="240">
        <f>S403*H403</f>
        <v>0</v>
      </c>
      <c r="AR403" s="16" t="s">
        <v>578</v>
      </c>
      <c r="AT403" s="16" t="s">
        <v>174</v>
      </c>
      <c r="AU403" s="16" t="s">
        <v>82</v>
      </c>
      <c r="AY403" s="16" t="s">
        <v>172</v>
      </c>
      <c r="BE403" s="191">
        <f>IF(N403="základní",J403,0)</f>
        <v>0</v>
      </c>
      <c r="BF403" s="191">
        <f>IF(N403="snížená",J403,0)</f>
        <v>0</v>
      </c>
      <c r="BG403" s="191">
        <f>IF(N403="zákl. přenesená",J403,0)</f>
        <v>0</v>
      </c>
      <c r="BH403" s="191">
        <f>IF(N403="sníž. přenesená",J403,0)</f>
        <v>0</v>
      </c>
      <c r="BI403" s="191">
        <f>IF(N403="nulová",J403,0)</f>
        <v>0</v>
      </c>
      <c r="BJ403" s="16" t="s">
        <v>82</v>
      </c>
      <c r="BK403" s="191">
        <f>ROUND(I403*H403,2)</f>
        <v>0</v>
      </c>
      <c r="BL403" s="16" t="s">
        <v>578</v>
      </c>
      <c r="BM403" s="16" t="s">
        <v>1112</v>
      </c>
    </row>
    <row r="404" spans="2:65" s="1" customFormat="1" ht="6.95" customHeight="1">
      <c r="B404" s="45"/>
      <c r="C404" s="46"/>
      <c r="D404" s="46"/>
      <c r="E404" s="46"/>
      <c r="F404" s="46"/>
      <c r="G404" s="46"/>
      <c r="H404" s="46"/>
      <c r="I404" s="133"/>
      <c r="J404" s="46"/>
      <c r="K404" s="46"/>
      <c r="L404" s="37"/>
    </row>
  </sheetData>
  <sheetProtection algorithmName="SHA-512" hashValue="vhiqOkh4chJhGJEezSSu5ii4AN8+mXhEqqHwPkd7JOtoTSusFZtdYVWnfUFwmR1rINwUSVkb7wLTMDFchE9KCg==" saltValue="cFDkRJJz8LEu5NIQ/eLRk/l9Wn6EXB2l/1Ls+a+thr+3iy+pO0/0S1Ac8GDHtJXFtkO8oakfuHXvdz9EivVXxg==" spinCount="100000" sheet="1" objects="1" scenarios="1" formatColumns="0" formatRows="0" autoFilter="0"/>
  <autoFilter ref="C99:K403" xr:uid="{00000000-0009-0000-0000-000005000000}"/>
  <mergeCells count="15">
    <mergeCell ref="E86:H86"/>
    <mergeCell ref="E90:H90"/>
    <mergeCell ref="E88:H88"/>
    <mergeCell ref="E92:H92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82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6" t="s">
        <v>105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139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367" t="str">
        <f>'Rekapitulace stavby'!K6</f>
        <v>Výstavba kanalizace Hrdlořezy - DPS - neuznatelné náklady</v>
      </c>
      <c r="F7" s="368"/>
      <c r="G7" s="368"/>
      <c r="H7" s="368"/>
      <c r="L7" s="19"/>
    </row>
    <row r="8" spans="2:46">
      <c r="B8" s="19"/>
      <c r="D8" s="110" t="s">
        <v>140</v>
      </c>
      <c r="L8" s="19"/>
    </row>
    <row r="9" spans="2:46" ht="16.5" customHeight="1">
      <c r="B9" s="19"/>
      <c r="E9" s="367" t="s">
        <v>141</v>
      </c>
      <c r="F9" s="339"/>
      <c r="G9" s="339"/>
      <c r="H9" s="339"/>
      <c r="L9" s="19"/>
    </row>
    <row r="10" spans="2:46" ht="12" customHeight="1">
      <c r="B10" s="19"/>
      <c r="D10" s="110" t="s">
        <v>142</v>
      </c>
      <c r="L10" s="19"/>
    </row>
    <row r="11" spans="2:46" s="1" customFormat="1" ht="16.5" customHeight="1">
      <c r="B11" s="37"/>
      <c r="E11" s="368" t="s">
        <v>438</v>
      </c>
      <c r="F11" s="369"/>
      <c r="G11" s="369"/>
      <c r="H11" s="369"/>
      <c r="I11" s="111"/>
      <c r="L11" s="37"/>
    </row>
    <row r="12" spans="2:46" s="1" customFormat="1" ht="12" customHeight="1">
      <c r="B12" s="37"/>
      <c r="D12" s="110" t="s">
        <v>439</v>
      </c>
      <c r="I12" s="111"/>
      <c r="L12" s="37"/>
    </row>
    <row r="13" spans="2:46" s="1" customFormat="1" ht="36.950000000000003" customHeight="1">
      <c r="B13" s="37"/>
      <c r="E13" s="370" t="s">
        <v>1113</v>
      </c>
      <c r="F13" s="369"/>
      <c r="G13" s="369"/>
      <c r="H13" s="369"/>
      <c r="I13" s="111"/>
      <c r="L13" s="37"/>
    </row>
    <row r="14" spans="2:46" s="1" customFormat="1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1</v>
      </c>
      <c r="I15" s="112" t="s">
        <v>19</v>
      </c>
      <c r="J15" s="16" t="s">
        <v>1</v>
      </c>
      <c r="L15" s="37"/>
    </row>
    <row r="16" spans="2:46" s="1" customFormat="1" ht="12" customHeight="1">
      <c r="B16" s="37"/>
      <c r="D16" s="110" t="s">
        <v>20</v>
      </c>
      <c r="F16" s="16" t="s">
        <v>21</v>
      </c>
      <c r="I16" s="112" t="s">
        <v>22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24</v>
      </c>
      <c r="I18" s="112" t="s">
        <v>25</v>
      </c>
      <c r="J18" s="16" t="s">
        <v>26</v>
      </c>
      <c r="L18" s="37"/>
    </row>
    <row r="19" spans="2:12" s="1" customFormat="1" ht="18" customHeight="1">
      <c r="B19" s="37"/>
      <c r="E19" s="16" t="s">
        <v>27</v>
      </c>
      <c r="I19" s="112" t="s">
        <v>28</v>
      </c>
      <c r="J19" s="16" t="s">
        <v>29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30</v>
      </c>
      <c r="I21" s="112" t="s">
        <v>25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371" t="str">
        <f>'Rekapitulace stavby'!E14</f>
        <v>Vyplň údaj</v>
      </c>
      <c r="F22" s="372"/>
      <c r="G22" s="372"/>
      <c r="H22" s="372"/>
      <c r="I22" s="112" t="s">
        <v>28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32</v>
      </c>
      <c r="I24" s="112" t="s">
        <v>25</v>
      </c>
      <c r="J24" s="16" t="s">
        <v>33</v>
      </c>
      <c r="L24" s="37"/>
    </row>
    <row r="25" spans="2:12" s="1" customFormat="1" ht="18" customHeight="1">
      <c r="B25" s="37"/>
      <c r="E25" s="16" t="s">
        <v>34</v>
      </c>
      <c r="I25" s="112" t="s">
        <v>28</v>
      </c>
      <c r="J25" s="16" t="s">
        <v>35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37</v>
      </c>
      <c r="I27" s="112" t="s">
        <v>25</v>
      </c>
      <c r="J27" s="16" t="s">
        <v>1</v>
      </c>
      <c r="L27" s="37"/>
    </row>
    <row r="28" spans="2:12" s="1" customFormat="1" ht="18" customHeight="1">
      <c r="B28" s="37"/>
      <c r="E28" s="16" t="s">
        <v>38</v>
      </c>
      <c r="I28" s="112" t="s">
        <v>28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39</v>
      </c>
      <c r="I30" s="111"/>
      <c r="L30" s="37"/>
    </row>
    <row r="31" spans="2:12" s="7" customFormat="1" ht="45" customHeight="1">
      <c r="B31" s="114"/>
      <c r="E31" s="373" t="s">
        <v>40</v>
      </c>
      <c r="F31" s="373"/>
      <c r="G31" s="373"/>
      <c r="H31" s="373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41</v>
      </c>
      <c r="I34" s="111"/>
      <c r="J34" s="118">
        <f>ROUND(J99,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43</v>
      </c>
      <c r="I36" s="120" t="s">
        <v>42</v>
      </c>
      <c r="J36" s="119" t="s">
        <v>44</v>
      </c>
      <c r="L36" s="37"/>
    </row>
    <row r="37" spans="2:12" s="1" customFormat="1" ht="14.45" customHeight="1">
      <c r="B37" s="37"/>
      <c r="D37" s="110" t="s">
        <v>45</v>
      </c>
      <c r="E37" s="110" t="s">
        <v>46</v>
      </c>
      <c r="F37" s="121">
        <f>ROUND((SUM(BE99:BE281)),  2)</f>
        <v>0</v>
      </c>
      <c r="I37" s="122">
        <v>0.21</v>
      </c>
      <c r="J37" s="121">
        <f>ROUND(((SUM(BE99:BE281))*I37),  2)</f>
        <v>0</v>
      </c>
      <c r="L37" s="37"/>
    </row>
    <row r="38" spans="2:12" s="1" customFormat="1" ht="14.45" customHeight="1">
      <c r="B38" s="37"/>
      <c r="E38" s="110" t="s">
        <v>47</v>
      </c>
      <c r="F38" s="121">
        <f>ROUND((SUM(BF99:BF281)),  2)</f>
        <v>0</v>
      </c>
      <c r="I38" s="122">
        <v>0.15</v>
      </c>
      <c r="J38" s="121">
        <f>ROUND(((SUM(BF99:BF281))*I38),  2)</f>
        <v>0</v>
      </c>
      <c r="L38" s="37"/>
    </row>
    <row r="39" spans="2:12" s="1" customFormat="1" ht="14.45" hidden="1" customHeight="1">
      <c r="B39" s="37"/>
      <c r="E39" s="110" t="s">
        <v>48</v>
      </c>
      <c r="F39" s="121">
        <f>ROUND((SUM(BG99:BG281)),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49</v>
      </c>
      <c r="F40" s="121">
        <f>ROUND((SUM(BH99:BH281)),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50</v>
      </c>
      <c r="F41" s="121">
        <f>ROUND((SUM(BI99:BI281)),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51</v>
      </c>
      <c r="E43" s="125"/>
      <c r="F43" s="125"/>
      <c r="G43" s="126" t="s">
        <v>52</v>
      </c>
      <c r="H43" s="127" t="s">
        <v>53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143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365" t="str">
        <f>E7</f>
        <v>Výstavba kanalizace Hrdlořezy - DPS - neuznatelné náklady</v>
      </c>
      <c r="F52" s="366"/>
      <c r="G52" s="366"/>
      <c r="H52" s="366"/>
      <c r="I52" s="111"/>
      <c r="J52" s="34"/>
      <c r="K52" s="34"/>
      <c r="L52" s="37"/>
    </row>
    <row r="53" spans="2:12" ht="12" customHeight="1">
      <c r="B53" s="20"/>
      <c r="C53" s="28" t="s">
        <v>140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365" t="s">
        <v>141</v>
      </c>
      <c r="F54" s="352"/>
      <c r="G54" s="352"/>
      <c r="H54" s="352"/>
      <c r="J54" s="21"/>
      <c r="K54" s="21"/>
      <c r="L54" s="19"/>
    </row>
    <row r="55" spans="2:12" ht="12" customHeight="1">
      <c r="B55" s="20"/>
      <c r="C55" s="28" t="s">
        <v>142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366" t="s">
        <v>438</v>
      </c>
      <c r="F56" s="347"/>
      <c r="G56" s="347"/>
      <c r="H56" s="347"/>
      <c r="I56" s="111"/>
      <c r="J56" s="34"/>
      <c r="K56" s="34"/>
      <c r="L56" s="37"/>
    </row>
    <row r="57" spans="2:12" s="1" customFormat="1" ht="12" customHeight="1">
      <c r="B57" s="33"/>
      <c r="C57" s="28" t="s">
        <v>439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348" t="str">
        <f>E13</f>
        <v>SO 08.5. - Přeložka vodovodu AG-a</v>
      </c>
      <c r="F58" s="347"/>
      <c r="G58" s="347"/>
      <c r="H58" s="347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20</v>
      </c>
      <c r="D60" s="34"/>
      <c r="E60" s="34"/>
      <c r="F60" s="26" t="str">
        <f>F16</f>
        <v>Hrdlořezy</v>
      </c>
      <c r="G60" s="34"/>
      <c r="H60" s="34"/>
      <c r="I60" s="112" t="s">
        <v>22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24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32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30</v>
      </c>
      <c r="D63" s="34"/>
      <c r="E63" s="34"/>
      <c r="F63" s="26" t="str">
        <f>IF(E22="","",E22)</f>
        <v>Vyplň údaj</v>
      </c>
      <c r="G63" s="34"/>
      <c r="H63" s="34"/>
      <c r="I63" s="112" t="s">
        <v>37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144</v>
      </c>
      <c r="D65" s="138"/>
      <c r="E65" s="138"/>
      <c r="F65" s="138"/>
      <c r="G65" s="138"/>
      <c r="H65" s="138"/>
      <c r="I65" s="139"/>
      <c r="J65" s="140" t="s">
        <v>145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146</v>
      </c>
      <c r="D67" s="34"/>
      <c r="E67" s="34"/>
      <c r="F67" s="34"/>
      <c r="G67" s="34"/>
      <c r="H67" s="34"/>
      <c r="I67" s="111"/>
      <c r="J67" s="72">
        <f>J99</f>
        <v>0</v>
      </c>
      <c r="K67" s="34"/>
      <c r="L67" s="37"/>
      <c r="AU67" s="16" t="s">
        <v>147</v>
      </c>
    </row>
    <row r="68" spans="2:47" s="8" customFormat="1" ht="24.95" customHeight="1">
      <c r="B68" s="142"/>
      <c r="C68" s="143"/>
      <c r="D68" s="144" t="s">
        <v>148</v>
      </c>
      <c r="E68" s="145"/>
      <c r="F68" s="145"/>
      <c r="G68" s="145"/>
      <c r="H68" s="145"/>
      <c r="I68" s="146"/>
      <c r="J68" s="147">
        <f>J100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149</v>
      </c>
      <c r="E69" s="151"/>
      <c r="F69" s="151"/>
      <c r="G69" s="151"/>
      <c r="H69" s="151"/>
      <c r="I69" s="152"/>
      <c r="J69" s="153">
        <f>J101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151</v>
      </c>
      <c r="E70" s="151"/>
      <c r="F70" s="151"/>
      <c r="G70" s="151"/>
      <c r="H70" s="151"/>
      <c r="I70" s="152"/>
      <c r="J70" s="153">
        <f>J186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152</v>
      </c>
      <c r="E71" s="151"/>
      <c r="F71" s="151"/>
      <c r="G71" s="151"/>
      <c r="H71" s="151"/>
      <c r="I71" s="152"/>
      <c r="J71" s="153">
        <f>J194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153</v>
      </c>
      <c r="E72" s="151"/>
      <c r="F72" s="151"/>
      <c r="G72" s="151"/>
      <c r="H72" s="151"/>
      <c r="I72" s="152"/>
      <c r="J72" s="153">
        <f>J224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155</v>
      </c>
      <c r="E73" s="151"/>
      <c r="F73" s="151"/>
      <c r="G73" s="151"/>
      <c r="H73" s="151"/>
      <c r="I73" s="152"/>
      <c r="J73" s="153">
        <f>J263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156</v>
      </c>
      <c r="E74" s="151"/>
      <c r="F74" s="151"/>
      <c r="G74" s="151"/>
      <c r="H74" s="151"/>
      <c r="I74" s="152"/>
      <c r="J74" s="153">
        <f>J271</f>
        <v>0</v>
      </c>
      <c r="K74" s="93"/>
      <c r="L74" s="154"/>
    </row>
    <row r="75" spans="2:47" s="8" customFormat="1" ht="24.95" customHeight="1">
      <c r="B75" s="142"/>
      <c r="C75" s="143"/>
      <c r="D75" s="144" t="s">
        <v>441</v>
      </c>
      <c r="E75" s="145"/>
      <c r="F75" s="145"/>
      <c r="G75" s="145"/>
      <c r="H75" s="145"/>
      <c r="I75" s="146"/>
      <c r="J75" s="147">
        <f>J273</f>
        <v>0</v>
      </c>
      <c r="K75" s="143"/>
      <c r="L75" s="148"/>
    </row>
    <row r="76" spans="2:47" s="1" customFormat="1" ht="21.75" customHeight="1">
      <c r="B76" s="33"/>
      <c r="C76" s="34"/>
      <c r="D76" s="34"/>
      <c r="E76" s="34"/>
      <c r="F76" s="34"/>
      <c r="G76" s="34"/>
      <c r="H76" s="34"/>
      <c r="I76" s="111"/>
      <c r="J76" s="34"/>
      <c r="K76" s="34"/>
      <c r="L76" s="37"/>
    </row>
    <row r="77" spans="2:47" s="1" customFormat="1" ht="6.95" customHeight="1">
      <c r="B77" s="45"/>
      <c r="C77" s="46"/>
      <c r="D77" s="46"/>
      <c r="E77" s="46"/>
      <c r="F77" s="46"/>
      <c r="G77" s="46"/>
      <c r="H77" s="46"/>
      <c r="I77" s="133"/>
      <c r="J77" s="46"/>
      <c r="K77" s="46"/>
      <c r="L77" s="37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136"/>
      <c r="J81" s="48"/>
      <c r="K81" s="48"/>
      <c r="L81" s="37"/>
    </row>
    <row r="82" spans="2:12" s="1" customFormat="1" ht="24.95" customHeight="1">
      <c r="B82" s="33"/>
      <c r="C82" s="22" t="s">
        <v>157</v>
      </c>
      <c r="D82" s="34"/>
      <c r="E82" s="34"/>
      <c r="F82" s="34"/>
      <c r="G82" s="34"/>
      <c r="H82" s="34"/>
      <c r="I82" s="111"/>
      <c r="J82" s="34"/>
      <c r="K82" s="34"/>
      <c r="L82" s="37"/>
    </row>
    <row r="83" spans="2:12" s="1" customFormat="1" ht="6.95" customHeight="1">
      <c r="B83" s="33"/>
      <c r="C83" s="34"/>
      <c r="D83" s="34"/>
      <c r="E83" s="34"/>
      <c r="F83" s="34"/>
      <c r="G83" s="34"/>
      <c r="H83" s="34"/>
      <c r="I83" s="111"/>
      <c r="J83" s="34"/>
      <c r="K83" s="34"/>
      <c r="L83" s="37"/>
    </row>
    <row r="84" spans="2:12" s="1" customFormat="1" ht="12" customHeight="1">
      <c r="B84" s="33"/>
      <c r="C84" s="28" t="s">
        <v>15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16.5" customHeight="1">
      <c r="B85" s="33"/>
      <c r="C85" s="34"/>
      <c r="D85" s="34"/>
      <c r="E85" s="365" t="str">
        <f>E7</f>
        <v>Výstavba kanalizace Hrdlořezy - DPS - neuznatelné náklady</v>
      </c>
      <c r="F85" s="366"/>
      <c r="G85" s="366"/>
      <c r="H85" s="366"/>
      <c r="I85" s="111"/>
      <c r="J85" s="34"/>
      <c r="K85" s="34"/>
      <c r="L85" s="37"/>
    </row>
    <row r="86" spans="2:12" ht="12" customHeight="1">
      <c r="B86" s="20"/>
      <c r="C86" s="28" t="s">
        <v>140</v>
      </c>
      <c r="D86" s="21"/>
      <c r="E86" s="21"/>
      <c r="F86" s="21"/>
      <c r="G86" s="21"/>
      <c r="H86" s="21"/>
      <c r="J86" s="21"/>
      <c r="K86" s="21"/>
      <c r="L86" s="19"/>
    </row>
    <row r="87" spans="2:12" ht="16.5" customHeight="1">
      <c r="B87" s="20"/>
      <c r="C87" s="21"/>
      <c r="D87" s="21"/>
      <c r="E87" s="365" t="s">
        <v>141</v>
      </c>
      <c r="F87" s="352"/>
      <c r="G87" s="352"/>
      <c r="H87" s="352"/>
      <c r="J87" s="21"/>
      <c r="K87" s="21"/>
      <c r="L87" s="19"/>
    </row>
    <row r="88" spans="2:12" ht="12" customHeight="1">
      <c r="B88" s="20"/>
      <c r="C88" s="28" t="s">
        <v>142</v>
      </c>
      <c r="D88" s="21"/>
      <c r="E88" s="21"/>
      <c r="F88" s="21"/>
      <c r="G88" s="21"/>
      <c r="H88" s="21"/>
      <c r="J88" s="21"/>
      <c r="K88" s="21"/>
      <c r="L88" s="19"/>
    </row>
    <row r="89" spans="2:12" s="1" customFormat="1" ht="16.5" customHeight="1">
      <c r="B89" s="33"/>
      <c r="C89" s="34"/>
      <c r="D89" s="34"/>
      <c r="E89" s="366" t="s">
        <v>438</v>
      </c>
      <c r="F89" s="347"/>
      <c r="G89" s="347"/>
      <c r="H89" s="347"/>
      <c r="I89" s="111"/>
      <c r="J89" s="34"/>
      <c r="K89" s="34"/>
      <c r="L89" s="37"/>
    </row>
    <row r="90" spans="2:12" s="1" customFormat="1" ht="12" customHeight="1">
      <c r="B90" s="33"/>
      <c r="C90" s="28" t="s">
        <v>439</v>
      </c>
      <c r="D90" s="34"/>
      <c r="E90" s="34"/>
      <c r="F90" s="34"/>
      <c r="G90" s="34"/>
      <c r="H90" s="34"/>
      <c r="I90" s="111"/>
      <c r="J90" s="34"/>
      <c r="K90" s="34"/>
      <c r="L90" s="37"/>
    </row>
    <row r="91" spans="2:12" s="1" customFormat="1" ht="16.5" customHeight="1">
      <c r="B91" s="33"/>
      <c r="C91" s="34"/>
      <c r="D91" s="34"/>
      <c r="E91" s="348" t="str">
        <f>E13</f>
        <v>SO 08.5. - Přeložka vodovodu AG-a</v>
      </c>
      <c r="F91" s="347"/>
      <c r="G91" s="347"/>
      <c r="H91" s="347"/>
      <c r="I91" s="111"/>
      <c r="J91" s="34"/>
      <c r="K91" s="34"/>
      <c r="L91" s="37"/>
    </row>
    <row r="92" spans="2:12" s="1" customFormat="1" ht="6.95" customHeight="1">
      <c r="B92" s="33"/>
      <c r="C92" s="34"/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2" customHeight="1">
      <c r="B93" s="33"/>
      <c r="C93" s="28" t="s">
        <v>20</v>
      </c>
      <c r="D93" s="34"/>
      <c r="E93" s="34"/>
      <c r="F93" s="26" t="str">
        <f>F16</f>
        <v>Hrdlořezy</v>
      </c>
      <c r="G93" s="34"/>
      <c r="H93" s="34"/>
      <c r="I93" s="112" t="s">
        <v>22</v>
      </c>
      <c r="J93" s="54" t="str">
        <f>IF(J16="","",J16)</f>
        <v>21. 3. 2018</v>
      </c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3.7" customHeight="1">
      <c r="B95" s="33"/>
      <c r="C95" s="28" t="s">
        <v>24</v>
      </c>
      <c r="D95" s="34"/>
      <c r="E95" s="34"/>
      <c r="F95" s="26" t="str">
        <f>E19</f>
        <v>Vodovody a kanalizace Mladá Boleslav, a.s.</v>
      </c>
      <c r="G95" s="34"/>
      <c r="H95" s="34"/>
      <c r="I95" s="112" t="s">
        <v>32</v>
      </c>
      <c r="J95" s="31" t="str">
        <f>E25</f>
        <v>ŠINDLAR s.r.o.</v>
      </c>
      <c r="K95" s="34"/>
      <c r="L95" s="37"/>
    </row>
    <row r="96" spans="2:12" s="1" customFormat="1" ht="13.7" customHeight="1">
      <c r="B96" s="33"/>
      <c r="C96" s="28" t="s">
        <v>30</v>
      </c>
      <c r="D96" s="34"/>
      <c r="E96" s="34"/>
      <c r="F96" s="26" t="str">
        <f>IF(E22="","",E22)</f>
        <v>Vyplň údaj</v>
      </c>
      <c r="G96" s="34"/>
      <c r="H96" s="34"/>
      <c r="I96" s="112" t="s">
        <v>37</v>
      </c>
      <c r="J96" s="31" t="str">
        <f>E28</f>
        <v>Roman Bárta</v>
      </c>
      <c r="K96" s="34"/>
      <c r="L96" s="37"/>
    </row>
    <row r="97" spans="2:65" s="1" customFormat="1" ht="10.35" customHeight="1">
      <c r="B97" s="33"/>
      <c r="C97" s="34"/>
      <c r="D97" s="34"/>
      <c r="E97" s="34"/>
      <c r="F97" s="34"/>
      <c r="G97" s="34"/>
      <c r="H97" s="34"/>
      <c r="I97" s="111"/>
      <c r="J97" s="34"/>
      <c r="K97" s="34"/>
      <c r="L97" s="37"/>
    </row>
    <row r="98" spans="2:65" s="10" customFormat="1" ht="29.25" customHeight="1">
      <c r="B98" s="155"/>
      <c r="C98" s="156" t="s">
        <v>158</v>
      </c>
      <c r="D98" s="157" t="s">
        <v>60</v>
      </c>
      <c r="E98" s="157" t="s">
        <v>56</v>
      </c>
      <c r="F98" s="157" t="s">
        <v>57</v>
      </c>
      <c r="G98" s="157" t="s">
        <v>159</v>
      </c>
      <c r="H98" s="157" t="s">
        <v>160</v>
      </c>
      <c r="I98" s="158" t="s">
        <v>161</v>
      </c>
      <c r="J98" s="157" t="s">
        <v>145</v>
      </c>
      <c r="K98" s="159" t="s">
        <v>162</v>
      </c>
      <c r="L98" s="160"/>
      <c r="M98" s="63" t="s">
        <v>1</v>
      </c>
      <c r="N98" s="64" t="s">
        <v>45</v>
      </c>
      <c r="O98" s="64" t="s">
        <v>163</v>
      </c>
      <c r="P98" s="64" t="s">
        <v>164</v>
      </c>
      <c r="Q98" s="64" t="s">
        <v>165</v>
      </c>
      <c r="R98" s="64" t="s">
        <v>166</v>
      </c>
      <c r="S98" s="64" t="s">
        <v>167</v>
      </c>
      <c r="T98" s="65" t="s">
        <v>168</v>
      </c>
    </row>
    <row r="99" spans="2:65" s="1" customFormat="1" ht="22.9" customHeight="1">
      <c r="B99" s="33"/>
      <c r="C99" s="70" t="s">
        <v>169</v>
      </c>
      <c r="D99" s="34"/>
      <c r="E99" s="34"/>
      <c r="F99" s="34"/>
      <c r="G99" s="34"/>
      <c r="H99" s="34"/>
      <c r="I99" s="111"/>
      <c r="J99" s="161">
        <f>BK99</f>
        <v>0</v>
      </c>
      <c r="K99" s="34"/>
      <c r="L99" s="37"/>
      <c r="M99" s="66"/>
      <c r="N99" s="67"/>
      <c r="O99" s="67"/>
      <c r="P99" s="162">
        <f>P100+P273</f>
        <v>0</v>
      </c>
      <c r="Q99" s="67"/>
      <c r="R99" s="162">
        <f>R100+R273</f>
        <v>96.906619339100004</v>
      </c>
      <c r="S99" s="67"/>
      <c r="T99" s="163">
        <f>T100+T273</f>
        <v>218.71091999999996</v>
      </c>
      <c r="AT99" s="16" t="s">
        <v>74</v>
      </c>
      <c r="AU99" s="16" t="s">
        <v>147</v>
      </c>
      <c r="BK99" s="164">
        <f>BK100+BK273</f>
        <v>0</v>
      </c>
    </row>
    <row r="100" spans="2:65" s="11" customFormat="1" ht="25.9" customHeight="1">
      <c r="B100" s="165"/>
      <c r="C100" s="166"/>
      <c r="D100" s="167" t="s">
        <v>74</v>
      </c>
      <c r="E100" s="168" t="s">
        <v>170</v>
      </c>
      <c r="F100" s="168" t="s">
        <v>171</v>
      </c>
      <c r="G100" s="166"/>
      <c r="H100" s="166"/>
      <c r="I100" s="169"/>
      <c r="J100" s="170">
        <f>BK100</f>
        <v>0</v>
      </c>
      <c r="K100" s="166"/>
      <c r="L100" s="171"/>
      <c r="M100" s="172"/>
      <c r="N100" s="173"/>
      <c r="O100" s="173"/>
      <c r="P100" s="174">
        <f>P101+P186+P194+P224+P263+P271</f>
        <v>0</v>
      </c>
      <c r="Q100" s="173"/>
      <c r="R100" s="174">
        <f>R101+R186+R194+R224+R263+R271</f>
        <v>96.406619339100004</v>
      </c>
      <c r="S100" s="173"/>
      <c r="T100" s="175">
        <f>T101+T186+T194+T224+T263+T271</f>
        <v>218.71091999999996</v>
      </c>
      <c r="AR100" s="176" t="s">
        <v>82</v>
      </c>
      <c r="AT100" s="177" t="s">
        <v>74</v>
      </c>
      <c r="AU100" s="177" t="s">
        <v>75</v>
      </c>
      <c r="AY100" s="176" t="s">
        <v>172</v>
      </c>
      <c r="BK100" s="178">
        <f>BK101+BK186+BK194+BK224+BK263+BK271</f>
        <v>0</v>
      </c>
    </row>
    <row r="101" spans="2:65" s="11" customFormat="1" ht="22.9" customHeight="1">
      <c r="B101" s="165"/>
      <c r="C101" s="166"/>
      <c r="D101" s="167" t="s">
        <v>74</v>
      </c>
      <c r="E101" s="179" t="s">
        <v>82</v>
      </c>
      <c r="F101" s="179" t="s">
        <v>173</v>
      </c>
      <c r="G101" s="166"/>
      <c r="H101" s="166"/>
      <c r="I101" s="169"/>
      <c r="J101" s="180">
        <f>BK101</f>
        <v>0</v>
      </c>
      <c r="K101" s="166"/>
      <c r="L101" s="171"/>
      <c r="M101" s="172"/>
      <c r="N101" s="173"/>
      <c r="O101" s="173"/>
      <c r="P101" s="174">
        <f>SUM(P102:P185)</f>
        <v>0</v>
      </c>
      <c r="Q101" s="173"/>
      <c r="R101" s="174">
        <f>SUM(R102:R185)</f>
        <v>90.689486939100007</v>
      </c>
      <c r="S101" s="173"/>
      <c r="T101" s="175">
        <f>SUM(T102:T185)</f>
        <v>218.67251999999996</v>
      </c>
      <c r="AR101" s="176" t="s">
        <v>82</v>
      </c>
      <c r="AT101" s="177" t="s">
        <v>74</v>
      </c>
      <c r="AU101" s="177" t="s">
        <v>82</v>
      </c>
      <c r="AY101" s="176" t="s">
        <v>172</v>
      </c>
      <c r="BK101" s="178">
        <f>SUM(BK102:BK185)</f>
        <v>0</v>
      </c>
    </row>
    <row r="102" spans="2:65" s="1" customFormat="1" ht="22.5" customHeight="1">
      <c r="B102" s="33"/>
      <c r="C102" s="181" t="s">
        <v>82</v>
      </c>
      <c r="D102" s="181" t="s">
        <v>174</v>
      </c>
      <c r="E102" s="182" t="s">
        <v>191</v>
      </c>
      <c r="F102" s="183" t="s">
        <v>192</v>
      </c>
      <c r="G102" s="184" t="s">
        <v>175</v>
      </c>
      <c r="H102" s="185">
        <v>174.38</v>
      </c>
      <c r="I102" s="186"/>
      <c r="J102" s="185">
        <f>ROUND(I102*H102,2)</f>
        <v>0</v>
      </c>
      <c r="K102" s="183" t="s">
        <v>176</v>
      </c>
      <c r="L102" s="37"/>
      <c r="M102" s="187" t="s">
        <v>1</v>
      </c>
      <c r="N102" s="188" t="s">
        <v>46</v>
      </c>
      <c r="O102" s="59"/>
      <c r="P102" s="189">
        <f>O102*H102</f>
        <v>0</v>
      </c>
      <c r="Q102" s="189">
        <v>0</v>
      </c>
      <c r="R102" s="189">
        <f>Q102*H102</f>
        <v>0</v>
      </c>
      <c r="S102" s="189">
        <v>0.28999999999999998</v>
      </c>
      <c r="T102" s="190">
        <f>S102*H102</f>
        <v>50.570199999999993</v>
      </c>
      <c r="AR102" s="16" t="s">
        <v>177</v>
      </c>
      <c r="AT102" s="16" t="s">
        <v>174</v>
      </c>
      <c r="AU102" s="16" t="s">
        <v>84</v>
      </c>
      <c r="AY102" s="16" t="s">
        <v>172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6" t="s">
        <v>82</v>
      </c>
      <c r="BK102" s="191">
        <f>ROUND(I102*H102,2)</f>
        <v>0</v>
      </c>
      <c r="BL102" s="16" t="s">
        <v>177</v>
      </c>
      <c r="BM102" s="16" t="s">
        <v>1114</v>
      </c>
    </row>
    <row r="103" spans="2:65" s="1" customFormat="1" ht="19.5">
      <c r="B103" s="33"/>
      <c r="C103" s="34"/>
      <c r="D103" s="194" t="s">
        <v>186</v>
      </c>
      <c r="E103" s="34"/>
      <c r="F103" s="214" t="s">
        <v>193</v>
      </c>
      <c r="G103" s="34"/>
      <c r="H103" s="34"/>
      <c r="I103" s="111"/>
      <c r="J103" s="34"/>
      <c r="K103" s="34"/>
      <c r="L103" s="37"/>
      <c r="M103" s="215"/>
      <c r="N103" s="59"/>
      <c r="O103" s="59"/>
      <c r="P103" s="59"/>
      <c r="Q103" s="59"/>
      <c r="R103" s="59"/>
      <c r="S103" s="59"/>
      <c r="T103" s="60"/>
      <c r="AT103" s="16" t="s">
        <v>186</v>
      </c>
      <c r="AU103" s="16" t="s">
        <v>84</v>
      </c>
    </row>
    <row r="104" spans="2:65" s="12" customFormat="1">
      <c r="B104" s="192"/>
      <c r="C104" s="193"/>
      <c r="D104" s="194" t="s">
        <v>178</v>
      </c>
      <c r="E104" s="195" t="s">
        <v>1</v>
      </c>
      <c r="F104" s="196" t="s">
        <v>1115</v>
      </c>
      <c r="G104" s="193"/>
      <c r="H104" s="195" t="s">
        <v>1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178</v>
      </c>
      <c r="AU104" s="202" t="s">
        <v>84</v>
      </c>
      <c r="AV104" s="12" t="s">
        <v>82</v>
      </c>
      <c r="AW104" s="12" t="s">
        <v>36</v>
      </c>
      <c r="AX104" s="12" t="s">
        <v>75</v>
      </c>
      <c r="AY104" s="202" t="s">
        <v>172</v>
      </c>
    </row>
    <row r="105" spans="2:65" s="12" customFormat="1">
      <c r="B105" s="192"/>
      <c r="C105" s="193"/>
      <c r="D105" s="194" t="s">
        <v>178</v>
      </c>
      <c r="E105" s="195" t="s">
        <v>1</v>
      </c>
      <c r="F105" s="196" t="s">
        <v>180</v>
      </c>
      <c r="G105" s="193"/>
      <c r="H105" s="195" t="s">
        <v>1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178</v>
      </c>
      <c r="AU105" s="202" t="s">
        <v>84</v>
      </c>
      <c r="AV105" s="12" t="s">
        <v>82</v>
      </c>
      <c r="AW105" s="12" t="s">
        <v>36</v>
      </c>
      <c r="AX105" s="12" t="s">
        <v>75</v>
      </c>
      <c r="AY105" s="202" t="s">
        <v>172</v>
      </c>
    </row>
    <row r="106" spans="2:65" s="12" customFormat="1">
      <c r="B106" s="192"/>
      <c r="C106" s="193"/>
      <c r="D106" s="194" t="s">
        <v>178</v>
      </c>
      <c r="E106" s="195" t="s">
        <v>1</v>
      </c>
      <c r="F106" s="196" t="s">
        <v>194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178</v>
      </c>
      <c r="AU106" s="202" t="s">
        <v>84</v>
      </c>
      <c r="AV106" s="12" t="s">
        <v>82</v>
      </c>
      <c r="AW106" s="12" t="s">
        <v>36</v>
      </c>
      <c r="AX106" s="12" t="s">
        <v>75</v>
      </c>
      <c r="AY106" s="202" t="s">
        <v>172</v>
      </c>
    </row>
    <row r="107" spans="2:65" s="13" customFormat="1">
      <c r="B107" s="203"/>
      <c r="C107" s="204"/>
      <c r="D107" s="194" t="s">
        <v>178</v>
      </c>
      <c r="E107" s="205" t="s">
        <v>1</v>
      </c>
      <c r="F107" s="206" t="s">
        <v>1116</v>
      </c>
      <c r="G107" s="204"/>
      <c r="H107" s="207">
        <v>174.38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178</v>
      </c>
      <c r="AU107" s="213" t="s">
        <v>84</v>
      </c>
      <c r="AV107" s="13" t="s">
        <v>84</v>
      </c>
      <c r="AW107" s="13" t="s">
        <v>36</v>
      </c>
      <c r="AX107" s="13" t="s">
        <v>82</v>
      </c>
      <c r="AY107" s="213" t="s">
        <v>172</v>
      </c>
    </row>
    <row r="108" spans="2:65" s="1" customFormat="1" ht="22.5" customHeight="1">
      <c r="B108" s="33"/>
      <c r="C108" s="181" t="s">
        <v>84</v>
      </c>
      <c r="D108" s="181" t="s">
        <v>174</v>
      </c>
      <c r="E108" s="182" t="s">
        <v>197</v>
      </c>
      <c r="F108" s="183" t="s">
        <v>198</v>
      </c>
      <c r="G108" s="184" t="s">
        <v>175</v>
      </c>
      <c r="H108" s="185">
        <v>174.38</v>
      </c>
      <c r="I108" s="186"/>
      <c r="J108" s="185">
        <f>ROUND(I108*H108,2)</f>
        <v>0</v>
      </c>
      <c r="K108" s="183" t="s">
        <v>176</v>
      </c>
      <c r="L108" s="37"/>
      <c r="M108" s="187" t="s">
        <v>1</v>
      </c>
      <c r="N108" s="188" t="s">
        <v>46</v>
      </c>
      <c r="O108" s="59"/>
      <c r="P108" s="189">
        <f>O108*H108</f>
        <v>0</v>
      </c>
      <c r="Q108" s="189">
        <v>0</v>
      </c>
      <c r="R108" s="189">
        <f>Q108*H108</f>
        <v>0</v>
      </c>
      <c r="S108" s="189">
        <v>0.57999999999999996</v>
      </c>
      <c r="T108" s="190">
        <f>S108*H108</f>
        <v>101.14039999999999</v>
      </c>
      <c r="AR108" s="16" t="s">
        <v>177</v>
      </c>
      <c r="AT108" s="16" t="s">
        <v>174</v>
      </c>
      <c r="AU108" s="16" t="s">
        <v>84</v>
      </c>
      <c r="AY108" s="16" t="s">
        <v>172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6" t="s">
        <v>82</v>
      </c>
      <c r="BK108" s="191">
        <f>ROUND(I108*H108,2)</f>
        <v>0</v>
      </c>
      <c r="BL108" s="16" t="s">
        <v>177</v>
      </c>
      <c r="BM108" s="16" t="s">
        <v>1117</v>
      </c>
    </row>
    <row r="109" spans="2:65" s="1" customFormat="1" ht="19.5">
      <c r="B109" s="33"/>
      <c r="C109" s="34"/>
      <c r="D109" s="194" t="s">
        <v>186</v>
      </c>
      <c r="E109" s="34"/>
      <c r="F109" s="214" t="s">
        <v>199</v>
      </c>
      <c r="G109" s="34"/>
      <c r="H109" s="34"/>
      <c r="I109" s="111"/>
      <c r="J109" s="34"/>
      <c r="K109" s="34"/>
      <c r="L109" s="37"/>
      <c r="M109" s="215"/>
      <c r="N109" s="59"/>
      <c r="O109" s="59"/>
      <c r="P109" s="59"/>
      <c r="Q109" s="59"/>
      <c r="R109" s="59"/>
      <c r="S109" s="59"/>
      <c r="T109" s="60"/>
      <c r="AT109" s="16" t="s">
        <v>186</v>
      </c>
      <c r="AU109" s="16" t="s">
        <v>84</v>
      </c>
    </row>
    <row r="110" spans="2:65" s="12" customFormat="1">
      <c r="B110" s="192"/>
      <c r="C110" s="193"/>
      <c r="D110" s="194" t="s">
        <v>178</v>
      </c>
      <c r="E110" s="195" t="s">
        <v>1</v>
      </c>
      <c r="F110" s="196" t="s">
        <v>1115</v>
      </c>
      <c r="G110" s="193"/>
      <c r="H110" s="195" t="s">
        <v>1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178</v>
      </c>
      <c r="AU110" s="202" t="s">
        <v>84</v>
      </c>
      <c r="AV110" s="12" t="s">
        <v>82</v>
      </c>
      <c r="AW110" s="12" t="s">
        <v>36</v>
      </c>
      <c r="AX110" s="12" t="s">
        <v>75</v>
      </c>
      <c r="AY110" s="202" t="s">
        <v>172</v>
      </c>
    </row>
    <row r="111" spans="2:65" s="12" customFormat="1">
      <c r="B111" s="192"/>
      <c r="C111" s="193"/>
      <c r="D111" s="194" t="s">
        <v>178</v>
      </c>
      <c r="E111" s="195" t="s">
        <v>1</v>
      </c>
      <c r="F111" s="196" t="s">
        <v>180</v>
      </c>
      <c r="G111" s="193"/>
      <c r="H111" s="195" t="s">
        <v>1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178</v>
      </c>
      <c r="AU111" s="202" t="s">
        <v>84</v>
      </c>
      <c r="AV111" s="12" t="s">
        <v>82</v>
      </c>
      <c r="AW111" s="12" t="s">
        <v>36</v>
      </c>
      <c r="AX111" s="12" t="s">
        <v>75</v>
      </c>
      <c r="AY111" s="202" t="s">
        <v>172</v>
      </c>
    </row>
    <row r="112" spans="2:65" s="13" customFormat="1">
      <c r="B112" s="203"/>
      <c r="C112" s="204"/>
      <c r="D112" s="194" t="s">
        <v>178</v>
      </c>
      <c r="E112" s="205" t="s">
        <v>1</v>
      </c>
      <c r="F112" s="206" t="s">
        <v>1116</v>
      </c>
      <c r="G112" s="204"/>
      <c r="H112" s="207">
        <v>174.38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178</v>
      </c>
      <c r="AU112" s="213" t="s">
        <v>84</v>
      </c>
      <c r="AV112" s="13" t="s">
        <v>84</v>
      </c>
      <c r="AW112" s="13" t="s">
        <v>36</v>
      </c>
      <c r="AX112" s="13" t="s">
        <v>82</v>
      </c>
      <c r="AY112" s="213" t="s">
        <v>172</v>
      </c>
    </row>
    <row r="113" spans="2:65" s="1" customFormat="1" ht="22.5" customHeight="1">
      <c r="B113" s="33"/>
      <c r="C113" s="181" t="s">
        <v>92</v>
      </c>
      <c r="D113" s="181" t="s">
        <v>174</v>
      </c>
      <c r="E113" s="182" t="s">
        <v>205</v>
      </c>
      <c r="F113" s="183" t="s">
        <v>206</v>
      </c>
      <c r="G113" s="184" t="s">
        <v>175</v>
      </c>
      <c r="H113" s="185">
        <v>174.38</v>
      </c>
      <c r="I113" s="186"/>
      <c r="J113" s="185">
        <f>ROUND(I113*H113,2)</f>
        <v>0</v>
      </c>
      <c r="K113" s="183" t="s">
        <v>1</v>
      </c>
      <c r="L113" s="37"/>
      <c r="M113" s="187" t="s">
        <v>1</v>
      </c>
      <c r="N113" s="188" t="s">
        <v>46</v>
      </c>
      <c r="O113" s="59"/>
      <c r="P113" s="189">
        <f>O113*H113</f>
        <v>0</v>
      </c>
      <c r="Q113" s="189">
        <v>2.9999999999999997E-4</v>
      </c>
      <c r="R113" s="189">
        <f>Q113*H113</f>
        <v>5.2313999999999992E-2</v>
      </c>
      <c r="S113" s="189">
        <v>0.38400000000000001</v>
      </c>
      <c r="T113" s="190">
        <f>S113*H113</f>
        <v>66.961920000000006</v>
      </c>
      <c r="AR113" s="16" t="s">
        <v>177</v>
      </c>
      <c r="AT113" s="16" t="s">
        <v>174</v>
      </c>
      <c r="AU113" s="16" t="s">
        <v>84</v>
      </c>
      <c r="AY113" s="16" t="s">
        <v>172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6" t="s">
        <v>82</v>
      </c>
      <c r="BK113" s="191">
        <f>ROUND(I113*H113,2)</f>
        <v>0</v>
      </c>
      <c r="BL113" s="16" t="s">
        <v>177</v>
      </c>
      <c r="BM113" s="16" t="s">
        <v>1118</v>
      </c>
    </row>
    <row r="114" spans="2:65" s="1" customFormat="1" ht="19.5">
      <c r="B114" s="33"/>
      <c r="C114" s="34"/>
      <c r="D114" s="194" t="s">
        <v>186</v>
      </c>
      <c r="E114" s="34"/>
      <c r="F114" s="214" t="s">
        <v>207</v>
      </c>
      <c r="G114" s="34"/>
      <c r="H114" s="34"/>
      <c r="I114" s="111"/>
      <c r="J114" s="34"/>
      <c r="K114" s="34"/>
      <c r="L114" s="37"/>
      <c r="M114" s="215"/>
      <c r="N114" s="59"/>
      <c r="O114" s="59"/>
      <c r="P114" s="59"/>
      <c r="Q114" s="59"/>
      <c r="R114" s="59"/>
      <c r="S114" s="59"/>
      <c r="T114" s="60"/>
      <c r="AT114" s="16" t="s">
        <v>186</v>
      </c>
      <c r="AU114" s="16" t="s">
        <v>84</v>
      </c>
    </row>
    <row r="115" spans="2:65" s="12" customFormat="1">
      <c r="B115" s="192"/>
      <c r="C115" s="193"/>
      <c r="D115" s="194" t="s">
        <v>178</v>
      </c>
      <c r="E115" s="195" t="s">
        <v>1</v>
      </c>
      <c r="F115" s="196" t="s">
        <v>1115</v>
      </c>
      <c r="G115" s="193"/>
      <c r="H115" s="195" t="s">
        <v>1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178</v>
      </c>
      <c r="AU115" s="202" t="s">
        <v>84</v>
      </c>
      <c r="AV115" s="12" t="s">
        <v>82</v>
      </c>
      <c r="AW115" s="12" t="s">
        <v>36</v>
      </c>
      <c r="AX115" s="12" t="s">
        <v>75</v>
      </c>
      <c r="AY115" s="202" t="s">
        <v>172</v>
      </c>
    </row>
    <row r="116" spans="2:65" s="12" customFormat="1">
      <c r="B116" s="192"/>
      <c r="C116" s="193"/>
      <c r="D116" s="194" t="s">
        <v>178</v>
      </c>
      <c r="E116" s="195" t="s">
        <v>1</v>
      </c>
      <c r="F116" s="196" t="s">
        <v>180</v>
      </c>
      <c r="G116" s="193"/>
      <c r="H116" s="195" t="s">
        <v>1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178</v>
      </c>
      <c r="AU116" s="202" t="s">
        <v>84</v>
      </c>
      <c r="AV116" s="12" t="s">
        <v>82</v>
      </c>
      <c r="AW116" s="12" t="s">
        <v>36</v>
      </c>
      <c r="AX116" s="12" t="s">
        <v>75</v>
      </c>
      <c r="AY116" s="202" t="s">
        <v>172</v>
      </c>
    </row>
    <row r="117" spans="2:65" s="13" customFormat="1">
      <c r="B117" s="203"/>
      <c r="C117" s="204"/>
      <c r="D117" s="194" t="s">
        <v>178</v>
      </c>
      <c r="E117" s="205" t="s">
        <v>1</v>
      </c>
      <c r="F117" s="206" t="s">
        <v>1116</v>
      </c>
      <c r="G117" s="204"/>
      <c r="H117" s="207">
        <v>174.38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178</v>
      </c>
      <c r="AU117" s="213" t="s">
        <v>84</v>
      </c>
      <c r="AV117" s="13" t="s">
        <v>84</v>
      </c>
      <c r="AW117" s="13" t="s">
        <v>36</v>
      </c>
      <c r="AX117" s="13" t="s">
        <v>82</v>
      </c>
      <c r="AY117" s="213" t="s">
        <v>172</v>
      </c>
    </row>
    <row r="118" spans="2:65" s="1" customFormat="1" ht="33.75" customHeight="1">
      <c r="B118" s="33"/>
      <c r="C118" s="181" t="s">
        <v>177</v>
      </c>
      <c r="D118" s="181" t="s">
        <v>174</v>
      </c>
      <c r="E118" s="182" t="s">
        <v>226</v>
      </c>
      <c r="F118" s="183" t="s">
        <v>227</v>
      </c>
      <c r="G118" s="184" t="s">
        <v>211</v>
      </c>
      <c r="H118" s="185">
        <v>2</v>
      </c>
      <c r="I118" s="186"/>
      <c r="J118" s="185">
        <f>ROUND(I118*H118,2)</f>
        <v>0</v>
      </c>
      <c r="K118" s="183" t="s">
        <v>176</v>
      </c>
      <c r="L118" s="37"/>
      <c r="M118" s="187" t="s">
        <v>1</v>
      </c>
      <c r="N118" s="188" t="s">
        <v>46</v>
      </c>
      <c r="O118" s="59"/>
      <c r="P118" s="189">
        <f>O118*H118</f>
        <v>0</v>
      </c>
      <c r="Q118" s="189">
        <v>3.6900000000000002E-2</v>
      </c>
      <c r="R118" s="189">
        <f>Q118*H118</f>
        <v>7.3800000000000004E-2</v>
      </c>
      <c r="S118" s="189">
        <v>0</v>
      </c>
      <c r="T118" s="190">
        <f>S118*H118</f>
        <v>0</v>
      </c>
      <c r="AR118" s="16" t="s">
        <v>177</v>
      </c>
      <c r="AT118" s="16" t="s">
        <v>174</v>
      </c>
      <c r="AU118" s="16" t="s">
        <v>84</v>
      </c>
      <c r="AY118" s="16" t="s">
        <v>172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6" t="s">
        <v>82</v>
      </c>
      <c r="BK118" s="191">
        <f>ROUND(I118*H118,2)</f>
        <v>0</v>
      </c>
      <c r="BL118" s="16" t="s">
        <v>177</v>
      </c>
      <c r="BM118" s="16" t="s">
        <v>1119</v>
      </c>
    </row>
    <row r="119" spans="2:65" s="12" customFormat="1">
      <c r="B119" s="192"/>
      <c r="C119" s="193"/>
      <c r="D119" s="194" t="s">
        <v>178</v>
      </c>
      <c r="E119" s="195" t="s">
        <v>1</v>
      </c>
      <c r="F119" s="196" t="s">
        <v>1120</v>
      </c>
      <c r="G119" s="193"/>
      <c r="H119" s="195" t="s">
        <v>1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178</v>
      </c>
      <c r="AU119" s="202" t="s">
        <v>84</v>
      </c>
      <c r="AV119" s="12" t="s">
        <v>82</v>
      </c>
      <c r="AW119" s="12" t="s">
        <v>36</v>
      </c>
      <c r="AX119" s="12" t="s">
        <v>75</v>
      </c>
      <c r="AY119" s="202" t="s">
        <v>172</v>
      </c>
    </row>
    <row r="120" spans="2:65" s="13" customFormat="1">
      <c r="B120" s="203"/>
      <c r="C120" s="204"/>
      <c r="D120" s="194" t="s">
        <v>178</v>
      </c>
      <c r="E120" s="205" t="s">
        <v>1</v>
      </c>
      <c r="F120" s="206" t="s">
        <v>805</v>
      </c>
      <c r="G120" s="204"/>
      <c r="H120" s="207">
        <v>2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178</v>
      </c>
      <c r="AU120" s="213" t="s">
        <v>84</v>
      </c>
      <c r="AV120" s="13" t="s">
        <v>84</v>
      </c>
      <c r="AW120" s="13" t="s">
        <v>36</v>
      </c>
      <c r="AX120" s="13" t="s">
        <v>82</v>
      </c>
      <c r="AY120" s="213" t="s">
        <v>172</v>
      </c>
    </row>
    <row r="121" spans="2:65" s="1" customFormat="1" ht="22.5" customHeight="1">
      <c r="B121" s="33"/>
      <c r="C121" s="181" t="s">
        <v>183</v>
      </c>
      <c r="D121" s="181" t="s">
        <v>174</v>
      </c>
      <c r="E121" s="182" t="s">
        <v>234</v>
      </c>
      <c r="F121" s="183" t="s">
        <v>235</v>
      </c>
      <c r="G121" s="184" t="s">
        <v>231</v>
      </c>
      <c r="H121" s="185">
        <v>3.6</v>
      </c>
      <c r="I121" s="186"/>
      <c r="J121" s="185">
        <f>ROUND(I121*H121,2)</f>
        <v>0</v>
      </c>
      <c r="K121" s="183" t="s">
        <v>176</v>
      </c>
      <c r="L121" s="37"/>
      <c r="M121" s="187" t="s">
        <v>1</v>
      </c>
      <c r="N121" s="188" t="s">
        <v>46</v>
      </c>
      <c r="O121" s="59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AR121" s="16" t="s">
        <v>177</v>
      </c>
      <c r="AT121" s="16" t="s">
        <v>174</v>
      </c>
      <c r="AU121" s="16" t="s">
        <v>84</v>
      </c>
      <c r="AY121" s="16" t="s">
        <v>172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6" t="s">
        <v>82</v>
      </c>
      <c r="BK121" s="191">
        <f>ROUND(I121*H121,2)</f>
        <v>0</v>
      </c>
      <c r="BL121" s="16" t="s">
        <v>177</v>
      </c>
      <c r="BM121" s="16" t="s">
        <v>1121</v>
      </c>
    </row>
    <row r="122" spans="2:65" s="13" customFormat="1">
      <c r="B122" s="203"/>
      <c r="C122" s="204"/>
      <c r="D122" s="194" t="s">
        <v>178</v>
      </c>
      <c r="E122" s="205" t="s">
        <v>1</v>
      </c>
      <c r="F122" s="206" t="s">
        <v>1122</v>
      </c>
      <c r="G122" s="204"/>
      <c r="H122" s="207">
        <v>3.6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178</v>
      </c>
      <c r="AU122" s="213" t="s">
        <v>84</v>
      </c>
      <c r="AV122" s="13" t="s">
        <v>84</v>
      </c>
      <c r="AW122" s="13" t="s">
        <v>36</v>
      </c>
      <c r="AX122" s="13" t="s">
        <v>82</v>
      </c>
      <c r="AY122" s="213" t="s">
        <v>172</v>
      </c>
    </row>
    <row r="123" spans="2:65" s="1" customFormat="1" ht="22.5" customHeight="1">
      <c r="B123" s="33"/>
      <c r="C123" s="181" t="s">
        <v>190</v>
      </c>
      <c r="D123" s="181" t="s">
        <v>174</v>
      </c>
      <c r="E123" s="182" t="s">
        <v>237</v>
      </c>
      <c r="F123" s="183" t="s">
        <v>238</v>
      </c>
      <c r="G123" s="184" t="s">
        <v>231</v>
      </c>
      <c r="H123" s="185">
        <v>113.42</v>
      </c>
      <c r="I123" s="186"/>
      <c r="J123" s="185">
        <f>ROUND(I123*H123,2)</f>
        <v>0</v>
      </c>
      <c r="K123" s="183" t="s">
        <v>176</v>
      </c>
      <c r="L123" s="37"/>
      <c r="M123" s="187" t="s">
        <v>1</v>
      </c>
      <c r="N123" s="188" t="s">
        <v>46</v>
      </c>
      <c r="O123" s="59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AR123" s="16" t="s">
        <v>177</v>
      </c>
      <c r="AT123" s="16" t="s">
        <v>174</v>
      </c>
      <c r="AU123" s="16" t="s">
        <v>84</v>
      </c>
      <c r="AY123" s="16" t="s">
        <v>172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6" t="s">
        <v>82</v>
      </c>
      <c r="BK123" s="191">
        <f>ROUND(I123*H123,2)</f>
        <v>0</v>
      </c>
      <c r="BL123" s="16" t="s">
        <v>177</v>
      </c>
      <c r="BM123" s="16" t="s">
        <v>1123</v>
      </c>
    </row>
    <row r="124" spans="2:65" s="12" customFormat="1">
      <c r="B124" s="192"/>
      <c r="C124" s="193"/>
      <c r="D124" s="194" t="s">
        <v>178</v>
      </c>
      <c r="E124" s="195" t="s">
        <v>1</v>
      </c>
      <c r="F124" s="196" t="s">
        <v>1115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178</v>
      </c>
      <c r="AU124" s="202" t="s">
        <v>84</v>
      </c>
      <c r="AV124" s="12" t="s">
        <v>82</v>
      </c>
      <c r="AW124" s="12" t="s">
        <v>36</v>
      </c>
      <c r="AX124" s="12" t="s">
        <v>75</v>
      </c>
      <c r="AY124" s="202" t="s">
        <v>172</v>
      </c>
    </row>
    <row r="125" spans="2:65" s="12" customFormat="1">
      <c r="B125" s="192"/>
      <c r="C125" s="193"/>
      <c r="D125" s="194" t="s">
        <v>178</v>
      </c>
      <c r="E125" s="195" t="s">
        <v>1</v>
      </c>
      <c r="F125" s="196" t="s">
        <v>239</v>
      </c>
      <c r="G125" s="193"/>
      <c r="H125" s="195" t="s">
        <v>1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178</v>
      </c>
      <c r="AU125" s="202" t="s">
        <v>84</v>
      </c>
      <c r="AV125" s="12" t="s">
        <v>82</v>
      </c>
      <c r="AW125" s="12" t="s">
        <v>36</v>
      </c>
      <c r="AX125" s="12" t="s">
        <v>75</v>
      </c>
      <c r="AY125" s="202" t="s">
        <v>172</v>
      </c>
    </row>
    <row r="126" spans="2:65" s="12" customFormat="1">
      <c r="B126" s="192"/>
      <c r="C126" s="193"/>
      <c r="D126" s="194" t="s">
        <v>178</v>
      </c>
      <c r="E126" s="195" t="s">
        <v>1</v>
      </c>
      <c r="F126" s="196" t="s">
        <v>1124</v>
      </c>
      <c r="G126" s="193"/>
      <c r="H126" s="195" t="s">
        <v>1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178</v>
      </c>
      <c r="AU126" s="202" t="s">
        <v>84</v>
      </c>
      <c r="AV126" s="12" t="s">
        <v>82</v>
      </c>
      <c r="AW126" s="12" t="s">
        <v>36</v>
      </c>
      <c r="AX126" s="12" t="s">
        <v>75</v>
      </c>
      <c r="AY126" s="202" t="s">
        <v>172</v>
      </c>
    </row>
    <row r="127" spans="2:65" s="13" customFormat="1">
      <c r="B127" s="203"/>
      <c r="C127" s="204"/>
      <c r="D127" s="194" t="s">
        <v>178</v>
      </c>
      <c r="E127" s="205" t="s">
        <v>1</v>
      </c>
      <c r="F127" s="206" t="s">
        <v>1125</v>
      </c>
      <c r="G127" s="204"/>
      <c r="H127" s="207">
        <v>113.42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178</v>
      </c>
      <c r="AU127" s="213" t="s">
        <v>84</v>
      </c>
      <c r="AV127" s="13" t="s">
        <v>84</v>
      </c>
      <c r="AW127" s="13" t="s">
        <v>36</v>
      </c>
      <c r="AX127" s="13" t="s">
        <v>82</v>
      </c>
      <c r="AY127" s="213" t="s">
        <v>172</v>
      </c>
    </row>
    <row r="128" spans="2:65" s="1" customFormat="1" ht="22.5" customHeight="1">
      <c r="B128" s="33"/>
      <c r="C128" s="181" t="s">
        <v>196</v>
      </c>
      <c r="D128" s="181" t="s">
        <v>174</v>
      </c>
      <c r="E128" s="182" t="s">
        <v>242</v>
      </c>
      <c r="F128" s="183" t="s">
        <v>243</v>
      </c>
      <c r="G128" s="184" t="s">
        <v>231</v>
      </c>
      <c r="H128" s="185">
        <v>34.03</v>
      </c>
      <c r="I128" s="186"/>
      <c r="J128" s="185">
        <f>ROUND(I128*H128,2)</f>
        <v>0</v>
      </c>
      <c r="K128" s="183" t="s">
        <v>176</v>
      </c>
      <c r="L128" s="37"/>
      <c r="M128" s="187" t="s">
        <v>1</v>
      </c>
      <c r="N128" s="188" t="s">
        <v>46</v>
      </c>
      <c r="O128" s="59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AR128" s="16" t="s">
        <v>177</v>
      </c>
      <c r="AT128" s="16" t="s">
        <v>174</v>
      </c>
      <c r="AU128" s="16" t="s">
        <v>84</v>
      </c>
      <c r="AY128" s="16" t="s">
        <v>172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6" t="s">
        <v>82</v>
      </c>
      <c r="BK128" s="191">
        <f>ROUND(I128*H128,2)</f>
        <v>0</v>
      </c>
      <c r="BL128" s="16" t="s">
        <v>177</v>
      </c>
      <c r="BM128" s="16" t="s">
        <v>1126</v>
      </c>
    </row>
    <row r="129" spans="2:65" s="1" customFormat="1" ht="19.5">
      <c r="B129" s="33"/>
      <c r="C129" s="34"/>
      <c r="D129" s="194" t="s">
        <v>186</v>
      </c>
      <c r="E129" s="34"/>
      <c r="F129" s="214" t="s">
        <v>244</v>
      </c>
      <c r="G129" s="34"/>
      <c r="H129" s="34"/>
      <c r="I129" s="111"/>
      <c r="J129" s="34"/>
      <c r="K129" s="34"/>
      <c r="L129" s="37"/>
      <c r="M129" s="215"/>
      <c r="N129" s="59"/>
      <c r="O129" s="59"/>
      <c r="P129" s="59"/>
      <c r="Q129" s="59"/>
      <c r="R129" s="59"/>
      <c r="S129" s="59"/>
      <c r="T129" s="60"/>
      <c r="AT129" s="16" t="s">
        <v>186</v>
      </c>
      <c r="AU129" s="16" t="s">
        <v>84</v>
      </c>
    </row>
    <row r="130" spans="2:65" s="13" customFormat="1">
      <c r="B130" s="203"/>
      <c r="C130" s="204"/>
      <c r="D130" s="194" t="s">
        <v>178</v>
      </c>
      <c r="E130" s="204"/>
      <c r="F130" s="206" t="s">
        <v>1127</v>
      </c>
      <c r="G130" s="204"/>
      <c r="H130" s="207">
        <v>34.03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178</v>
      </c>
      <c r="AU130" s="213" t="s">
        <v>84</v>
      </c>
      <c r="AV130" s="13" t="s">
        <v>84</v>
      </c>
      <c r="AW130" s="13" t="s">
        <v>4</v>
      </c>
      <c r="AX130" s="13" t="s">
        <v>82</v>
      </c>
      <c r="AY130" s="213" t="s">
        <v>172</v>
      </c>
    </row>
    <row r="131" spans="2:65" s="1" customFormat="1" ht="22.5" customHeight="1">
      <c r="B131" s="33"/>
      <c r="C131" s="181" t="s">
        <v>200</v>
      </c>
      <c r="D131" s="181" t="s">
        <v>174</v>
      </c>
      <c r="E131" s="182" t="s">
        <v>246</v>
      </c>
      <c r="F131" s="183" t="s">
        <v>247</v>
      </c>
      <c r="G131" s="184" t="s">
        <v>231</v>
      </c>
      <c r="H131" s="185">
        <v>115.79</v>
      </c>
      <c r="I131" s="186"/>
      <c r="J131" s="185">
        <f>ROUND(I131*H131,2)</f>
        <v>0</v>
      </c>
      <c r="K131" s="183" t="s">
        <v>176</v>
      </c>
      <c r="L131" s="37"/>
      <c r="M131" s="187" t="s">
        <v>1</v>
      </c>
      <c r="N131" s="188" t="s">
        <v>46</v>
      </c>
      <c r="O131" s="59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AR131" s="16" t="s">
        <v>177</v>
      </c>
      <c r="AT131" s="16" t="s">
        <v>174</v>
      </c>
      <c r="AU131" s="16" t="s">
        <v>84</v>
      </c>
      <c r="AY131" s="16" t="s">
        <v>172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6" t="s">
        <v>82</v>
      </c>
      <c r="BK131" s="191">
        <f>ROUND(I131*H131,2)</f>
        <v>0</v>
      </c>
      <c r="BL131" s="16" t="s">
        <v>177</v>
      </c>
      <c r="BM131" s="16" t="s">
        <v>1128</v>
      </c>
    </row>
    <row r="132" spans="2:65" s="12" customFormat="1">
      <c r="B132" s="192"/>
      <c r="C132" s="193"/>
      <c r="D132" s="194" t="s">
        <v>178</v>
      </c>
      <c r="E132" s="195" t="s">
        <v>1</v>
      </c>
      <c r="F132" s="196" t="s">
        <v>1115</v>
      </c>
      <c r="G132" s="193"/>
      <c r="H132" s="195" t="s">
        <v>1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178</v>
      </c>
      <c r="AU132" s="202" t="s">
        <v>84</v>
      </c>
      <c r="AV132" s="12" t="s">
        <v>82</v>
      </c>
      <c r="AW132" s="12" t="s">
        <v>36</v>
      </c>
      <c r="AX132" s="12" t="s">
        <v>75</v>
      </c>
      <c r="AY132" s="202" t="s">
        <v>172</v>
      </c>
    </row>
    <row r="133" spans="2:65" s="12" customFormat="1">
      <c r="B133" s="192"/>
      <c r="C133" s="193"/>
      <c r="D133" s="194" t="s">
        <v>178</v>
      </c>
      <c r="E133" s="195" t="s">
        <v>1</v>
      </c>
      <c r="F133" s="196" t="s">
        <v>239</v>
      </c>
      <c r="G133" s="193"/>
      <c r="H133" s="195" t="s">
        <v>1</v>
      </c>
      <c r="I133" s="197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178</v>
      </c>
      <c r="AU133" s="202" t="s">
        <v>84</v>
      </c>
      <c r="AV133" s="12" t="s">
        <v>82</v>
      </c>
      <c r="AW133" s="12" t="s">
        <v>36</v>
      </c>
      <c r="AX133" s="12" t="s">
        <v>75</v>
      </c>
      <c r="AY133" s="202" t="s">
        <v>172</v>
      </c>
    </row>
    <row r="134" spans="2:65" s="12" customFormat="1">
      <c r="B134" s="192"/>
      <c r="C134" s="193"/>
      <c r="D134" s="194" t="s">
        <v>178</v>
      </c>
      <c r="E134" s="195" t="s">
        <v>1</v>
      </c>
      <c r="F134" s="196" t="s">
        <v>1129</v>
      </c>
      <c r="G134" s="193"/>
      <c r="H134" s="195" t="s">
        <v>1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178</v>
      </c>
      <c r="AU134" s="202" t="s">
        <v>84</v>
      </c>
      <c r="AV134" s="12" t="s">
        <v>82</v>
      </c>
      <c r="AW134" s="12" t="s">
        <v>36</v>
      </c>
      <c r="AX134" s="12" t="s">
        <v>75</v>
      </c>
      <c r="AY134" s="202" t="s">
        <v>172</v>
      </c>
    </row>
    <row r="135" spans="2:65" s="13" customFormat="1">
      <c r="B135" s="203"/>
      <c r="C135" s="204"/>
      <c r="D135" s="194" t="s">
        <v>178</v>
      </c>
      <c r="E135" s="205" t="s">
        <v>1</v>
      </c>
      <c r="F135" s="206" t="s">
        <v>1130</v>
      </c>
      <c r="G135" s="204"/>
      <c r="H135" s="207">
        <v>115.79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178</v>
      </c>
      <c r="AU135" s="213" t="s">
        <v>84</v>
      </c>
      <c r="AV135" s="13" t="s">
        <v>84</v>
      </c>
      <c r="AW135" s="13" t="s">
        <v>36</v>
      </c>
      <c r="AX135" s="13" t="s">
        <v>82</v>
      </c>
      <c r="AY135" s="213" t="s">
        <v>172</v>
      </c>
    </row>
    <row r="136" spans="2:65" s="1" customFormat="1" ht="22.5" customHeight="1">
      <c r="B136" s="33"/>
      <c r="C136" s="181" t="s">
        <v>204</v>
      </c>
      <c r="D136" s="181" t="s">
        <v>174</v>
      </c>
      <c r="E136" s="182" t="s">
        <v>248</v>
      </c>
      <c r="F136" s="183" t="s">
        <v>249</v>
      </c>
      <c r="G136" s="184" t="s">
        <v>231</v>
      </c>
      <c r="H136" s="185">
        <v>34.74</v>
      </c>
      <c r="I136" s="186"/>
      <c r="J136" s="185">
        <f>ROUND(I136*H136,2)</f>
        <v>0</v>
      </c>
      <c r="K136" s="183" t="s">
        <v>176</v>
      </c>
      <c r="L136" s="37"/>
      <c r="M136" s="187" t="s">
        <v>1</v>
      </c>
      <c r="N136" s="188" t="s">
        <v>46</v>
      </c>
      <c r="O136" s="59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AR136" s="16" t="s">
        <v>177</v>
      </c>
      <c r="AT136" s="16" t="s">
        <v>174</v>
      </c>
      <c r="AU136" s="16" t="s">
        <v>84</v>
      </c>
      <c r="AY136" s="16" t="s">
        <v>172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6" t="s">
        <v>82</v>
      </c>
      <c r="BK136" s="191">
        <f>ROUND(I136*H136,2)</f>
        <v>0</v>
      </c>
      <c r="BL136" s="16" t="s">
        <v>177</v>
      </c>
      <c r="BM136" s="16" t="s">
        <v>1131</v>
      </c>
    </row>
    <row r="137" spans="2:65" s="1" customFormat="1" ht="19.5">
      <c r="B137" s="33"/>
      <c r="C137" s="34"/>
      <c r="D137" s="194" t="s">
        <v>186</v>
      </c>
      <c r="E137" s="34"/>
      <c r="F137" s="214" t="s">
        <v>244</v>
      </c>
      <c r="G137" s="34"/>
      <c r="H137" s="34"/>
      <c r="I137" s="111"/>
      <c r="J137" s="34"/>
      <c r="K137" s="34"/>
      <c r="L137" s="37"/>
      <c r="M137" s="215"/>
      <c r="N137" s="59"/>
      <c r="O137" s="59"/>
      <c r="P137" s="59"/>
      <c r="Q137" s="59"/>
      <c r="R137" s="59"/>
      <c r="S137" s="59"/>
      <c r="T137" s="60"/>
      <c r="AT137" s="16" t="s">
        <v>186</v>
      </c>
      <c r="AU137" s="16" t="s">
        <v>84</v>
      </c>
    </row>
    <row r="138" spans="2:65" s="13" customFormat="1">
      <c r="B138" s="203"/>
      <c r="C138" s="204"/>
      <c r="D138" s="194" t="s">
        <v>178</v>
      </c>
      <c r="E138" s="204"/>
      <c r="F138" s="206" t="s">
        <v>1132</v>
      </c>
      <c r="G138" s="204"/>
      <c r="H138" s="207">
        <v>34.74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178</v>
      </c>
      <c r="AU138" s="213" t="s">
        <v>84</v>
      </c>
      <c r="AV138" s="13" t="s">
        <v>84</v>
      </c>
      <c r="AW138" s="13" t="s">
        <v>4</v>
      </c>
      <c r="AX138" s="13" t="s">
        <v>82</v>
      </c>
      <c r="AY138" s="213" t="s">
        <v>172</v>
      </c>
    </row>
    <row r="139" spans="2:65" s="1" customFormat="1" ht="22.5" customHeight="1">
      <c r="B139" s="33"/>
      <c r="C139" s="181" t="s">
        <v>208</v>
      </c>
      <c r="D139" s="181" t="s">
        <v>174</v>
      </c>
      <c r="E139" s="182" t="s">
        <v>251</v>
      </c>
      <c r="F139" s="183" t="s">
        <v>252</v>
      </c>
      <c r="G139" s="184" t="s">
        <v>231</v>
      </c>
      <c r="H139" s="185">
        <v>4.7300000000000004</v>
      </c>
      <c r="I139" s="186"/>
      <c r="J139" s="185">
        <f>ROUND(I139*H139,2)</f>
        <v>0</v>
      </c>
      <c r="K139" s="183" t="s">
        <v>1</v>
      </c>
      <c r="L139" s="37"/>
      <c r="M139" s="187" t="s">
        <v>1</v>
      </c>
      <c r="N139" s="188" t="s">
        <v>46</v>
      </c>
      <c r="O139" s="59"/>
      <c r="P139" s="189">
        <f>O139*H139</f>
        <v>0</v>
      </c>
      <c r="Q139" s="189">
        <v>4.9669999999999997E-5</v>
      </c>
      <c r="R139" s="189">
        <f>Q139*H139</f>
        <v>2.3493910000000002E-4</v>
      </c>
      <c r="S139" s="189">
        <v>0</v>
      </c>
      <c r="T139" s="190">
        <f>S139*H139</f>
        <v>0</v>
      </c>
      <c r="AR139" s="16" t="s">
        <v>177</v>
      </c>
      <c r="AT139" s="16" t="s">
        <v>174</v>
      </c>
      <c r="AU139" s="16" t="s">
        <v>84</v>
      </c>
      <c r="AY139" s="16" t="s">
        <v>172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6" t="s">
        <v>82</v>
      </c>
      <c r="BK139" s="191">
        <f>ROUND(I139*H139,2)</f>
        <v>0</v>
      </c>
      <c r="BL139" s="16" t="s">
        <v>177</v>
      </c>
      <c r="BM139" s="16" t="s">
        <v>1133</v>
      </c>
    </row>
    <row r="140" spans="2:65" s="12" customFormat="1">
      <c r="B140" s="192"/>
      <c r="C140" s="193"/>
      <c r="D140" s="194" t="s">
        <v>178</v>
      </c>
      <c r="E140" s="195" t="s">
        <v>1</v>
      </c>
      <c r="F140" s="196" t="s">
        <v>1115</v>
      </c>
      <c r="G140" s="193"/>
      <c r="H140" s="195" t="s">
        <v>1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178</v>
      </c>
      <c r="AU140" s="202" t="s">
        <v>84</v>
      </c>
      <c r="AV140" s="12" t="s">
        <v>82</v>
      </c>
      <c r="AW140" s="12" t="s">
        <v>36</v>
      </c>
      <c r="AX140" s="12" t="s">
        <v>75</v>
      </c>
      <c r="AY140" s="202" t="s">
        <v>172</v>
      </c>
    </row>
    <row r="141" spans="2:65" s="12" customFormat="1">
      <c r="B141" s="192"/>
      <c r="C141" s="193"/>
      <c r="D141" s="194" t="s">
        <v>178</v>
      </c>
      <c r="E141" s="195" t="s">
        <v>1</v>
      </c>
      <c r="F141" s="196" t="s">
        <v>239</v>
      </c>
      <c r="G141" s="193"/>
      <c r="H141" s="195" t="s">
        <v>1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178</v>
      </c>
      <c r="AU141" s="202" t="s">
        <v>84</v>
      </c>
      <c r="AV141" s="12" t="s">
        <v>82</v>
      </c>
      <c r="AW141" s="12" t="s">
        <v>36</v>
      </c>
      <c r="AX141" s="12" t="s">
        <v>75</v>
      </c>
      <c r="AY141" s="202" t="s">
        <v>172</v>
      </c>
    </row>
    <row r="142" spans="2:65" s="12" customFormat="1">
      <c r="B142" s="192"/>
      <c r="C142" s="193"/>
      <c r="D142" s="194" t="s">
        <v>178</v>
      </c>
      <c r="E142" s="195" t="s">
        <v>1</v>
      </c>
      <c r="F142" s="196" t="s">
        <v>1134</v>
      </c>
      <c r="G142" s="193"/>
      <c r="H142" s="195" t="s">
        <v>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178</v>
      </c>
      <c r="AU142" s="202" t="s">
        <v>84</v>
      </c>
      <c r="AV142" s="12" t="s">
        <v>82</v>
      </c>
      <c r="AW142" s="12" t="s">
        <v>36</v>
      </c>
      <c r="AX142" s="12" t="s">
        <v>75</v>
      </c>
      <c r="AY142" s="202" t="s">
        <v>172</v>
      </c>
    </row>
    <row r="143" spans="2:65" s="13" customFormat="1">
      <c r="B143" s="203"/>
      <c r="C143" s="204"/>
      <c r="D143" s="194" t="s">
        <v>178</v>
      </c>
      <c r="E143" s="205" t="s">
        <v>1</v>
      </c>
      <c r="F143" s="206" t="s">
        <v>1135</v>
      </c>
      <c r="G143" s="204"/>
      <c r="H143" s="207">
        <v>4.7300000000000004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178</v>
      </c>
      <c r="AU143" s="213" t="s">
        <v>84</v>
      </c>
      <c r="AV143" s="13" t="s">
        <v>84</v>
      </c>
      <c r="AW143" s="13" t="s">
        <v>36</v>
      </c>
      <c r="AX143" s="13" t="s">
        <v>82</v>
      </c>
      <c r="AY143" s="213" t="s">
        <v>172</v>
      </c>
    </row>
    <row r="144" spans="2:65" s="1" customFormat="1" ht="22.5" customHeight="1">
      <c r="B144" s="33"/>
      <c r="C144" s="181" t="s">
        <v>213</v>
      </c>
      <c r="D144" s="181" t="s">
        <v>174</v>
      </c>
      <c r="E144" s="182" t="s">
        <v>254</v>
      </c>
      <c r="F144" s="183" t="s">
        <v>255</v>
      </c>
      <c r="G144" s="184" t="s">
        <v>231</v>
      </c>
      <c r="H144" s="185">
        <v>2.36</v>
      </c>
      <c r="I144" s="186"/>
      <c r="J144" s="185">
        <f>ROUND(I144*H144,2)</f>
        <v>0</v>
      </c>
      <c r="K144" s="183" t="s">
        <v>1</v>
      </c>
      <c r="L144" s="37"/>
      <c r="M144" s="187" t="s">
        <v>1</v>
      </c>
      <c r="N144" s="188" t="s">
        <v>46</v>
      </c>
      <c r="O144" s="59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16" t="s">
        <v>177</v>
      </c>
      <c r="AT144" s="16" t="s">
        <v>174</v>
      </c>
      <c r="AU144" s="16" t="s">
        <v>84</v>
      </c>
      <c r="AY144" s="16" t="s">
        <v>172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6" t="s">
        <v>82</v>
      </c>
      <c r="BK144" s="191">
        <f>ROUND(I144*H144,2)</f>
        <v>0</v>
      </c>
      <c r="BL144" s="16" t="s">
        <v>177</v>
      </c>
      <c r="BM144" s="16" t="s">
        <v>1136</v>
      </c>
    </row>
    <row r="145" spans="2:65" s="12" customFormat="1">
      <c r="B145" s="192"/>
      <c r="C145" s="193"/>
      <c r="D145" s="194" t="s">
        <v>178</v>
      </c>
      <c r="E145" s="195" t="s">
        <v>1</v>
      </c>
      <c r="F145" s="196" t="s">
        <v>1115</v>
      </c>
      <c r="G145" s="193"/>
      <c r="H145" s="195" t="s">
        <v>1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178</v>
      </c>
      <c r="AU145" s="202" t="s">
        <v>84</v>
      </c>
      <c r="AV145" s="12" t="s">
        <v>82</v>
      </c>
      <c r="AW145" s="12" t="s">
        <v>36</v>
      </c>
      <c r="AX145" s="12" t="s">
        <v>75</v>
      </c>
      <c r="AY145" s="202" t="s">
        <v>172</v>
      </c>
    </row>
    <row r="146" spans="2:65" s="12" customFormat="1">
      <c r="B146" s="192"/>
      <c r="C146" s="193"/>
      <c r="D146" s="194" t="s">
        <v>178</v>
      </c>
      <c r="E146" s="195" t="s">
        <v>1</v>
      </c>
      <c r="F146" s="196" t="s">
        <v>239</v>
      </c>
      <c r="G146" s="193"/>
      <c r="H146" s="195" t="s">
        <v>1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178</v>
      </c>
      <c r="AU146" s="202" t="s">
        <v>84</v>
      </c>
      <c r="AV146" s="12" t="s">
        <v>82</v>
      </c>
      <c r="AW146" s="12" t="s">
        <v>36</v>
      </c>
      <c r="AX146" s="12" t="s">
        <v>75</v>
      </c>
      <c r="AY146" s="202" t="s">
        <v>172</v>
      </c>
    </row>
    <row r="147" spans="2:65" s="12" customFormat="1">
      <c r="B147" s="192"/>
      <c r="C147" s="193"/>
      <c r="D147" s="194" t="s">
        <v>178</v>
      </c>
      <c r="E147" s="195" t="s">
        <v>1</v>
      </c>
      <c r="F147" s="196" t="s">
        <v>1137</v>
      </c>
      <c r="G147" s="193"/>
      <c r="H147" s="195" t="s">
        <v>1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178</v>
      </c>
      <c r="AU147" s="202" t="s">
        <v>84</v>
      </c>
      <c r="AV147" s="12" t="s">
        <v>82</v>
      </c>
      <c r="AW147" s="12" t="s">
        <v>36</v>
      </c>
      <c r="AX147" s="12" t="s">
        <v>75</v>
      </c>
      <c r="AY147" s="202" t="s">
        <v>172</v>
      </c>
    </row>
    <row r="148" spans="2:65" s="13" customFormat="1">
      <c r="B148" s="203"/>
      <c r="C148" s="204"/>
      <c r="D148" s="194" t="s">
        <v>178</v>
      </c>
      <c r="E148" s="205" t="s">
        <v>1</v>
      </c>
      <c r="F148" s="206" t="s">
        <v>1138</v>
      </c>
      <c r="G148" s="204"/>
      <c r="H148" s="207">
        <v>2.36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178</v>
      </c>
      <c r="AU148" s="213" t="s">
        <v>84</v>
      </c>
      <c r="AV148" s="13" t="s">
        <v>84</v>
      </c>
      <c r="AW148" s="13" t="s">
        <v>36</v>
      </c>
      <c r="AX148" s="13" t="s">
        <v>82</v>
      </c>
      <c r="AY148" s="213" t="s">
        <v>172</v>
      </c>
    </row>
    <row r="149" spans="2:65" s="1" customFormat="1" ht="16.5" customHeight="1">
      <c r="B149" s="33"/>
      <c r="C149" s="181" t="s">
        <v>216</v>
      </c>
      <c r="D149" s="181" t="s">
        <v>174</v>
      </c>
      <c r="E149" s="182" t="s">
        <v>258</v>
      </c>
      <c r="F149" s="183" t="s">
        <v>259</v>
      </c>
      <c r="G149" s="184" t="s">
        <v>175</v>
      </c>
      <c r="H149" s="185">
        <v>626.1</v>
      </c>
      <c r="I149" s="186"/>
      <c r="J149" s="185">
        <f>ROUND(I149*H149,2)</f>
        <v>0</v>
      </c>
      <c r="K149" s="183" t="s">
        <v>176</v>
      </c>
      <c r="L149" s="37"/>
      <c r="M149" s="187" t="s">
        <v>1</v>
      </c>
      <c r="N149" s="188" t="s">
        <v>46</v>
      </c>
      <c r="O149" s="59"/>
      <c r="P149" s="189">
        <f>O149*H149</f>
        <v>0</v>
      </c>
      <c r="Q149" s="189">
        <v>5.8E-4</v>
      </c>
      <c r="R149" s="189">
        <f>Q149*H149</f>
        <v>0.36313800000000002</v>
      </c>
      <c r="S149" s="189">
        <v>0</v>
      </c>
      <c r="T149" s="190">
        <f>S149*H149</f>
        <v>0</v>
      </c>
      <c r="AR149" s="16" t="s">
        <v>177</v>
      </c>
      <c r="AT149" s="16" t="s">
        <v>174</v>
      </c>
      <c r="AU149" s="16" t="s">
        <v>84</v>
      </c>
      <c r="AY149" s="16" t="s">
        <v>172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6" t="s">
        <v>82</v>
      </c>
      <c r="BK149" s="191">
        <f>ROUND(I149*H149,2)</f>
        <v>0</v>
      </c>
      <c r="BL149" s="16" t="s">
        <v>177</v>
      </c>
      <c r="BM149" s="16" t="s">
        <v>1139</v>
      </c>
    </row>
    <row r="150" spans="2:65" s="12" customFormat="1">
      <c r="B150" s="192"/>
      <c r="C150" s="193"/>
      <c r="D150" s="194" t="s">
        <v>178</v>
      </c>
      <c r="E150" s="195" t="s">
        <v>1</v>
      </c>
      <c r="F150" s="196" t="s">
        <v>449</v>
      </c>
      <c r="G150" s="193"/>
      <c r="H150" s="195" t="s">
        <v>1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178</v>
      </c>
      <c r="AU150" s="202" t="s">
        <v>84</v>
      </c>
      <c r="AV150" s="12" t="s">
        <v>82</v>
      </c>
      <c r="AW150" s="12" t="s">
        <v>36</v>
      </c>
      <c r="AX150" s="12" t="s">
        <v>75</v>
      </c>
      <c r="AY150" s="202" t="s">
        <v>172</v>
      </c>
    </row>
    <row r="151" spans="2:65" s="12" customFormat="1">
      <c r="B151" s="192"/>
      <c r="C151" s="193"/>
      <c r="D151" s="194" t="s">
        <v>178</v>
      </c>
      <c r="E151" s="195" t="s">
        <v>1</v>
      </c>
      <c r="F151" s="196" t="s">
        <v>239</v>
      </c>
      <c r="G151" s="193"/>
      <c r="H151" s="195" t="s">
        <v>1</v>
      </c>
      <c r="I151" s="197"/>
      <c r="J151" s="193"/>
      <c r="K151" s="193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178</v>
      </c>
      <c r="AU151" s="202" t="s">
        <v>84</v>
      </c>
      <c r="AV151" s="12" t="s">
        <v>82</v>
      </c>
      <c r="AW151" s="12" t="s">
        <v>36</v>
      </c>
      <c r="AX151" s="12" t="s">
        <v>75</v>
      </c>
      <c r="AY151" s="202" t="s">
        <v>172</v>
      </c>
    </row>
    <row r="152" spans="2:65" s="13" customFormat="1">
      <c r="B152" s="203"/>
      <c r="C152" s="204"/>
      <c r="D152" s="194" t="s">
        <v>178</v>
      </c>
      <c r="E152" s="205" t="s">
        <v>1</v>
      </c>
      <c r="F152" s="206" t="s">
        <v>1140</v>
      </c>
      <c r="G152" s="204"/>
      <c r="H152" s="207">
        <v>626.1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178</v>
      </c>
      <c r="AU152" s="213" t="s">
        <v>84</v>
      </c>
      <c r="AV152" s="13" t="s">
        <v>84</v>
      </c>
      <c r="AW152" s="13" t="s">
        <v>36</v>
      </c>
      <c r="AX152" s="13" t="s">
        <v>82</v>
      </c>
      <c r="AY152" s="213" t="s">
        <v>172</v>
      </c>
    </row>
    <row r="153" spans="2:65" s="1" customFormat="1" ht="16.5" customHeight="1">
      <c r="B153" s="33"/>
      <c r="C153" s="181" t="s">
        <v>220</v>
      </c>
      <c r="D153" s="181" t="s">
        <v>174</v>
      </c>
      <c r="E153" s="182" t="s">
        <v>261</v>
      </c>
      <c r="F153" s="183" t="s">
        <v>262</v>
      </c>
      <c r="G153" s="184" t="s">
        <v>175</v>
      </c>
      <c r="H153" s="185">
        <v>626.1</v>
      </c>
      <c r="I153" s="186"/>
      <c r="J153" s="185">
        <f>ROUND(I153*H153,2)</f>
        <v>0</v>
      </c>
      <c r="K153" s="183" t="s">
        <v>176</v>
      </c>
      <c r="L153" s="37"/>
      <c r="M153" s="187" t="s">
        <v>1</v>
      </c>
      <c r="N153" s="188" t="s">
        <v>46</v>
      </c>
      <c r="O153" s="59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AR153" s="16" t="s">
        <v>177</v>
      </c>
      <c r="AT153" s="16" t="s">
        <v>174</v>
      </c>
      <c r="AU153" s="16" t="s">
        <v>84</v>
      </c>
      <c r="AY153" s="16" t="s">
        <v>172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6" t="s">
        <v>82</v>
      </c>
      <c r="BK153" s="191">
        <f>ROUND(I153*H153,2)</f>
        <v>0</v>
      </c>
      <c r="BL153" s="16" t="s">
        <v>177</v>
      </c>
      <c r="BM153" s="16" t="s">
        <v>1141</v>
      </c>
    </row>
    <row r="154" spans="2:65" s="12" customFormat="1">
      <c r="B154" s="192"/>
      <c r="C154" s="193"/>
      <c r="D154" s="194" t="s">
        <v>178</v>
      </c>
      <c r="E154" s="195" t="s">
        <v>1</v>
      </c>
      <c r="F154" s="196" t="s">
        <v>263</v>
      </c>
      <c r="G154" s="193"/>
      <c r="H154" s="195" t="s">
        <v>1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178</v>
      </c>
      <c r="AU154" s="202" t="s">
        <v>84</v>
      </c>
      <c r="AV154" s="12" t="s">
        <v>82</v>
      </c>
      <c r="AW154" s="12" t="s">
        <v>36</v>
      </c>
      <c r="AX154" s="12" t="s">
        <v>75</v>
      </c>
      <c r="AY154" s="202" t="s">
        <v>172</v>
      </c>
    </row>
    <row r="155" spans="2:65" s="13" customFormat="1">
      <c r="B155" s="203"/>
      <c r="C155" s="204"/>
      <c r="D155" s="194" t="s">
        <v>178</v>
      </c>
      <c r="E155" s="205" t="s">
        <v>1</v>
      </c>
      <c r="F155" s="206" t="s">
        <v>1140</v>
      </c>
      <c r="G155" s="204"/>
      <c r="H155" s="207">
        <v>626.1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178</v>
      </c>
      <c r="AU155" s="213" t="s">
        <v>84</v>
      </c>
      <c r="AV155" s="13" t="s">
        <v>84</v>
      </c>
      <c r="AW155" s="13" t="s">
        <v>36</v>
      </c>
      <c r="AX155" s="13" t="s">
        <v>82</v>
      </c>
      <c r="AY155" s="213" t="s">
        <v>172</v>
      </c>
    </row>
    <row r="156" spans="2:65" s="1" customFormat="1" ht="22.5" customHeight="1">
      <c r="B156" s="33"/>
      <c r="C156" s="181" t="s">
        <v>223</v>
      </c>
      <c r="D156" s="181" t="s">
        <v>174</v>
      </c>
      <c r="E156" s="182" t="s">
        <v>265</v>
      </c>
      <c r="F156" s="183" t="s">
        <v>266</v>
      </c>
      <c r="G156" s="184" t="s">
        <v>231</v>
      </c>
      <c r="H156" s="185">
        <v>114.61</v>
      </c>
      <c r="I156" s="186"/>
      <c r="J156" s="185">
        <f>ROUND(I156*H156,2)</f>
        <v>0</v>
      </c>
      <c r="K156" s="183" t="s">
        <v>176</v>
      </c>
      <c r="L156" s="37"/>
      <c r="M156" s="187" t="s">
        <v>1</v>
      </c>
      <c r="N156" s="188" t="s">
        <v>46</v>
      </c>
      <c r="O156" s="59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AR156" s="16" t="s">
        <v>177</v>
      </c>
      <c r="AT156" s="16" t="s">
        <v>174</v>
      </c>
      <c r="AU156" s="16" t="s">
        <v>84</v>
      </c>
      <c r="AY156" s="16" t="s">
        <v>172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6" t="s">
        <v>82</v>
      </c>
      <c r="BK156" s="191">
        <f>ROUND(I156*H156,2)</f>
        <v>0</v>
      </c>
      <c r="BL156" s="16" t="s">
        <v>177</v>
      </c>
      <c r="BM156" s="16" t="s">
        <v>1142</v>
      </c>
    </row>
    <row r="157" spans="2:65" s="1" customFormat="1" ht="29.25">
      <c r="B157" s="33"/>
      <c r="C157" s="34"/>
      <c r="D157" s="194" t="s">
        <v>186</v>
      </c>
      <c r="E157" s="34"/>
      <c r="F157" s="214" t="s">
        <v>267</v>
      </c>
      <c r="G157" s="34"/>
      <c r="H157" s="34"/>
      <c r="I157" s="111"/>
      <c r="J157" s="34"/>
      <c r="K157" s="34"/>
      <c r="L157" s="37"/>
      <c r="M157" s="215"/>
      <c r="N157" s="59"/>
      <c r="O157" s="59"/>
      <c r="P157" s="59"/>
      <c r="Q157" s="59"/>
      <c r="R157" s="59"/>
      <c r="S157" s="59"/>
      <c r="T157" s="60"/>
      <c r="AT157" s="16" t="s">
        <v>186</v>
      </c>
      <c r="AU157" s="16" t="s">
        <v>84</v>
      </c>
    </row>
    <row r="158" spans="2:65" s="12" customFormat="1">
      <c r="B158" s="192"/>
      <c r="C158" s="193"/>
      <c r="D158" s="194" t="s">
        <v>178</v>
      </c>
      <c r="E158" s="195" t="s">
        <v>1</v>
      </c>
      <c r="F158" s="196" t="s">
        <v>268</v>
      </c>
      <c r="G158" s="193"/>
      <c r="H158" s="195" t="s">
        <v>1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178</v>
      </c>
      <c r="AU158" s="202" t="s">
        <v>84</v>
      </c>
      <c r="AV158" s="12" t="s">
        <v>82</v>
      </c>
      <c r="AW158" s="12" t="s">
        <v>36</v>
      </c>
      <c r="AX158" s="12" t="s">
        <v>75</v>
      </c>
      <c r="AY158" s="202" t="s">
        <v>172</v>
      </c>
    </row>
    <row r="159" spans="2:65" s="13" customFormat="1">
      <c r="B159" s="203"/>
      <c r="C159" s="204"/>
      <c r="D159" s="194" t="s">
        <v>178</v>
      </c>
      <c r="E159" s="205" t="s">
        <v>1</v>
      </c>
      <c r="F159" s="206" t="s">
        <v>1143</v>
      </c>
      <c r="G159" s="204"/>
      <c r="H159" s="207">
        <v>114.61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178</v>
      </c>
      <c r="AU159" s="213" t="s">
        <v>84</v>
      </c>
      <c r="AV159" s="13" t="s">
        <v>84</v>
      </c>
      <c r="AW159" s="13" t="s">
        <v>36</v>
      </c>
      <c r="AX159" s="13" t="s">
        <v>82</v>
      </c>
      <c r="AY159" s="213" t="s">
        <v>172</v>
      </c>
    </row>
    <row r="160" spans="2:65" s="1" customFormat="1" ht="22.5" customHeight="1">
      <c r="B160" s="33"/>
      <c r="C160" s="181" t="s">
        <v>8</v>
      </c>
      <c r="D160" s="181" t="s">
        <v>174</v>
      </c>
      <c r="E160" s="182" t="s">
        <v>270</v>
      </c>
      <c r="F160" s="183" t="s">
        <v>271</v>
      </c>
      <c r="G160" s="184" t="s">
        <v>231</v>
      </c>
      <c r="H160" s="185">
        <v>3.55</v>
      </c>
      <c r="I160" s="186"/>
      <c r="J160" s="185">
        <f>ROUND(I160*H160,2)</f>
        <v>0</v>
      </c>
      <c r="K160" s="183" t="s">
        <v>176</v>
      </c>
      <c r="L160" s="37"/>
      <c r="M160" s="187" t="s">
        <v>1</v>
      </c>
      <c r="N160" s="188" t="s">
        <v>46</v>
      </c>
      <c r="O160" s="59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AR160" s="16" t="s">
        <v>177</v>
      </c>
      <c r="AT160" s="16" t="s">
        <v>174</v>
      </c>
      <c r="AU160" s="16" t="s">
        <v>84</v>
      </c>
      <c r="AY160" s="16" t="s">
        <v>172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6" t="s">
        <v>82</v>
      </c>
      <c r="BK160" s="191">
        <f>ROUND(I160*H160,2)</f>
        <v>0</v>
      </c>
      <c r="BL160" s="16" t="s">
        <v>177</v>
      </c>
      <c r="BM160" s="16" t="s">
        <v>1144</v>
      </c>
    </row>
    <row r="161" spans="2:65" s="1" customFormat="1" ht="29.25">
      <c r="B161" s="33"/>
      <c r="C161" s="34"/>
      <c r="D161" s="194" t="s">
        <v>186</v>
      </c>
      <c r="E161" s="34"/>
      <c r="F161" s="214" t="s">
        <v>267</v>
      </c>
      <c r="G161" s="34"/>
      <c r="H161" s="34"/>
      <c r="I161" s="111"/>
      <c r="J161" s="34"/>
      <c r="K161" s="34"/>
      <c r="L161" s="37"/>
      <c r="M161" s="215"/>
      <c r="N161" s="59"/>
      <c r="O161" s="59"/>
      <c r="P161" s="59"/>
      <c r="Q161" s="59"/>
      <c r="R161" s="59"/>
      <c r="S161" s="59"/>
      <c r="T161" s="60"/>
      <c r="AT161" s="16" t="s">
        <v>186</v>
      </c>
      <c r="AU161" s="16" t="s">
        <v>84</v>
      </c>
    </row>
    <row r="162" spans="2:65" s="12" customFormat="1">
      <c r="B162" s="192"/>
      <c r="C162" s="193"/>
      <c r="D162" s="194" t="s">
        <v>178</v>
      </c>
      <c r="E162" s="195" t="s">
        <v>1</v>
      </c>
      <c r="F162" s="196" t="s">
        <v>272</v>
      </c>
      <c r="G162" s="193"/>
      <c r="H162" s="195" t="s">
        <v>1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178</v>
      </c>
      <c r="AU162" s="202" t="s">
        <v>84</v>
      </c>
      <c r="AV162" s="12" t="s">
        <v>82</v>
      </c>
      <c r="AW162" s="12" t="s">
        <v>36</v>
      </c>
      <c r="AX162" s="12" t="s">
        <v>75</v>
      </c>
      <c r="AY162" s="202" t="s">
        <v>172</v>
      </c>
    </row>
    <row r="163" spans="2:65" s="13" customFormat="1">
      <c r="B163" s="203"/>
      <c r="C163" s="204"/>
      <c r="D163" s="194" t="s">
        <v>178</v>
      </c>
      <c r="E163" s="205" t="s">
        <v>1</v>
      </c>
      <c r="F163" s="206" t="s">
        <v>1145</v>
      </c>
      <c r="G163" s="204"/>
      <c r="H163" s="207">
        <v>3.55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178</v>
      </c>
      <c r="AU163" s="213" t="s">
        <v>84</v>
      </c>
      <c r="AV163" s="13" t="s">
        <v>84</v>
      </c>
      <c r="AW163" s="13" t="s">
        <v>36</v>
      </c>
      <c r="AX163" s="13" t="s">
        <v>82</v>
      </c>
      <c r="AY163" s="213" t="s">
        <v>172</v>
      </c>
    </row>
    <row r="164" spans="2:65" s="1" customFormat="1" ht="16.5" customHeight="1">
      <c r="B164" s="33"/>
      <c r="C164" s="181" t="s">
        <v>228</v>
      </c>
      <c r="D164" s="181" t="s">
        <v>174</v>
      </c>
      <c r="E164" s="182" t="s">
        <v>274</v>
      </c>
      <c r="F164" s="183" t="s">
        <v>275</v>
      </c>
      <c r="G164" s="184" t="s">
        <v>231</v>
      </c>
      <c r="H164" s="185">
        <v>163.1</v>
      </c>
      <c r="I164" s="186"/>
      <c r="J164" s="185">
        <f>ROUND(I164*H164,2)</f>
        <v>0</v>
      </c>
      <c r="K164" s="183" t="s">
        <v>1</v>
      </c>
      <c r="L164" s="37"/>
      <c r="M164" s="187" t="s">
        <v>1</v>
      </c>
      <c r="N164" s="188" t="s">
        <v>46</v>
      </c>
      <c r="O164" s="59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AR164" s="16" t="s">
        <v>177</v>
      </c>
      <c r="AT164" s="16" t="s">
        <v>174</v>
      </c>
      <c r="AU164" s="16" t="s">
        <v>84</v>
      </c>
      <c r="AY164" s="16" t="s">
        <v>172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6" t="s">
        <v>82</v>
      </c>
      <c r="BK164" s="191">
        <f>ROUND(I164*H164,2)</f>
        <v>0</v>
      </c>
      <c r="BL164" s="16" t="s">
        <v>177</v>
      </c>
      <c r="BM164" s="16" t="s">
        <v>1146</v>
      </c>
    </row>
    <row r="165" spans="2:65" s="12" customFormat="1">
      <c r="B165" s="192"/>
      <c r="C165" s="193"/>
      <c r="D165" s="194" t="s">
        <v>178</v>
      </c>
      <c r="E165" s="195" t="s">
        <v>1</v>
      </c>
      <c r="F165" s="196" t="s">
        <v>276</v>
      </c>
      <c r="G165" s="193"/>
      <c r="H165" s="195" t="s">
        <v>1</v>
      </c>
      <c r="I165" s="197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178</v>
      </c>
      <c r="AU165" s="202" t="s">
        <v>84</v>
      </c>
      <c r="AV165" s="12" t="s">
        <v>82</v>
      </c>
      <c r="AW165" s="12" t="s">
        <v>36</v>
      </c>
      <c r="AX165" s="12" t="s">
        <v>75</v>
      </c>
      <c r="AY165" s="202" t="s">
        <v>172</v>
      </c>
    </row>
    <row r="166" spans="2:65" s="12" customFormat="1">
      <c r="B166" s="192"/>
      <c r="C166" s="193"/>
      <c r="D166" s="194" t="s">
        <v>178</v>
      </c>
      <c r="E166" s="195" t="s">
        <v>1</v>
      </c>
      <c r="F166" s="196" t="s">
        <v>277</v>
      </c>
      <c r="G166" s="193"/>
      <c r="H166" s="195" t="s">
        <v>1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178</v>
      </c>
      <c r="AU166" s="202" t="s">
        <v>84</v>
      </c>
      <c r="AV166" s="12" t="s">
        <v>82</v>
      </c>
      <c r="AW166" s="12" t="s">
        <v>36</v>
      </c>
      <c r="AX166" s="12" t="s">
        <v>75</v>
      </c>
      <c r="AY166" s="202" t="s">
        <v>172</v>
      </c>
    </row>
    <row r="167" spans="2:65" s="12" customFormat="1">
      <c r="B167" s="192"/>
      <c r="C167" s="193"/>
      <c r="D167" s="194" t="s">
        <v>178</v>
      </c>
      <c r="E167" s="195" t="s">
        <v>1</v>
      </c>
      <c r="F167" s="196" t="s">
        <v>278</v>
      </c>
      <c r="G167" s="193"/>
      <c r="H167" s="195" t="s">
        <v>1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178</v>
      </c>
      <c r="AU167" s="202" t="s">
        <v>84</v>
      </c>
      <c r="AV167" s="12" t="s">
        <v>82</v>
      </c>
      <c r="AW167" s="12" t="s">
        <v>36</v>
      </c>
      <c r="AX167" s="12" t="s">
        <v>75</v>
      </c>
      <c r="AY167" s="202" t="s">
        <v>172</v>
      </c>
    </row>
    <row r="168" spans="2:65" s="13" customFormat="1">
      <c r="B168" s="203"/>
      <c r="C168" s="204"/>
      <c r="D168" s="194" t="s">
        <v>178</v>
      </c>
      <c r="E168" s="205" t="s">
        <v>1</v>
      </c>
      <c r="F168" s="206" t="s">
        <v>1147</v>
      </c>
      <c r="G168" s="204"/>
      <c r="H168" s="207">
        <v>163.1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178</v>
      </c>
      <c r="AU168" s="213" t="s">
        <v>84</v>
      </c>
      <c r="AV168" s="13" t="s">
        <v>84</v>
      </c>
      <c r="AW168" s="13" t="s">
        <v>36</v>
      </c>
      <c r="AX168" s="13" t="s">
        <v>82</v>
      </c>
      <c r="AY168" s="213" t="s">
        <v>172</v>
      </c>
    </row>
    <row r="169" spans="2:65" s="1" customFormat="1" ht="16.5" customHeight="1">
      <c r="B169" s="33"/>
      <c r="C169" s="181" t="s">
        <v>233</v>
      </c>
      <c r="D169" s="181" t="s">
        <v>174</v>
      </c>
      <c r="E169" s="182" t="s">
        <v>280</v>
      </c>
      <c r="F169" s="183" t="s">
        <v>281</v>
      </c>
      <c r="G169" s="184" t="s">
        <v>231</v>
      </c>
      <c r="H169" s="185">
        <v>73.2</v>
      </c>
      <c r="I169" s="186"/>
      <c r="J169" s="185">
        <f>ROUND(I169*H169,2)</f>
        <v>0</v>
      </c>
      <c r="K169" s="183" t="s">
        <v>1</v>
      </c>
      <c r="L169" s="37"/>
      <c r="M169" s="187" t="s">
        <v>1</v>
      </c>
      <c r="N169" s="188" t="s">
        <v>46</v>
      </c>
      <c r="O169" s="59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AR169" s="16" t="s">
        <v>177</v>
      </c>
      <c r="AT169" s="16" t="s">
        <v>174</v>
      </c>
      <c r="AU169" s="16" t="s">
        <v>84</v>
      </c>
      <c r="AY169" s="16" t="s">
        <v>172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6" t="s">
        <v>82</v>
      </c>
      <c r="BK169" s="191">
        <f>ROUND(I169*H169,2)</f>
        <v>0</v>
      </c>
      <c r="BL169" s="16" t="s">
        <v>177</v>
      </c>
      <c r="BM169" s="16" t="s">
        <v>1148</v>
      </c>
    </row>
    <row r="170" spans="2:65" s="12" customFormat="1">
      <c r="B170" s="192"/>
      <c r="C170" s="193"/>
      <c r="D170" s="194" t="s">
        <v>178</v>
      </c>
      <c r="E170" s="195" t="s">
        <v>1</v>
      </c>
      <c r="F170" s="196" t="s">
        <v>282</v>
      </c>
      <c r="G170" s="193"/>
      <c r="H170" s="195" t="s">
        <v>1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178</v>
      </c>
      <c r="AU170" s="202" t="s">
        <v>84</v>
      </c>
      <c r="AV170" s="12" t="s">
        <v>82</v>
      </c>
      <c r="AW170" s="12" t="s">
        <v>36</v>
      </c>
      <c r="AX170" s="12" t="s">
        <v>75</v>
      </c>
      <c r="AY170" s="202" t="s">
        <v>172</v>
      </c>
    </row>
    <row r="171" spans="2:65" s="12" customFormat="1">
      <c r="B171" s="192"/>
      <c r="C171" s="193"/>
      <c r="D171" s="194" t="s">
        <v>178</v>
      </c>
      <c r="E171" s="195" t="s">
        <v>1</v>
      </c>
      <c r="F171" s="196" t="s">
        <v>283</v>
      </c>
      <c r="G171" s="193"/>
      <c r="H171" s="195" t="s">
        <v>1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178</v>
      </c>
      <c r="AU171" s="202" t="s">
        <v>84</v>
      </c>
      <c r="AV171" s="12" t="s">
        <v>82</v>
      </c>
      <c r="AW171" s="12" t="s">
        <v>36</v>
      </c>
      <c r="AX171" s="12" t="s">
        <v>75</v>
      </c>
      <c r="AY171" s="202" t="s">
        <v>172</v>
      </c>
    </row>
    <row r="172" spans="2:65" s="12" customFormat="1">
      <c r="B172" s="192"/>
      <c r="C172" s="193"/>
      <c r="D172" s="194" t="s">
        <v>178</v>
      </c>
      <c r="E172" s="195" t="s">
        <v>1</v>
      </c>
      <c r="F172" s="196" t="s">
        <v>239</v>
      </c>
      <c r="G172" s="193"/>
      <c r="H172" s="195" t="s">
        <v>1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178</v>
      </c>
      <c r="AU172" s="202" t="s">
        <v>84</v>
      </c>
      <c r="AV172" s="12" t="s">
        <v>82</v>
      </c>
      <c r="AW172" s="12" t="s">
        <v>36</v>
      </c>
      <c r="AX172" s="12" t="s">
        <v>75</v>
      </c>
      <c r="AY172" s="202" t="s">
        <v>172</v>
      </c>
    </row>
    <row r="173" spans="2:65" s="13" customFormat="1">
      <c r="B173" s="203"/>
      <c r="C173" s="204"/>
      <c r="D173" s="194" t="s">
        <v>178</v>
      </c>
      <c r="E173" s="205" t="s">
        <v>1</v>
      </c>
      <c r="F173" s="206" t="s">
        <v>1149</v>
      </c>
      <c r="G173" s="204"/>
      <c r="H173" s="207">
        <v>73.2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178</v>
      </c>
      <c r="AU173" s="213" t="s">
        <v>84</v>
      </c>
      <c r="AV173" s="13" t="s">
        <v>84</v>
      </c>
      <c r="AW173" s="13" t="s">
        <v>36</v>
      </c>
      <c r="AX173" s="13" t="s">
        <v>82</v>
      </c>
      <c r="AY173" s="213" t="s">
        <v>172</v>
      </c>
    </row>
    <row r="174" spans="2:65" s="1" customFormat="1" ht="22.5" customHeight="1">
      <c r="B174" s="33"/>
      <c r="C174" s="181" t="s">
        <v>236</v>
      </c>
      <c r="D174" s="181" t="s">
        <v>174</v>
      </c>
      <c r="E174" s="182" t="s">
        <v>285</v>
      </c>
      <c r="F174" s="183" t="s">
        <v>286</v>
      </c>
      <c r="G174" s="184" t="s">
        <v>231</v>
      </c>
      <c r="H174" s="185">
        <v>163.1</v>
      </c>
      <c r="I174" s="186"/>
      <c r="J174" s="185">
        <f>ROUND(I174*H174,2)</f>
        <v>0</v>
      </c>
      <c r="K174" s="183" t="s">
        <v>176</v>
      </c>
      <c r="L174" s="37"/>
      <c r="M174" s="187" t="s">
        <v>1</v>
      </c>
      <c r="N174" s="188" t="s">
        <v>46</v>
      </c>
      <c r="O174" s="59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AR174" s="16" t="s">
        <v>177</v>
      </c>
      <c r="AT174" s="16" t="s">
        <v>174</v>
      </c>
      <c r="AU174" s="16" t="s">
        <v>84</v>
      </c>
      <c r="AY174" s="16" t="s">
        <v>172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6" t="s">
        <v>82</v>
      </c>
      <c r="BK174" s="191">
        <f>ROUND(I174*H174,2)</f>
        <v>0</v>
      </c>
      <c r="BL174" s="16" t="s">
        <v>177</v>
      </c>
      <c r="BM174" s="16" t="s">
        <v>1150</v>
      </c>
    </row>
    <row r="175" spans="2:65" s="12" customFormat="1">
      <c r="B175" s="192"/>
      <c r="C175" s="193"/>
      <c r="D175" s="194" t="s">
        <v>178</v>
      </c>
      <c r="E175" s="195" t="s">
        <v>1</v>
      </c>
      <c r="F175" s="196" t="s">
        <v>449</v>
      </c>
      <c r="G175" s="193"/>
      <c r="H175" s="195" t="s">
        <v>1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178</v>
      </c>
      <c r="AU175" s="202" t="s">
        <v>84</v>
      </c>
      <c r="AV175" s="12" t="s">
        <v>82</v>
      </c>
      <c r="AW175" s="12" t="s">
        <v>36</v>
      </c>
      <c r="AX175" s="12" t="s">
        <v>75</v>
      </c>
      <c r="AY175" s="202" t="s">
        <v>172</v>
      </c>
    </row>
    <row r="176" spans="2:65" s="12" customFormat="1">
      <c r="B176" s="192"/>
      <c r="C176" s="193"/>
      <c r="D176" s="194" t="s">
        <v>178</v>
      </c>
      <c r="E176" s="195" t="s">
        <v>1</v>
      </c>
      <c r="F176" s="196" t="s">
        <v>239</v>
      </c>
      <c r="G176" s="193"/>
      <c r="H176" s="195" t="s">
        <v>1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178</v>
      </c>
      <c r="AU176" s="202" t="s">
        <v>84</v>
      </c>
      <c r="AV176" s="12" t="s">
        <v>82</v>
      </c>
      <c r="AW176" s="12" t="s">
        <v>36</v>
      </c>
      <c r="AX176" s="12" t="s">
        <v>75</v>
      </c>
      <c r="AY176" s="202" t="s">
        <v>172</v>
      </c>
    </row>
    <row r="177" spans="2:65" s="13" customFormat="1">
      <c r="B177" s="203"/>
      <c r="C177" s="204"/>
      <c r="D177" s="194" t="s">
        <v>178</v>
      </c>
      <c r="E177" s="205" t="s">
        <v>1</v>
      </c>
      <c r="F177" s="206" t="s">
        <v>1151</v>
      </c>
      <c r="G177" s="204"/>
      <c r="H177" s="207">
        <v>163.1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178</v>
      </c>
      <c r="AU177" s="213" t="s">
        <v>84</v>
      </c>
      <c r="AV177" s="13" t="s">
        <v>84</v>
      </c>
      <c r="AW177" s="13" t="s">
        <v>36</v>
      </c>
      <c r="AX177" s="13" t="s">
        <v>82</v>
      </c>
      <c r="AY177" s="213" t="s">
        <v>172</v>
      </c>
    </row>
    <row r="178" spans="2:65" s="1" customFormat="1" ht="22.5" customHeight="1">
      <c r="B178" s="33"/>
      <c r="C178" s="181" t="s">
        <v>241</v>
      </c>
      <c r="D178" s="181" t="s">
        <v>174</v>
      </c>
      <c r="E178" s="182" t="s">
        <v>294</v>
      </c>
      <c r="F178" s="183" t="s">
        <v>295</v>
      </c>
      <c r="G178" s="184" t="s">
        <v>231</v>
      </c>
      <c r="H178" s="185">
        <v>163.1</v>
      </c>
      <c r="I178" s="186"/>
      <c r="J178" s="185">
        <f>ROUND(I178*H178,2)</f>
        <v>0</v>
      </c>
      <c r="K178" s="183" t="s">
        <v>1</v>
      </c>
      <c r="L178" s="37"/>
      <c r="M178" s="187" t="s">
        <v>1</v>
      </c>
      <c r="N178" s="188" t="s">
        <v>46</v>
      </c>
      <c r="O178" s="59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AR178" s="16" t="s">
        <v>177</v>
      </c>
      <c r="AT178" s="16" t="s">
        <v>174</v>
      </c>
      <c r="AU178" s="16" t="s">
        <v>84</v>
      </c>
      <c r="AY178" s="16" t="s">
        <v>172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6" t="s">
        <v>82</v>
      </c>
      <c r="BK178" s="191">
        <f>ROUND(I178*H178,2)</f>
        <v>0</v>
      </c>
      <c r="BL178" s="16" t="s">
        <v>177</v>
      </c>
      <c r="BM178" s="16" t="s">
        <v>1152</v>
      </c>
    </row>
    <row r="179" spans="2:65" s="1" customFormat="1" ht="22.5" customHeight="1">
      <c r="B179" s="33"/>
      <c r="C179" s="181" t="s">
        <v>245</v>
      </c>
      <c r="D179" s="181" t="s">
        <v>174</v>
      </c>
      <c r="E179" s="182" t="s">
        <v>297</v>
      </c>
      <c r="F179" s="183" t="s">
        <v>298</v>
      </c>
      <c r="G179" s="184" t="s">
        <v>231</v>
      </c>
      <c r="H179" s="185">
        <v>45.1</v>
      </c>
      <c r="I179" s="186"/>
      <c r="J179" s="185">
        <f>ROUND(I179*H179,2)</f>
        <v>0</v>
      </c>
      <c r="K179" s="183" t="s">
        <v>176</v>
      </c>
      <c r="L179" s="37"/>
      <c r="M179" s="187" t="s">
        <v>1</v>
      </c>
      <c r="N179" s="188" t="s">
        <v>46</v>
      </c>
      <c r="O179" s="59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AR179" s="16" t="s">
        <v>177</v>
      </c>
      <c r="AT179" s="16" t="s">
        <v>174</v>
      </c>
      <c r="AU179" s="16" t="s">
        <v>84</v>
      </c>
      <c r="AY179" s="16" t="s">
        <v>172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6" t="s">
        <v>82</v>
      </c>
      <c r="BK179" s="191">
        <f>ROUND(I179*H179,2)</f>
        <v>0</v>
      </c>
      <c r="BL179" s="16" t="s">
        <v>177</v>
      </c>
      <c r="BM179" s="16" t="s">
        <v>1153</v>
      </c>
    </row>
    <row r="180" spans="2:65" s="12" customFormat="1">
      <c r="B180" s="192"/>
      <c r="C180" s="193"/>
      <c r="D180" s="194" t="s">
        <v>178</v>
      </c>
      <c r="E180" s="195" t="s">
        <v>1</v>
      </c>
      <c r="F180" s="196" t="s">
        <v>1154</v>
      </c>
      <c r="G180" s="193"/>
      <c r="H180" s="195" t="s">
        <v>1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178</v>
      </c>
      <c r="AU180" s="202" t="s">
        <v>84</v>
      </c>
      <c r="AV180" s="12" t="s">
        <v>82</v>
      </c>
      <c r="AW180" s="12" t="s">
        <v>36</v>
      </c>
      <c r="AX180" s="12" t="s">
        <v>75</v>
      </c>
      <c r="AY180" s="202" t="s">
        <v>172</v>
      </c>
    </row>
    <row r="181" spans="2:65" s="12" customFormat="1">
      <c r="B181" s="192"/>
      <c r="C181" s="193"/>
      <c r="D181" s="194" t="s">
        <v>178</v>
      </c>
      <c r="E181" s="195" t="s">
        <v>1</v>
      </c>
      <c r="F181" s="196" t="s">
        <v>239</v>
      </c>
      <c r="G181" s="193"/>
      <c r="H181" s="195" t="s">
        <v>1</v>
      </c>
      <c r="I181" s="197"/>
      <c r="J181" s="193"/>
      <c r="K181" s="193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178</v>
      </c>
      <c r="AU181" s="202" t="s">
        <v>84</v>
      </c>
      <c r="AV181" s="12" t="s">
        <v>82</v>
      </c>
      <c r="AW181" s="12" t="s">
        <v>36</v>
      </c>
      <c r="AX181" s="12" t="s">
        <v>75</v>
      </c>
      <c r="AY181" s="202" t="s">
        <v>172</v>
      </c>
    </row>
    <row r="182" spans="2:65" s="13" customFormat="1">
      <c r="B182" s="203"/>
      <c r="C182" s="204"/>
      <c r="D182" s="194" t="s">
        <v>178</v>
      </c>
      <c r="E182" s="205" t="s">
        <v>1</v>
      </c>
      <c r="F182" s="206" t="s">
        <v>1155</v>
      </c>
      <c r="G182" s="204"/>
      <c r="H182" s="207">
        <v>45.1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178</v>
      </c>
      <c r="AU182" s="213" t="s">
        <v>84</v>
      </c>
      <c r="AV182" s="13" t="s">
        <v>84</v>
      </c>
      <c r="AW182" s="13" t="s">
        <v>36</v>
      </c>
      <c r="AX182" s="13" t="s">
        <v>82</v>
      </c>
      <c r="AY182" s="213" t="s">
        <v>172</v>
      </c>
    </row>
    <row r="183" spans="2:65" s="1" customFormat="1" ht="16.5" customHeight="1">
      <c r="B183" s="33"/>
      <c r="C183" s="227" t="s">
        <v>7</v>
      </c>
      <c r="D183" s="227" t="s">
        <v>288</v>
      </c>
      <c r="E183" s="228" t="s">
        <v>301</v>
      </c>
      <c r="F183" s="229" t="s">
        <v>302</v>
      </c>
      <c r="G183" s="230" t="s">
        <v>291</v>
      </c>
      <c r="H183" s="231">
        <v>90.2</v>
      </c>
      <c r="I183" s="232"/>
      <c r="J183" s="231">
        <f>ROUND(I183*H183,2)</f>
        <v>0</v>
      </c>
      <c r="K183" s="229" t="s">
        <v>176</v>
      </c>
      <c r="L183" s="233"/>
      <c r="M183" s="234" t="s">
        <v>1</v>
      </c>
      <c r="N183" s="235" t="s">
        <v>46</v>
      </c>
      <c r="O183" s="59"/>
      <c r="P183" s="189">
        <f>O183*H183</f>
        <v>0</v>
      </c>
      <c r="Q183" s="189">
        <v>1</v>
      </c>
      <c r="R183" s="189">
        <f>Q183*H183</f>
        <v>90.2</v>
      </c>
      <c r="S183" s="189">
        <v>0</v>
      </c>
      <c r="T183" s="190">
        <f>S183*H183</f>
        <v>0</v>
      </c>
      <c r="AR183" s="16" t="s">
        <v>200</v>
      </c>
      <c r="AT183" s="16" t="s">
        <v>288</v>
      </c>
      <c r="AU183" s="16" t="s">
        <v>84</v>
      </c>
      <c r="AY183" s="16" t="s">
        <v>172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6" t="s">
        <v>82</v>
      </c>
      <c r="BK183" s="191">
        <f>ROUND(I183*H183,2)</f>
        <v>0</v>
      </c>
      <c r="BL183" s="16" t="s">
        <v>177</v>
      </c>
      <c r="BM183" s="16" t="s">
        <v>1156</v>
      </c>
    </row>
    <row r="184" spans="2:65" s="1" customFormat="1" ht="19.5">
      <c r="B184" s="33"/>
      <c r="C184" s="34"/>
      <c r="D184" s="194" t="s">
        <v>186</v>
      </c>
      <c r="E184" s="34"/>
      <c r="F184" s="214" t="s">
        <v>292</v>
      </c>
      <c r="G184" s="34"/>
      <c r="H184" s="34"/>
      <c r="I184" s="111"/>
      <c r="J184" s="34"/>
      <c r="K184" s="34"/>
      <c r="L184" s="37"/>
      <c r="M184" s="215"/>
      <c r="N184" s="59"/>
      <c r="O184" s="59"/>
      <c r="P184" s="59"/>
      <c r="Q184" s="59"/>
      <c r="R184" s="59"/>
      <c r="S184" s="59"/>
      <c r="T184" s="60"/>
      <c r="AT184" s="16" t="s">
        <v>186</v>
      </c>
      <c r="AU184" s="16" t="s">
        <v>84</v>
      </c>
    </row>
    <row r="185" spans="2:65" s="13" customFormat="1">
      <c r="B185" s="203"/>
      <c r="C185" s="204"/>
      <c r="D185" s="194" t="s">
        <v>178</v>
      </c>
      <c r="E185" s="204"/>
      <c r="F185" s="206" t="s">
        <v>1157</v>
      </c>
      <c r="G185" s="204"/>
      <c r="H185" s="207">
        <v>90.2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178</v>
      </c>
      <c r="AU185" s="213" t="s">
        <v>84</v>
      </c>
      <c r="AV185" s="13" t="s">
        <v>84</v>
      </c>
      <c r="AW185" s="13" t="s">
        <v>4</v>
      </c>
      <c r="AX185" s="13" t="s">
        <v>82</v>
      </c>
      <c r="AY185" s="213" t="s">
        <v>172</v>
      </c>
    </row>
    <row r="186" spans="2:65" s="11" customFormat="1" ht="22.9" customHeight="1">
      <c r="B186" s="165"/>
      <c r="C186" s="166"/>
      <c r="D186" s="167" t="s">
        <v>74</v>
      </c>
      <c r="E186" s="179" t="s">
        <v>177</v>
      </c>
      <c r="F186" s="179" t="s">
        <v>324</v>
      </c>
      <c r="G186" s="166"/>
      <c r="H186" s="166"/>
      <c r="I186" s="169"/>
      <c r="J186" s="180">
        <f>BK186</f>
        <v>0</v>
      </c>
      <c r="K186" s="166"/>
      <c r="L186" s="171"/>
      <c r="M186" s="172"/>
      <c r="N186" s="173"/>
      <c r="O186" s="173"/>
      <c r="P186" s="174">
        <f>SUM(P187:P193)</f>
        <v>0</v>
      </c>
      <c r="Q186" s="173"/>
      <c r="R186" s="174">
        <f>SUM(R187:R193)</f>
        <v>0</v>
      </c>
      <c r="S186" s="173"/>
      <c r="T186" s="175">
        <f>SUM(T187:T193)</f>
        <v>0</v>
      </c>
      <c r="AR186" s="176" t="s">
        <v>82</v>
      </c>
      <c r="AT186" s="177" t="s">
        <v>74</v>
      </c>
      <c r="AU186" s="177" t="s">
        <v>82</v>
      </c>
      <c r="AY186" s="176" t="s">
        <v>172</v>
      </c>
      <c r="BK186" s="178">
        <f>SUM(BK187:BK193)</f>
        <v>0</v>
      </c>
    </row>
    <row r="187" spans="2:65" s="1" customFormat="1" ht="16.5" customHeight="1">
      <c r="B187" s="33"/>
      <c r="C187" s="181" t="s">
        <v>250</v>
      </c>
      <c r="D187" s="181" t="s">
        <v>174</v>
      </c>
      <c r="E187" s="182" t="s">
        <v>326</v>
      </c>
      <c r="F187" s="183" t="s">
        <v>327</v>
      </c>
      <c r="G187" s="184" t="s">
        <v>231</v>
      </c>
      <c r="H187" s="185">
        <v>26.2</v>
      </c>
      <c r="I187" s="186"/>
      <c r="J187" s="185">
        <f>ROUND(I187*H187,2)</f>
        <v>0</v>
      </c>
      <c r="K187" s="183" t="s">
        <v>176</v>
      </c>
      <c r="L187" s="37"/>
      <c r="M187" s="187" t="s">
        <v>1</v>
      </c>
      <c r="N187" s="188" t="s">
        <v>46</v>
      </c>
      <c r="O187" s="59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AR187" s="16" t="s">
        <v>177</v>
      </c>
      <c r="AT187" s="16" t="s">
        <v>174</v>
      </c>
      <c r="AU187" s="16" t="s">
        <v>84</v>
      </c>
      <c r="AY187" s="16" t="s">
        <v>172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6" t="s">
        <v>82</v>
      </c>
      <c r="BK187" s="191">
        <f>ROUND(I187*H187,2)</f>
        <v>0</v>
      </c>
      <c r="BL187" s="16" t="s">
        <v>177</v>
      </c>
      <c r="BM187" s="16" t="s">
        <v>1158</v>
      </c>
    </row>
    <row r="188" spans="2:65" s="12" customFormat="1">
      <c r="B188" s="192"/>
      <c r="C188" s="193"/>
      <c r="D188" s="194" t="s">
        <v>178</v>
      </c>
      <c r="E188" s="195" t="s">
        <v>1</v>
      </c>
      <c r="F188" s="196" t="s">
        <v>1154</v>
      </c>
      <c r="G188" s="193"/>
      <c r="H188" s="195" t="s">
        <v>1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178</v>
      </c>
      <c r="AU188" s="202" t="s">
        <v>84</v>
      </c>
      <c r="AV188" s="12" t="s">
        <v>82</v>
      </c>
      <c r="AW188" s="12" t="s">
        <v>36</v>
      </c>
      <c r="AX188" s="12" t="s">
        <v>75</v>
      </c>
      <c r="AY188" s="202" t="s">
        <v>172</v>
      </c>
    </row>
    <row r="189" spans="2:65" s="12" customFormat="1">
      <c r="B189" s="192"/>
      <c r="C189" s="193"/>
      <c r="D189" s="194" t="s">
        <v>178</v>
      </c>
      <c r="E189" s="195" t="s">
        <v>1</v>
      </c>
      <c r="F189" s="196" t="s">
        <v>239</v>
      </c>
      <c r="G189" s="193"/>
      <c r="H189" s="195" t="s">
        <v>1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178</v>
      </c>
      <c r="AU189" s="202" t="s">
        <v>84</v>
      </c>
      <c r="AV189" s="12" t="s">
        <v>82</v>
      </c>
      <c r="AW189" s="12" t="s">
        <v>36</v>
      </c>
      <c r="AX189" s="12" t="s">
        <v>75</v>
      </c>
      <c r="AY189" s="202" t="s">
        <v>172</v>
      </c>
    </row>
    <row r="190" spans="2:65" s="13" customFormat="1">
      <c r="B190" s="203"/>
      <c r="C190" s="204"/>
      <c r="D190" s="194" t="s">
        <v>178</v>
      </c>
      <c r="E190" s="205" t="s">
        <v>1</v>
      </c>
      <c r="F190" s="206" t="s">
        <v>1159</v>
      </c>
      <c r="G190" s="204"/>
      <c r="H190" s="207">
        <v>26.2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178</v>
      </c>
      <c r="AU190" s="213" t="s">
        <v>84</v>
      </c>
      <c r="AV190" s="13" t="s">
        <v>84</v>
      </c>
      <c r="AW190" s="13" t="s">
        <v>36</v>
      </c>
      <c r="AX190" s="13" t="s">
        <v>82</v>
      </c>
      <c r="AY190" s="213" t="s">
        <v>172</v>
      </c>
    </row>
    <row r="191" spans="2:65" s="1" customFormat="1" ht="16.5" customHeight="1">
      <c r="B191" s="33"/>
      <c r="C191" s="181" t="s">
        <v>253</v>
      </c>
      <c r="D191" s="181" t="s">
        <v>174</v>
      </c>
      <c r="E191" s="182" t="s">
        <v>478</v>
      </c>
      <c r="F191" s="183" t="s">
        <v>479</v>
      </c>
      <c r="G191" s="184" t="s">
        <v>231</v>
      </c>
      <c r="H191" s="185">
        <v>0.08</v>
      </c>
      <c r="I191" s="186"/>
      <c r="J191" s="185">
        <f>ROUND(I191*H191,2)</f>
        <v>0</v>
      </c>
      <c r="K191" s="183" t="s">
        <v>176</v>
      </c>
      <c r="L191" s="37"/>
      <c r="M191" s="187" t="s">
        <v>1</v>
      </c>
      <c r="N191" s="188" t="s">
        <v>46</v>
      </c>
      <c r="O191" s="59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AR191" s="16" t="s">
        <v>177</v>
      </c>
      <c r="AT191" s="16" t="s">
        <v>174</v>
      </c>
      <c r="AU191" s="16" t="s">
        <v>84</v>
      </c>
      <c r="AY191" s="16" t="s">
        <v>172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6" t="s">
        <v>82</v>
      </c>
      <c r="BK191" s="191">
        <f>ROUND(I191*H191,2)</f>
        <v>0</v>
      </c>
      <c r="BL191" s="16" t="s">
        <v>177</v>
      </c>
      <c r="BM191" s="16" t="s">
        <v>1160</v>
      </c>
    </row>
    <row r="192" spans="2:65" s="12" customFormat="1">
      <c r="B192" s="192"/>
      <c r="C192" s="193"/>
      <c r="D192" s="194" t="s">
        <v>178</v>
      </c>
      <c r="E192" s="195" t="s">
        <v>1</v>
      </c>
      <c r="F192" s="196" t="s">
        <v>1161</v>
      </c>
      <c r="G192" s="193"/>
      <c r="H192" s="195" t="s">
        <v>1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178</v>
      </c>
      <c r="AU192" s="202" t="s">
        <v>84</v>
      </c>
      <c r="AV192" s="12" t="s">
        <v>82</v>
      </c>
      <c r="AW192" s="12" t="s">
        <v>36</v>
      </c>
      <c r="AX192" s="12" t="s">
        <v>75</v>
      </c>
      <c r="AY192" s="202" t="s">
        <v>172</v>
      </c>
    </row>
    <row r="193" spans="2:65" s="13" customFormat="1">
      <c r="B193" s="203"/>
      <c r="C193" s="204"/>
      <c r="D193" s="194" t="s">
        <v>178</v>
      </c>
      <c r="E193" s="205" t="s">
        <v>1</v>
      </c>
      <c r="F193" s="206" t="s">
        <v>1162</v>
      </c>
      <c r="G193" s="204"/>
      <c r="H193" s="207">
        <v>0.08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178</v>
      </c>
      <c r="AU193" s="213" t="s">
        <v>84</v>
      </c>
      <c r="AV193" s="13" t="s">
        <v>84</v>
      </c>
      <c r="AW193" s="13" t="s">
        <v>36</v>
      </c>
      <c r="AX193" s="13" t="s">
        <v>82</v>
      </c>
      <c r="AY193" s="213" t="s">
        <v>172</v>
      </c>
    </row>
    <row r="194" spans="2:65" s="11" customFormat="1" ht="22.9" customHeight="1">
      <c r="B194" s="165"/>
      <c r="C194" s="166"/>
      <c r="D194" s="167" t="s">
        <v>74</v>
      </c>
      <c r="E194" s="179" t="s">
        <v>183</v>
      </c>
      <c r="F194" s="179" t="s">
        <v>331</v>
      </c>
      <c r="G194" s="166"/>
      <c r="H194" s="166"/>
      <c r="I194" s="169"/>
      <c r="J194" s="180">
        <f>BK194</f>
        <v>0</v>
      </c>
      <c r="K194" s="166"/>
      <c r="L194" s="171"/>
      <c r="M194" s="172"/>
      <c r="N194" s="173"/>
      <c r="O194" s="173"/>
      <c r="P194" s="174">
        <f>SUM(P195:P223)</f>
        <v>0</v>
      </c>
      <c r="Q194" s="173"/>
      <c r="R194" s="174">
        <f>SUM(R195:R223)</f>
        <v>0</v>
      </c>
      <c r="S194" s="173"/>
      <c r="T194" s="175">
        <f>SUM(T195:T223)</f>
        <v>0</v>
      </c>
      <c r="AR194" s="176" t="s">
        <v>82</v>
      </c>
      <c r="AT194" s="177" t="s">
        <v>74</v>
      </c>
      <c r="AU194" s="177" t="s">
        <v>82</v>
      </c>
      <c r="AY194" s="176" t="s">
        <v>172</v>
      </c>
      <c r="BK194" s="178">
        <f>SUM(BK195:BK223)</f>
        <v>0</v>
      </c>
    </row>
    <row r="195" spans="2:65" s="1" customFormat="1" ht="16.5" customHeight="1">
      <c r="B195" s="33"/>
      <c r="C195" s="181" t="s">
        <v>257</v>
      </c>
      <c r="D195" s="181" t="s">
        <v>174</v>
      </c>
      <c r="E195" s="182" t="s">
        <v>336</v>
      </c>
      <c r="F195" s="183" t="s">
        <v>337</v>
      </c>
      <c r="G195" s="184" t="s">
        <v>175</v>
      </c>
      <c r="H195" s="185">
        <v>174.38</v>
      </c>
      <c r="I195" s="186"/>
      <c r="J195" s="185">
        <f>ROUND(I195*H195,2)</f>
        <v>0</v>
      </c>
      <c r="K195" s="183" t="s">
        <v>176</v>
      </c>
      <c r="L195" s="37"/>
      <c r="M195" s="187" t="s">
        <v>1</v>
      </c>
      <c r="N195" s="188" t="s">
        <v>46</v>
      </c>
      <c r="O195" s="59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AR195" s="16" t="s">
        <v>177</v>
      </c>
      <c r="AT195" s="16" t="s">
        <v>174</v>
      </c>
      <c r="AU195" s="16" t="s">
        <v>84</v>
      </c>
      <c r="AY195" s="16" t="s">
        <v>172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6" t="s">
        <v>82</v>
      </c>
      <c r="BK195" s="191">
        <f>ROUND(I195*H195,2)</f>
        <v>0</v>
      </c>
      <c r="BL195" s="16" t="s">
        <v>177</v>
      </c>
      <c r="BM195" s="16" t="s">
        <v>1163</v>
      </c>
    </row>
    <row r="196" spans="2:65" s="12" customFormat="1">
      <c r="B196" s="192"/>
      <c r="C196" s="193"/>
      <c r="D196" s="194" t="s">
        <v>178</v>
      </c>
      <c r="E196" s="195" t="s">
        <v>1</v>
      </c>
      <c r="F196" s="196" t="s">
        <v>1115</v>
      </c>
      <c r="G196" s="193"/>
      <c r="H196" s="195" t="s">
        <v>1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178</v>
      </c>
      <c r="AU196" s="202" t="s">
        <v>84</v>
      </c>
      <c r="AV196" s="12" t="s">
        <v>82</v>
      </c>
      <c r="AW196" s="12" t="s">
        <v>36</v>
      </c>
      <c r="AX196" s="12" t="s">
        <v>75</v>
      </c>
      <c r="AY196" s="202" t="s">
        <v>172</v>
      </c>
    </row>
    <row r="197" spans="2:65" s="12" customFormat="1">
      <c r="B197" s="192"/>
      <c r="C197" s="193"/>
      <c r="D197" s="194" t="s">
        <v>178</v>
      </c>
      <c r="E197" s="195" t="s">
        <v>1</v>
      </c>
      <c r="F197" s="196" t="s">
        <v>180</v>
      </c>
      <c r="G197" s="193"/>
      <c r="H197" s="195" t="s">
        <v>1</v>
      </c>
      <c r="I197" s="197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178</v>
      </c>
      <c r="AU197" s="202" t="s">
        <v>84</v>
      </c>
      <c r="AV197" s="12" t="s">
        <v>82</v>
      </c>
      <c r="AW197" s="12" t="s">
        <v>36</v>
      </c>
      <c r="AX197" s="12" t="s">
        <v>75</v>
      </c>
      <c r="AY197" s="202" t="s">
        <v>172</v>
      </c>
    </row>
    <row r="198" spans="2:65" s="13" customFormat="1">
      <c r="B198" s="203"/>
      <c r="C198" s="204"/>
      <c r="D198" s="194" t="s">
        <v>178</v>
      </c>
      <c r="E198" s="205" t="s">
        <v>1</v>
      </c>
      <c r="F198" s="206" t="s">
        <v>1116</v>
      </c>
      <c r="G198" s="204"/>
      <c r="H198" s="207">
        <v>174.38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178</v>
      </c>
      <c r="AU198" s="213" t="s">
        <v>84</v>
      </c>
      <c r="AV198" s="13" t="s">
        <v>84</v>
      </c>
      <c r="AW198" s="13" t="s">
        <v>36</v>
      </c>
      <c r="AX198" s="13" t="s">
        <v>82</v>
      </c>
      <c r="AY198" s="213" t="s">
        <v>172</v>
      </c>
    </row>
    <row r="199" spans="2:65" s="1" customFormat="1" ht="16.5" customHeight="1">
      <c r="B199" s="33"/>
      <c r="C199" s="181" t="s">
        <v>260</v>
      </c>
      <c r="D199" s="181" t="s">
        <v>174</v>
      </c>
      <c r="E199" s="182" t="s">
        <v>343</v>
      </c>
      <c r="F199" s="183" t="s">
        <v>344</v>
      </c>
      <c r="G199" s="184" t="s">
        <v>175</v>
      </c>
      <c r="H199" s="185">
        <v>174.38</v>
      </c>
      <c r="I199" s="186"/>
      <c r="J199" s="185">
        <f>ROUND(I199*H199,2)</f>
        <v>0</v>
      </c>
      <c r="K199" s="183" t="s">
        <v>176</v>
      </c>
      <c r="L199" s="37"/>
      <c r="M199" s="187" t="s">
        <v>1</v>
      </c>
      <c r="N199" s="188" t="s">
        <v>46</v>
      </c>
      <c r="O199" s="59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AR199" s="16" t="s">
        <v>177</v>
      </c>
      <c r="AT199" s="16" t="s">
        <v>174</v>
      </c>
      <c r="AU199" s="16" t="s">
        <v>84</v>
      </c>
      <c r="AY199" s="16" t="s">
        <v>172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6" t="s">
        <v>82</v>
      </c>
      <c r="BK199" s="191">
        <f>ROUND(I199*H199,2)</f>
        <v>0</v>
      </c>
      <c r="BL199" s="16" t="s">
        <v>177</v>
      </c>
      <c r="BM199" s="16" t="s">
        <v>1164</v>
      </c>
    </row>
    <row r="200" spans="2:65" s="12" customFormat="1">
      <c r="B200" s="192"/>
      <c r="C200" s="193"/>
      <c r="D200" s="194" t="s">
        <v>178</v>
      </c>
      <c r="E200" s="195" t="s">
        <v>1</v>
      </c>
      <c r="F200" s="196" t="s">
        <v>1115</v>
      </c>
      <c r="G200" s="193"/>
      <c r="H200" s="195" t="s">
        <v>1</v>
      </c>
      <c r="I200" s="197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178</v>
      </c>
      <c r="AU200" s="202" t="s">
        <v>84</v>
      </c>
      <c r="AV200" s="12" t="s">
        <v>82</v>
      </c>
      <c r="AW200" s="12" t="s">
        <v>36</v>
      </c>
      <c r="AX200" s="12" t="s">
        <v>75</v>
      </c>
      <c r="AY200" s="202" t="s">
        <v>172</v>
      </c>
    </row>
    <row r="201" spans="2:65" s="12" customFormat="1">
      <c r="B201" s="192"/>
      <c r="C201" s="193"/>
      <c r="D201" s="194" t="s">
        <v>178</v>
      </c>
      <c r="E201" s="195" t="s">
        <v>1</v>
      </c>
      <c r="F201" s="196" t="s">
        <v>180</v>
      </c>
      <c r="G201" s="193"/>
      <c r="H201" s="195" t="s">
        <v>1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178</v>
      </c>
      <c r="AU201" s="202" t="s">
        <v>84</v>
      </c>
      <c r="AV201" s="12" t="s">
        <v>82</v>
      </c>
      <c r="AW201" s="12" t="s">
        <v>36</v>
      </c>
      <c r="AX201" s="12" t="s">
        <v>75</v>
      </c>
      <c r="AY201" s="202" t="s">
        <v>172</v>
      </c>
    </row>
    <row r="202" spans="2:65" s="12" customFormat="1">
      <c r="B202" s="192"/>
      <c r="C202" s="193"/>
      <c r="D202" s="194" t="s">
        <v>178</v>
      </c>
      <c r="E202" s="195" t="s">
        <v>1</v>
      </c>
      <c r="F202" s="196" t="s">
        <v>341</v>
      </c>
      <c r="G202" s="193"/>
      <c r="H202" s="195" t="s">
        <v>1</v>
      </c>
      <c r="I202" s="197"/>
      <c r="J202" s="193"/>
      <c r="K202" s="193"/>
      <c r="L202" s="198"/>
      <c r="M202" s="199"/>
      <c r="N202" s="200"/>
      <c r="O202" s="200"/>
      <c r="P202" s="200"/>
      <c r="Q202" s="200"/>
      <c r="R202" s="200"/>
      <c r="S202" s="200"/>
      <c r="T202" s="201"/>
      <c r="AT202" s="202" t="s">
        <v>178</v>
      </c>
      <c r="AU202" s="202" t="s">
        <v>84</v>
      </c>
      <c r="AV202" s="12" t="s">
        <v>82</v>
      </c>
      <c r="AW202" s="12" t="s">
        <v>36</v>
      </c>
      <c r="AX202" s="12" t="s">
        <v>75</v>
      </c>
      <c r="AY202" s="202" t="s">
        <v>172</v>
      </c>
    </row>
    <row r="203" spans="2:65" s="13" customFormat="1">
      <c r="B203" s="203"/>
      <c r="C203" s="204"/>
      <c r="D203" s="194" t="s">
        <v>178</v>
      </c>
      <c r="E203" s="205" t="s">
        <v>1</v>
      </c>
      <c r="F203" s="206" t="s">
        <v>1116</v>
      </c>
      <c r="G203" s="204"/>
      <c r="H203" s="207">
        <v>174.38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178</v>
      </c>
      <c r="AU203" s="213" t="s">
        <v>84</v>
      </c>
      <c r="AV203" s="13" t="s">
        <v>84</v>
      </c>
      <c r="AW203" s="13" t="s">
        <v>36</v>
      </c>
      <c r="AX203" s="13" t="s">
        <v>82</v>
      </c>
      <c r="AY203" s="213" t="s">
        <v>172</v>
      </c>
    </row>
    <row r="204" spans="2:65" s="1" customFormat="1" ht="16.5" customHeight="1">
      <c r="B204" s="33"/>
      <c r="C204" s="181" t="s">
        <v>264</v>
      </c>
      <c r="D204" s="181" t="s">
        <v>174</v>
      </c>
      <c r="E204" s="182" t="s">
        <v>349</v>
      </c>
      <c r="F204" s="183" t="s">
        <v>350</v>
      </c>
      <c r="G204" s="184" t="s">
        <v>175</v>
      </c>
      <c r="H204" s="185">
        <v>174.38</v>
      </c>
      <c r="I204" s="186"/>
      <c r="J204" s="185">
        <f>ROUND(I204*H204,2)</f>
        <v>0</v>
      </c>
      <c r="K204" s="183" t="s">
        <v>176</v>
      </c>
      <c r="L204" s="37"/>
      <c r="M204" s="187" t="s">
        <v>1</v>
      </c>
      <c r="N204" s="188" t="s">
        <v>46</v>
      </c>
      <c r="O204" s="59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AR204" s="16" t="s">
        <v>177</v>
      </c>
      <c r="AT204" s="16" t="s">
        <v>174</v>
      </c>
      <c r="AU204" s="16" t="s">
        <v>84</v>
      </c>
      <c r="AY204" s="16" t="s">
        <v>172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6" t="s">
        <v>82</v>
      </c>
      <c r="BK204" s="191">
        <f>ROUND(I204*H204,2)</f>
        <v>0</v>
      </c>
      <c r="BL204" s="16" t="s">
        <v>177</v>
      </c>
      <c r="BM204" s="16" t="s">
        <v>1165</v>
      </c>
    </row>
    <row r="205" spans="2:65" s="12" customFormat="1">
      <c r="B205" s="192"/>
      <c r="C205" s="193"/>
      <c r="D205" s="194" t="s">
        <v>178</v>
      </c>
      <c r="E205" s="195" t="s">
        <v>1</v>
      </c>
      <c r="F205" s="196" t="s">
        <v>1115</v>
      </c>
      <c r="G205" s="193"/>
      <c r="H205" s="195" t="s">
        <v>1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178</v>
      </c>
      <c r="AU205" s="202" t="s">
        <v>84</v>
      </c>
      <c r="AV205" s="12" t="s">
        <v>82</v>
      </c>
      <c r="AW205" s="12" t="s">
        <v>36</v>
      </c>
      <c r="AX205" s="12" t="s">
        <v>75</v>
      </c>
      <c r="AY205" s="202" t="s">
        <v>172</v>
      </c>
    </row>
    <row r="206" spans="2:65" s="12" customFormat="1">
      <c r="B206" s="192"/>
      <c r="C206" s="193"/>
      <c r="D206" s="194" t="s">
        <v>178</v>
      </c>
      <c r="E206" s="195" t="s">
        <v>1</v>
      </c>
      <c r="F206" s="196" t="s">
        <v>180</v>
      </c>
      <c r="G206" s="193"/>
      <c r="H206" s="195" t="s">
        <v>1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178</v>
      </c>
      <c r="AU206" s="202" t="s">
        <v>84</v>
      </c>
      <c r="AV206" s="12" t="s">
        <v>82</v>
      </c>
      <c r="AW206" s="12" t="s">
        <v>36</v>
      </c>
      <c r="AX206" s="12" t="s">
        <v>75</v>
      </c>
      <c r="AY206" s="202" t="s">
        <v>172</v>
      </c>
    </row>
    <row r="207" spans="2:65" s="13" customFormat="1">
      <c r="B207" s="203"/>
      <c r="C207" s="204"/>
      <c r="D207" s="194" t="s">
        <v>178</v>
      </c>
      <c r="E207" s="205" t="s">
        <v>1</v>
      </c>
      <c r="F207" s="206" t="s">
        <v>1116</v>
      </c>
      <c r="G207" s="204"/>
      <c r="H207" s="207">
        <v>174.38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178</v>
      </c>
      <c r="AU207" s="213" t="s">
        <v>84</v>
      </c>
      <c r="AV207" s="13" t="s">
        <v>84</v>
      </c>
      <c r="AW207" s="13" t="s">
        <v>36</v>
      </c>
      <c r="AX207" s="13" t="s">
        <v>82</v>
      </c>
      <c r="AY207" s="213" t="s">
        <v>172</v>
      </c>
    </row>
    <row r="208" spans="2:65" s="1" customFormat="1" ht="22.5" customHeight="1">
      <c r="B208" s="33"/>
      <c r="C208" s="181" t="s">
        <v>269</v>
      </c>
      <c r="D208" s="181" t="s">
        <v>174</v>
      </c>
      <c r="E208" s="182" t="s">
        <v>359</v>
      </c>
      <c r="F208" s="183" t="s">
        <v>360</v>
      </c>
      <c r="G208" s="184" t="s">
        <v>175</v>
      </c>
      <c r="H208" s="185">
        <v>174.38</v>
      </c>
      <c r="I208" s="186"/>
      <c r="J208" s="185">
        <f>ROUND(I208*H208,2)</f>
        <v>0</v>
      </c>
      <c r="K208" s="183" t="s">
        <v>176</v>
      </c>
      <c r="L208" s="37"/>
      <c r="M208" s="187" t="s">
        <v>1</v>
      </c>
      <c r="N208" s="188" t="s">
        <v>46</v>
      </c>
      <c r="O208" s="59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AR208" s="16" t="s">
        <v>177</v>
      </c>
      <c r="AT208" s="16" t="s">
        <v>174</v>
      </c>
      <c r="AU208" s="16" t="s">
        <v>84</v>
      </c>
      <c r="AY208" s="16" t="s">
        <v>172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6" t="s">
        <v>82</v>
      </c>
      <c r="BK208" s="191">
        <f>ROUND(I208*H208,2)</f>
        <v>0</v>
      </c>
      <c r="BL208" s="16" t="s">
        <v>177</v>
      </c>
      <c r="BM208" s="16" t="s">
        <v>1166</v>
      </c>
    </row>
    <row r="209" spans="2:65" s="12" customFormat="1">
      <c r="B209" s="192"/>
      <c r="C209" s="193"/>
      <c r="D209" s="194" t="s">
        <v>178</v>
      </c>
      <c r="E209" s="195" t="s">
        <v>1</v>
      </c>
      <c r="F209" s="196" t="s">
        <v>1115</v>
      </c>
      <c r="G209" s="193"/>
      <c r="H209" s="195" t="s">
        <v>1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178</v>
      </c>
      <c r="AU209" s="202" t="s">
        <v>84</v>
      </c>
      <c r="AV209" s="12" t="s">
        <v>82</v>
      </c>
      <c r="AW209" s="12" t="s">
        <v>36</v>
      </c>
      <c r="AX209" s="12" t="s">
        <v>75</v>
      </c>
      <c r="AY209" s="202" t="s">
        <v>172</v>
      </c>
    </row>
    <row r="210" spans="2:65" s="12" customFormat="1">
      <c r="B210" s="192"/>
      <c r="C210" s="193"/>
      <c r="D210" s="194" t="s">
        <v>178</v>
      </c>
      <c r="E210" s="195" t="s">
        <v>1</v>
      </c>
      <c r="F210" s="196" t="s">
        <v>180</v>
      </c>
      <c r="G210" s="193"/>
      <c r="H210" s="195" t="s">
        <v>1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178</v>
      </c>
      <c r="AU210" s="202" t="s">
        <v>84</v>
      </c>
      <c r="AV210" s="12" t="s">
        <v>82</v>
      </c>
      <c r="AW210" s="12" t="s">
        <v>36</v>
      </c>
      <c r="AX210" s="12" t="s">
        <v>75</v>
      </c>
      <c r="AY210" s="202" t="s">
        <v>172</v>
      </c>
    </row>
    <row r="211" spans="2:65" s="13" customFormat="1">
      <c r="B211" s="203"/>
      <c r="C211" s="204"/>
      <c r="D211" s="194" t="s">
        <v>178</v>
      </c>
      <c r="E211" s="205" t="s">
        <v>1</v>
      </c>
      <c r="F211" s="206" t="s">
        <v>1116</v>
      </c>
      <c r="G211" s="204"/>
      <c r="H211" s="207">
        <v>174.38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178</v>
      </c>
      <c r="AU211" s="213" t="s">
        <v>84</v>
      </c>
      <c r="AV211" s="13" t="s">
        <v>84</v>
      </c>
      <c r="AW211" s="13" t="s">
        <v>36</v>
      </c>
      <c r="AX211" s="13" t="s">
        <v>82</v>
      </c>
      <c r="AY211" s="213" t="s">
        <v>172</v>
      </c>
    </row>
    <row r="212" spans="2:65" s="1" customFormat="1" ht="16.5" customHeight="1">
      <c r="B212" s="33"/>
      <c r="C212" s="181" t="s">
        <v>273</v>
      </c>
      <c r="D212" s="181" t="s">
        <v>174</v>
      </c>
      <c r="E212" s="182" t="s">
        <v>365</v>
      </c>
      <c r="F212" s="183" t="s">
        <v>366</v>
      </c>
      <c r="G212" s="184" t="s">
        <v>175</v>
      </c>
      <c r="H212" s="185">
        <v>174.38</v>
      </c>
      <c r="I212" s="186"/>
      <c r="J212" s="185">
        <f>ROUND(I212*H212,2)</f>
        <v>0</v>
      </c>
      <c r="K212" s="183" t="s">
        <v>176</v>
      </c>
      <c r="L212" s="37"/>
      <c r="M212" s="187" t="s">
        <v>1</v>
      </c>
      <c r="N212" s="188" t="s">
        <v>46</v>
      </c>
      <c r="O212" s="59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AR212" s="16" t="s">
        <v>177</v>
      </c>
      <c r="AT212" s="16" t="s">
        <v>174</v>
      </c>
      <c r="AU212" s="16" t="s">
        <v>84</v>
      </c>
      <c r="AY212" s="16" t="s">
        <v>172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6" t="s">
        <v>82</v>
      </c>
      <c r="BK212" s="191">
        <f>ROUND(I212*H212,2)</f>
        <v>0</v>
      </c>
      <c r="BL212" s="16" t="s">
        <v>177</v>
      </c>
      <c r="BM212" s="16" t="s">
        <v>1167</v>
      </c>
    </row>
    <row r="213" spans="2:65" s="12" customFormat="1">
      <c r="B213" s="192"/>
      <c r="C213" s="193"/>
      <c r="D213" s="194" t="s">
        <v>178</v>
      </c>
      <c r="E213" s="195" t="s">
        <v>1</v>
      </c>
      <c r="F213" s="196" t="s">
        <v>1115</v>
      </c>
      <c r="G213" s="193"/>
      <c r="H213" s="195" t="s">
        <v>1</v>
      </c>
      <c r="I213" s="197"/>
      <c r="J213" s="193"/>
      <c r="K213" s="193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178</v>
      </c>
      <c r="AU213" s="202" t="s">
        <v>84</v>
      </c>
      <c r="AV213" s="12" t="s">
        <v>82</v>
      </c>
      <c r="AW213" s="12" t="s">
        <v>36</v>
      </c>
      <c r="AX213" s="12" t="s">
        <v>75</v>
      </c>
      <c r="AY213" s="202" t="s">
        <v>172</v>
      </c>
    </row>
    <row r="214" spans="2:65" s="12" customFormat="1">
      <c r="B214" s="192"/>
      <c r="C214" s="193"/>
      <c r="D214" s="194" t="s">
        <v>178</v>
      </c>
      <c r="E214" s="195" t="s">
        <v>1</v>
      </c>
      <c r="F214" s="196" t="s">
        <v>180</v>
      </c>
      <c r="G214" s="193"/>
      <c r="H214" s="195" t="s">
        <v>1</v>
      </c>
      <c r="I214" s="197"/>
      <c r="J214" s="193"/>
      <c r="K214" s="193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178</v>
      </c>
      <c r="AU214" s="202" t="s">
        <v>84</v>
      </c>
      <c r="AV214" s="12" t="s">
        <v>82</v>
      </c>
      <c r="AW214" s="12" t="s">
        <v>36</v>
      </c>
      <c r="AX214" s="12" t="s">
        <v>75</v>
      </c>
      <c r="AY214" s="202" t="s">
        <v>172</v>
      </c>
    </row>
    <row r="215" spans="2:65" s="13" customFormat="1">
      <c r="B215" s="203"/>
      <c r="C215" s="204"/>
      <c r="D215" s="194" t="s">
        <v>178</v>
      </c>
      <c r="E215" s="205" t="s">
        <v>1</v>
      </c>
      <c r="F215" s="206" t="s">
        <v>1116</v>
      </c>
      <c r="G215" s="204"/>
      <c r="H215" s="207">
        <v>174.38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178</v>
      </c>
      <c r="AU215" s="213" t="s">
        <v>84</v>
      </c>
      <c r="AV215" s="13" t="s">
        <v>84</v>
      </c>
      <c r="AW215" s="13" t="s">
        <v>36</v>
      </c>
      <c r="AX215" s="13" t="s">
        <v>82</v>
      </c>
      <c r="AY215" s="213" t="s">
        <v>172</v>
      </c>
    </row>
    <row r="216" spans="2:65" s="1" customFormat="1" ht="16.5" customHeight="1">
      <c r="B216" s="33"/>
      <c r="C216" s="181" t="s">
        <v>279</v>
      </c>
      <c r="D216" s="181" t="s">
        <v>174</v>
      </c>
      <c r="E216" s="182" t="s">
        <v>368</v>
      </c>
      <c r="F216" s="183" t="s">
        <v>369</v>
      </c>
      <c r="G216" s="184" t="s">
        <v>175</v>
      </c>
      <c r="H216" s="185">
        <v>174.38</v>
      </c>
      <c r="I216" s="186"/>
      <c r="J216" s="185">
        <f>ROUND(I216*H216,2)</f>
        <v>0</v>
      </c>
      <c r="K216" s="183" t="s">
        <v>176</v>
      </c>
      <c r="L216" s="37"/>
      <c r="M216" s="187" t="s">
        <v>1</v>
      </c>
      <c r="N216" s="188" t="s">
        <v>46</v>
      </c>
      <c r="O216" s="59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AR216" s="16" t="s">
        <v>177</v>
      </c>
      <c r="AT216" s="16" t="s">
        <v>174</v>
      </c>
      <c r="AU216" s="16" t="s">
        <v>84</v>
      </c>
      <c r="AY216" s="16" t="s">
        <v>172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6" t="s">
        <v>82</v>
      </c>
      <c r="BK216" s="191">
        <f>ROUND(I216*H216,2)</f>
        <v>0</v>
      </c>
      <c r="BL216" s="16" t="s">
        <v>177</v>
      </c>
      <c r="BM216" s="16" t="s">
        <v>1168</v>
      </c>
    </row>
    <row r="217" spans="2:65" s="12" customFormat="1">
      <c r="B217" s="192"/>
      <c r="C217" s="193"/>
      <c r="D217" s="194" t="s">
        <v>178</v>
      </c>
      <c r="E217" s="195" t="s">
        <v>1</v>
      </c>
      <c r="F217" s="196" t="s">
        <v>1115</v>
      </c>
      <c r="G217" s="193"/>
      <c r="H217" s="195" t="s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178</v>
      </c>
      <c r="AU217" s="202" t="s">
        <v>84</v>
      </c>
      <c r="AV217" s="12" t="s">
        <v>82</v>
      </c>
      <c r="AW217" s="12" t="s">
        <v>36</v>
      </c>
      <c r="AX217" s="12" t="s">
        <v>75</v>
      </c>
      <c r="AY217" s="202" t="s">
        <v>172</v>
      </c>
    </row>
    <row r="218" spans="2:65" s="12" customFormat="1">
      <c r="B218" s="192"/>
      <c r="C218" s="193"/>
      <c r="D218" s="194" t="s">
        <v>178</v>
      </c>
      <c r="E218" s="195" t="s">
        <v>1</v>
      </c>
      <c r="F218" s="196" t="s">
        <v>180</v>
      </c>
      <c r="G218" s="193"/>
      <c r="H218" s="195" t="s">
        <v>1</v>
      </c>
      <c r="I218" s="197"/>
      <c r="J218" s="193"/>
      <c r="K218" s="193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178</v>
      </c>
      <c r="AU218" s="202" t="s">
        <v>84</v>
      </c>
      <c r="AV218" s="12" t="s">
        <v>82</v>
      </c>
      <c r="AW218" s="12" t="s">
        <v>36</v>
      </c>
      <c r="AX218" s="12" t="s">
        <v>75</v>
      </c>
      <c r="AY218" s="202" t="s">
        <v>172</v>
      </c>
    </row>
    <row r="219" spans="2:65" s="13" customFormat="1">
      <c r="B219" s="203"/>
      <c r="C219" s="204"/>
      <c r="D219" s="194" t="s">
        <v>178</v>
      </c>
      <c r="E219" s="205" t="s">
        <v>1</v>
      </c>
      <c r="F219" s="206" t="s">
        <v>1116</v>
      </c>
      <c r="G219" s="204"/>
      <c r="H219" s="207">
        <v>174.38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178</v>
      </c>
      <c r="AU219" s="213" t="s">
        <v>84</v>
      </c>
      <c r="AV219" s="13" t="s">
        <v>84</v>
      </c>
      <c r="AW219" s="13" t="s">
        <v>36</v>
      </c>
      <c r="AX219" s="13" t="s">
        <v>82</v>
      </c>
      <c r="AY219" s="213" t="s">
        <v>172</v>
      </c>
    </row>
    <row r="220" spans="2:65" s="1" customFormat="1" ht="22.5" customHeight="1">
      <c r="B220" s="33"/>
      <c r="C220" s="181" t="s">
        <v>284</v>
      </c>
      <c r="D220" s="181" t="s">
        <v>174</v>
      </c>
      <c r="E220" s="182" t="s">
        <v>490</v>
      </c>
      <c r="F220" s="183" t="s">
        <v>491</v>
      </c>
      <c r="G220" s="184" t="s">
        <v>175</v>
      </c>
      <c r="H220" s="185">
        <v>174.38</v>
      </c>
      <c r="I220" s="186"/>
      <c r="J220" s="185">
        <f>ROUND(I220*H220,2)</f>
        <v>0</v>
      </c>
      <c r="K220" s="183" t="s">
        <v>176</v>
      </c>
      <c r="L220" s="37"/>
      <c r="M220" s="187" t="s">
        <v>1</v>
      </c>
      <c r="N220" s="188" t="s">
        <v>46</v>
      </c>
      <c r="O220" s="59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AR220" s="16" t="s">
        <v>177</v>
      </c>
      <c r="AT220" s="16" t="s">
        <v>174</v>
      </c>
      <c r="AU220" s="16" t="s">
        <v>84</v>
      </c>
      <c r="AY220" s="16" t="s">
        <v>172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6" t="s">
        <v>82</v>
      </c>
      <c r="BK220" s="191">
        <f>ROUND(I220*H220,2)</f>
        <v>0</v>
      </c>
      <c r="BL220" s="16" t="s">
        <v>177</v>
      </c>
      <c r="BM220" s="16" t="s">
        <v>1169</v>
      </c>
    </row>
    <row r="221" spans="2:65" s="12" customFormat="1">
      <c r="B221" s="192"/>
      <c r="C221" s="193"/>
      <c r="D221" s="194" t="s">
        <v>178</v>
      </c>
      <c r="E221" s="195" t="s">
        <v>1</v>
      </c>
      <c r="F221" s="196" t="s">
        <v>1115</v>
      </c>
      <c r="G221" s="193"/>
      <c r="H221" s="195" t="s">
        <v>1</v>
      </c>
      <c r="I221" s="197"/>
      <c r="J221" s="193"/>
      <c r="K221" s="193"/>
      <c r="L221" s="198"/>
      <c r="M221" s="199"/>
      <c r="N221" s="200"/>
      <c r="O221" s="200"/>
      <c r="P221" s="200"/>
      <c r="Q221" s="200"/>
      <c r="R221" s="200"/>
      <c r="S221" s="200"/>
      <c r="T221" s="201"/>
      <c r="AT221" s="202" t="s">
        <v>178</v>
      </c>
      <c r="AU221" s="202" t="s">
        <v>84</v>
      </c>
      <c r="AV221" s="12" t="s">
        <v>82</v>
      </c>
      <c r="AW221" s="12" t="s">
        <v>36</v>
      </c>
      <c r="AX221" s="12" t="s">
        <v>75</v>
      </c>
      <c r="AY221" s="202" t="s">
        <v>172</v>
      </c>
    </row>
    <row r="222" spans="2:65" s="12" customFormat="1">
      <c r="B222" s="192"/>
      <c r="C222" s="193"/>
      <c r="D222" s="194" t="s">
        <v>178</v>
      </c>
      <c r="E222" s="195" t="s">
        <v>1</v>
      </c>
      <c r="F222" s="196" t="s">
        <v>180</v>
      </c>
      <c r="G222" s="193"/>
      <c r="H222" s="195" t="s">
        <v>1</v>
      </c>
      <c r="I222" s="197"/>
      <c r="J222" s="193"/>
      <c r="K222" s="193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178</v>
      </c>
      <c r="AU222" s="202" t="s">
        <v>84</v>
      </c>
      <c r="AV222" s="12" t="s">
        <v>82</v>
      </c>
      <c r="AW222" s="12" t="s">
        <v>36</v>
      </c>
      <c r="AX222" s="12" t="s">
        <v>75</v>
      </c>
      <c r="AY222" s="202" t="s">
        <v>172</v>
      </c>
    </row>
    <row r="223" spans="2:65" s="13" customFormat="1">
      <c r="B223" s="203"/>
      <c r="C223" s="204"/>
      <c r="D223" s="194" t="s">
        <v>178</v>
      </c>
      <c r="E223" s="205" t="s">
        <v>1</v>
      </c>
      <c r="F223" s="206" t="s">
        <v>1116</v>
      </c>
      <c r="G223" s="204"/>
      <c r="H223" s="207">
        <v>174.38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178</v>
      </c>
      <c r="AU223" s="213" t="s">
        <v>84</v>
      </c>
      <c r="AV223" s="13" t="s">
        <v>84</v>
      </c>
      <c r="AW223" s="13" t="s">
        <v>36</v>
      </c>
      <c r="AX223" s="13" t="s">
        <v>82</v>
      </c>
      <c r="AY223" s="213" t="s">
        <v>172</v>
      </c>
    </row>
    <row r="224" spans="2:65" s="11" customFormat="1" ht="22.9" customHeight="1">
      <c r="B224" s="165"/>
      <c r="C224" s="166"/>
      <c r="D224" s="167" t="s">
        <v>74</v>
      </c>
      <c r="E224" s="179" t="s">
        <v>200</v>
      </c>
      <c r="F224" s="179" t="s">
        <v>380</v>
      </c>
      <c r="G224" s="166"/>
      <c r="H224" s="166"/>
      <c r="I224" s="169"/>
      <c r="J224" s="180">
        <f>BK224</f>
        <v>0</v>
      </c>
      <c r="K224" s="166"/>
      <c r="L224" s="171"/>
      <c r="M224" s="172"/>
      <c r="N224" s="173"/>
      <c r="O224" s="173"/>
      <c r="P224" s="174">
        <f>SUM(P225:P262)</f>
        <v>0</v>
      </c>
      <c r="Q224" s="173"/>
      <c r="R224" s="174">
        <f>SUM(R225:R262)</f>
        <v>5.7171324000000014</v>
      </c>
      <c r="S224" s="173"/>
      <c r="T224" s="175">
        <f>SUM(T225:T262)</f>
        <v>3.8400000000000004E-2</v>
      </c>
      <c r="AR224" s="176" t="s">
        <v>82</v>
      </c>
      <c r="AT224" s="177" t="s">
        <v>74</v>
      </c>
      <c r="AU224" s="177" t="s">
        <v>82</v>
      </c>
      <c r="AY224" s="176" t="s">
        <v>172</v>
      </c>
      <c r="BK224" s="178">
        <f>SUM(BK225:BK262)</f>
        <v>0</v>
      </c>
    </row>
    <row r="225" spans="2:65" s="1" customFormat="1" ht="16.5" customHeight="1">
      <c r="B225" s="33"/>
      <c r="C225" s="181" t="s">
        <v>287</v>
      </c>
      <c r="D225" s="181" t="s">
        <v>174</v>
      </c>
      <c r="E225" s="182" t="s">
        <v>493</v>
      </c>
      <c r="F225" s="183" t="s">
        <v>494</v>
      </c>
      <c r="G225" s="184" t="s">
        <v>211</v>
      </c>
      <c r="H225" s="185">
        <v>174.38</v>
      </c>
      <c r="I225" s="186"/>
      <c r="J225" s="185">
        <f>ROUND(I225*H225,2)</f>
        <v>0</v>
      </c>
      <c r="K225" s="183" t="s">
        <v>176</v>
      </c>
      <c r="L225" s="37"/>
      <c r="M225" s="187" t="s">
        <v>1</v>
      </c>
      <c r="N225" s="188" t="s">
        <v>46</v>
      </c>
      <c r="O225" s="59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AR225" s="16" t="s">
        <v>177</v>
      </c>
      <c r="AT225" s="16" t="s">
        <v>174</v>
      </c>
      <c r="AU225" s="16" t="s">
        <v>84</v>
      </c>
      <c r="AY225" s="16" t="s">
        <v>172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6" t="s">
        <v>82</v>
      </c>
      <c r="BK225" s="191">
        <f>ROUND(I225*H225,2)</f>
        <v>0</v>
      </c>
      <c r="BL225" s="16" t="s">
        <v>177</v>
      </c>
      <c r="BM225" s="16" t="s">
        <v>1170</v>
      </c>
    </row>
    <row r="226" spans="2:65" s="12" customFormat="1">
      <c r="B226" s="192"/>
      <c r="C226" s="193"/>
      <c r="D226" s="194" t="s">
        <v>178</v>
      </c>
      <c r="E226" s="195" t="s">
        <v>1</v>
      </c>
      <c r="F226" s="196" t="s">
        <v>1161</v>
      </c>
      <c r="G226" s="193"/>
      <c r="H226" s="195" t="s">
        <v>1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178</v>
      </c>
      <c r="AU226" s="202" t="s">
        <v>84</v>
      </c>
      <c r="AV226" s="12" t="s">
        <v>82</v>
      </c>
      <c r="AW226" s="12" t="s">
        <v>36</v>
      </c>
      <c r="AX226" s="12" t="s">
        <v>75</v>
      </c>
      <c r="AY226" s="202" t="s">
        <v>172</v>
      </c>
    </row>
    <row r="227" spans="2:65" s="13" customFormat="1">
      <c r="B227" s="203"/>
      <c r="C227" s="204"/>
      <c r="D227" s="194" t="s">
        <v>178</v>
      </c>
      <c r="E227" s="205" t="s">
        <v>1</v>
      </c>
      <c r="F227" s="206" t="s">
        <v>1171</v>
      </c>
      <c r="G227" s="204"/>
      <c r="H227" s="207">
        <v>174.38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178</v>
      </c>
      <c r="AU227" s="213" t="s">
        <v>84</v>
      </c>
      <c r="AV227" s="13" t="s">
        <v>84</v>
      </c>
      <c r="AW227" s="13" t="s">
        <v>36</v>
      </c>
      <c r="AX227" s="13" t="s">
        <v>82</v>
      </c>
      <c r="AY227" s="213" t="s">
        <v>172</v>
      </c>
    </row>
    <row r="228" spans="2:65" s="1" customFormat="1" ht="16.5" customHeight="1">
      <c r="B228" s="33"/>
      <c r="C228" s="227" t="s">
        <v>293</v>
      </c>
      <c r="D228" s="227" t="s">
        <v>288</v>
      </c>
      <c r="E228" s="228" t="s">
        <v>497</v>
      </c>
      <c r="F228" s="229" t="s">
        <v>498</v>
      </c>
      <c r="G228" s="230" t="s">
        <v>211</v>
      </c>
      <c r="H228" s="231">
        <v>174.38</v>
      </c>
      <c r="I228" s="232"/>
      <c r="J228" s="231">
        <f>ROUND(I228*H228,2)</f>
        <v>0</v>
      </c>
      <c r="K228" s="229" t="s">
        <v>1</v>
      </c>
      <c r="L228" s="233"/>
      <c r="M228" s="234" t="s">
        <v>1</v>
      </c>
      <c r="N228" s="235" t="s">
        <v>46</v>
      </c>
      <c r="O228" s="59"/>
      <c r="P228" s="189">
        <f>O228*H228</f>
        <v>0</v>
      </c>
      <c r="Q228" s="189">
        <v>1.77E-2</v>
      </c>
      <c r="R228" s="189">
        <f>Q228*H228</f>
        <v>3.0865260000000001</v>
      </c>
      <c r="S228" s="189">
        <v>0</v>
      </c>
      <c r="T228" s="190">
        <f>S228*H228</f>
        <v>0</v>
      </c>
      <c r="AR228" s="16" t="s">
        <v>200</v>
      </c>
      <c r="AT228" s="16" t="s">
        <v>288</v>
      </c>
      <c r="AU228" s="16" t="s">
        <v>84</v>
      </c>
      <c r="AY228" s="16" t="s">
        <v>172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6" t="s">
        <v>82</v>
      </c>
      <c r="BK228" s="191">
        <f>ROUND(I228*H228,2)</f>
        <v>0</v>
      </c>
      <c r="BL228" s="16" t="s">
        <v>177</v>
      </c>
      <c r="BM228" s="16" t="s">
        <v>1172</v>
      </c>
    </row>
    <row r="229" spans="2:65" s="12" customFormat="1">
      <c r="B229" s="192"/>
      <c r="C229" s="193"/>
      <c r="D229" s="194" t="s">
        <v>178</v>
      </c>
      <c r="E229" s="195" t="s">
        <v>1</v>
      </c>
      <c r="F229" s="196" t="s">
        <v>1161</v>
      </c>
      <c r="G229" s="193"/>
      <c r="H229" s="195" t="s">
        <v>1</v>
      </c>
      <c r="I229" s="197"/>
      <c r="J229" s="193"/>
      <c r="K229" s="193"/>
      <c r="L229" s="198"/>
      <c r="M229" s="199"/>
      <c r="N229" s="200"/>
      <c r="O229" s="200"/>
      <c r="P229" s="200"/>
      <c r="Q229" s="200"/>
      <c r="R229" s="200"/>
      <c r="S229" s="200"/>
      <c r="T229" s="201"/>
      <c r="AT229" s="202" t="s">
        <v>178</v>
      </c>
      <c r="AU229" s="202" t="s">
        <v>84</v>
      </c>
      <c r="AV229" s="12" t="s">
        <v>82</v>
      </c>
      <c r="AW229" s="12" t="s">
        <v>36</v>
      </c>
      <c r="AX229" s="12" t="s">
        <v>75</v>
      </c>
      <c r="AY229" s="202" t="s">
        <v>172</v>
      </c>
    </row>
    <row r="230" spans="2:65" s="12" customFormat="1">
      <c r="B230" s="192"/>
      <c r="C230" s="193"/>
      <c r="D230" s="194" t="s">
        <v>178</v>
      </c>
      <c r="E230" s="195" t="s">
        <v>1</v>
      </c>
      <c r="F230" s="196" t="s">
        <v>500</v>
      </c>
      <c r="G230" s="193"/>
      <c r="H230" s="195" t="s">
        <v>1</v>
      </c>
      <c r="I230" s="197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178</v>
      </c>
      <c r="AU230" s="202" t="s">
        <v>84</v>
      </c>
      <c r="AV230" s="12" t="s">
        <v>82</v>
      </c>
      <c r="AW230" s="12" t="s">
        <v>36</v>
      </c>
      <c r="AX230" s="12" t="s">
        <v>75</v>
      </c>
      <c r="AY230" s="202" t="s">
        <v>172</v>
      </c>
    </row>
    <row r="231" spans="2:65" s="13" customFormat="1">
      <c r="B231" s="203"/>
      <c r="C231" s="204"/>
      <c r="D231" s="194" t="s">
        <v>178</v>
      </c>
      <c r="E231" s="205" t="s">
        <v>1</v>
      </c>
      <c r="F231" s="206" t="s">
        <v>1171</v>
      </c>
      <c r="G231" s="204"/>
      <c r="H231" s="207">
        <v>174.38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178</v>
      </c>
      <c r="AU231" s="213" t="s">
        <v>84</v>
      </c>
      <c r="AV231" s="13" t="s">
        <v>84</v>
      </c>
      <c r="AW231" s="13" t="s">
        <v>36</v>
      </c>
      <c r="AX231" s="13" t="s">
        <v>82</v>
      </c>
      <c r="AY231" s="213" t="s">
        <v>172</v>
      </c>
    </row>
    <row r="232" spans="2:65" s="1" customFormat="1" ht="22.5" customHeight="1">
      <c r="B232" s="33"/>
      <c r="C232" s="181" t="s">
        <v>296</v>
      </c>
      <c r="D232" s="181" t="s">
        <v>174</v>
      </c>
      <c r="E232" s="182" t="s">
        <v>501</v>
      </c>
      <c r="F232" s="183" t="s">
        <v>502</v>
      </c>
      <c r="G232" s="184" t="s">
        <v>386</v>
      </c>
      <c r="H232" s="185">
        <v>4</v>
      </c>
      <c r="I232" s="186"/>
      <c r="J232" s="185">
        <f>ROUND(I232*H232,2)</f>
        <v>0</v>
      </c>
      <c r="K232" s="183" t="s">
        <v>176</v>
      </c>
      <c r="L232" s="37"/>
      <c r="M232" s="187" t="s">
        <v>1</v>
      </c>
      <c r="N232" s="188" t="s">
        <v>46</v>
      </c>
      <c r="O232" s="59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AR232" s="16" t="s">
        <v>177</v>
      </c>
      <c r="AT232" s="16" t="s">
        <v>174</v>
      </c>
      <c r="AU232" s="16" t="s">
        <v>84</v>
      </c>
      <c r="AY232" s="16" t="s">
        <v>172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6" t="s">
        <v>82</v>
      </c>
      <c r="BK232" s="191">
        <f>ROUND(I232*H232,2)</f>
        <v>0</v>
      </c>
      <c r="BL232" s="16" t="s">
        <v>177</v>
      </c>
      <c r="BM232" s="16" t="s">
        <v>1173</v>
      </c>
    </row>
    <row r="233" spans="2:65" s="12" customFormat="1">
      <c r="B233" s="192"/>
      <c r="C233" s="193"/>
      <c r="D233" s="194" t="s">
        <v>178</v>
      </c>
      <c r="E233" s="195" t="s">
        <v>1</v>
      </c>
      <c r="F233" s="196" t="s">
        <v>1161</v>
      </c>
      <c r="G233" s="193"/>
      <c r="H233" s="195" t="s">
        <v>1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178</v>
      </c>
      <c r="AU233" s="202" t="s">
        <v>84</v>
      </c>
      <c r="AV233" s="12" t="s">
        <v>82</v>
      </c>
      <c r="AW233" s="12" t="s">
        <v>36</v>
      </c>
      <c r="AX233" s="12" t="s">
        <v>75</v>
      </c>
      <c r="AY233" s="202" t="s">
        <v>172</v>
      </c>
    </row>
    <row r="234" spans="2:65" s="13" customFormat="1">
      <c r="B234" s="203"/>
      <c r="C234" s="204"/>
      <c r="D234" s="194" t="s">
        <v>178</v>
      </c>
      <c r="E234" s="205" t="s">
        <v>1</v>
      </c>
      <c r="F234" s="206" t="s">
        <v>1174</v>
      </c>
      <c r="G234" s="204"/>
      <c r="H234" s="207">
        <v>4</v>
      </c>
      <c r="I234" s="208"/>
      <c r="J234" s="204"/>
      <c r="K234" s="204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178</v>
      </c>
      <c r="AU234" s="213" t="s">
        <v>84</v>
      </c>
      <c r="AV234" s="13" t="s">
        <v>84</v>
      </c>
      <c r="AW234" s="13" t="s">
        <v>36</v>
      </c>
      <c r="AX234" s="13" t="s">
        <v>82</v>
      </c>
      <c r="AY234" s="213" t="s">
        <v>172</v>
      </c>
    </row>
    <row r="235" spans="2:65" s="1" customFormat="1" ht="16.5" customHeight="1">
      <c r="B235" s="33"/>
      <c r="C235" s="227" t="s">
        <v>300</v>
      </c>
      <c r="D235" s="227" t="s">
        <v>288</v>
      </c>
      <c r="E235" s="228" t="s">
        <v>505</v>
      </c>
      <c r="F235" s="229" t="s">
        <v>506</v>
      </c>
      <c r="G235" s="230" t="s">
        <v>386</v>
      </c>
      <c r="H235" s="231">
        <v>2</v>
      </c>
      <c r="I235" s="232"/>
      <c r="J235" s="231">
        <f>ROUND(I235*H235,2)</f>
        <v>0</v>
      </c>
      <c r="K235" s="229" t="s">
        <v>176</v>
      </c>
      <c r="L235" s="233"/>
      <c r="M235" s="234" t="s">
        <v>1</v>
      </c>
      <c r="N235" s="235" t="s">
        <v>46</v>
      </c>
      <c r="O235" s="59"/>
      <c r="P235" s="189">
        <f>O235*H235</f>
        <v>0</v>
      </c>
      <c r="Q235" s="189">
        <v>8.8000000000000005E-3</v>
      </c>
      <c r="R235" s="189">
        <f>Q235*H235</f>
        <v>1.7600000000000001E-2</v>
      </c>
      <c r="S235" s="189">
        <v>0</v>
      </c>
      <c r="T235" s="190">
        <f>S235*H235</f>
        <v>0</v>
      </c>
      <c r="AR235" s="16" t="s">
        <v>200</v>
      </c>
      <c r="AT235" s="16" t="s">
        <v>288</v>
      </c>
      <c r="AU235" s="16" t="s">
        <v>84</v>
      </c>
      <c r="AY235" s="16" t="s">
        <v>172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6" t="s">
        <v>82</v>
      </c>
      <c r="BK235" s="191">
        <f>ROUND(I235*H235,2)</f>
        <v>0</v>
      </c>
      <c r="BL235" s="16" t="s">
        <v>177</v>
      </c>
      <c r="BM235" s="16" t="s">
        <v>1175</v>
      </c>
    </row>
    <row r="236" spans="2:65" s="1" customFormat="1" ht="16.5" customHeight="1">
      <c r="B236" s="33"/>
      <c r="C236" s="227" t="s">
        <v>303</v>
      </c>
      <c r="D236" s="227" t="s">
        <v>288</v>
      </c>
      <c r="E236" s="228" t="s">
        <v>1176</v>
      </c>
      <c r="F236" s="229" t="s">
        <v>1177</v>
      </c>
      <c r="G236" s="230" t="s">
        <v>513</v>
      </c>
      <c r="H236" s="231">
        <v>2</v>
      </c>
      <c r="I236" s="232"/>
      <c r="J236" s="231">
        <f>ROUND(I236*H236,2)</f>
        <v>0</v>
      </c>
      <c r="K236" s="229" t="s">
        <v>1</v>
      </c>
      <c r="L236" s="233"/>
      <c r="M236" s="234" t="s">
        <v>1</v>
      </c>
      <c r="N236" s="235" t="s">
        <v>46</v>
      </c>
      <c r="O236" s="59"/>
      <c r="P236" s="189">
        <f>O236*H236</f>
        <v>0</v>
      </c>
      <c r="Q236" s="189">
        <v>6.4900000000000001E-3</v>
      </c>
      <c r="R236" s="189">
        <f>Q236*H236</f>
        <v>1.298E-2</v>
      </c>
      <c r="S236" s="189">
        <v>0</v>
      </c>
      <c r="T236" s="190">
        <f>S236*H236</f>
        <v>0</v>
      </c>
      <c r="AR236" s="16" t="s">
        <v>200</v>
      </c>
      <c r="AT236" s="16" t="s">
        <v>288</v>
      </c>
      <c r="AU236" s="16" t="s">
        <v>84</v>
      </c>
      <c r="AY236" s="16" t="s">
        <v>172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6" t="s">
        <v>82</v>
      </c>
      <c r="BK236" s="191">
        <f>ROUND(I236*H236,2)</f>
        <v>0</v>
      </c>
      <c r="BL236" s="16" t="s">
        <v>177</v>
      </c>
      <c r="BM236" s="16" t="s">
        <v>1178</v>
      </c>
    </row>
    <row r="237" spans="2:65" s="1" customFormat="1" ht="16.5" customHeight="1">
      <c r="B237" s="33"/>
      <c r="C237" s="181" t="s">
        <v>306</v>
      </c>
      <c r="D237" s="181" t="s">
        <v>174</v>
      </c>
      <c r="E237" s="182" t="s">
        <v>515</v>
      </c>
      <c r="F237" s="183" t="s">
        <v>516</v>
      </c>
      <c r="G237" s="184" t="s">
        <v>386</v>
      </c>
      <c r="H237" s="185">
        <v>5</v>
      </c>
      <c r="I237" s="186"/>
      <c r="J237" s="185">
        <f>ROUND(I237*H237,2)</f>
        <v>0</v>
      </c>
      <c r="K237" s="183" t="s">
        <v>176</v>
      </c>
      <c r="L237" s="37"/>
      <c r="M237" s="187" t="s">
        <v>1</v>
      </c>
      <c r="N237" s="188" t="s">
        <v>46</v>
      </c>
      <c r="O237" s="59"/>
      <c r="P237" s="189">
        <f>O237*H237</f>
        <v>0</v>
      </c>
      <c r="Q237" s="189">
        <v>2.0000000000000002E-5</v>
      </c>
      <c r="R237" s="189">
        <f>Q237*H237</f>
        <v>1E-4</v>
      </c>
      <c r="S237" s="189">
        <v>0</v>
      </c>
      <c r="T237" s="190">
        <f>S237*H237</f>
        <v>0</v>
      </c>
      <c r="AR237" s="16" t="s">
        <v>177</v>
      </c>
      <c r="AT237" s="16" t="s">
        <v>174</v>
      </c>
      <c r="AU237" s="16" t="s">
        <v>84</v>
      </c>
      <c r="AY237" s="16" t="s">
        <v>172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6" t="s">
        <v>82</v>
      </c>
      <c r="BK237" s="191">
        <f>ROUND(I237*H237,2)</f>
        <v>0</v>
      </c>
      <c r="BL237" s="16" t="s">
        <v>177</v>
      </c>
      <c r="BM237" s="16" t="s">
        <v>1179</v>
      </c>
    </row>
    <row r="238" spans="2:65" s="12" customFormat="1">
      <c r="B238" s="192"/>
      <c r="C238" s="193"/>
      <c r="D238" s="194" t="s">
        <v>178</v>
      </c>
      <c r="E238" s="195" t="s">
        <v>1</v>
      </c>
      <c r="F238" s="196" t="s">
        <v>1161</v>
      </c>
      <c r="G238" s="193"/>
      <c r="H238" s="195" t="s">
        <v>1</v>
      </c>
      <c r="I238" s="197"/>
      <c r="J238" s="193"/>
      <c r="K238" s="193"/>
      <c r="L238" s="198"/>
      <c r="M238" s="199"/>
      <c r="N238" s="200"/>
      <c r="O238" s="200"/>
      <c r="P238" s="200"/>
      <c r="Q238" s="200"/>
      <c r="R238" s="200"/>
      <c r="S238" s="200"/>
      <c r="T238" s="201"/>
      <c r="AT238" s="202" t="s">
        <v>178</v>
      </c>
      <c r="AU238" s="202" t="s">
        <v>84</v>
      </c>
      <c r="AV238" s="12" t="s">
        <v>82</v>
      </c>
      <c r="AW238" s="12" t="s">
        <v>36</v>
      </c>
      <c r="AX238" s="12" t="s">
        <v>75</v>
      </c>
      <c r="AY238" s="202" t="s">
        <v>172</v>
      </c>
    </row>
    <row r="239" spans="2:65" s="13" customFormat="1">
      <c r="B239" s="203"/>
      <c r="C239" s="204"/>
      <c r="D239" s="194" t="s">
        <v>178</v>
      </c>
      <c r="E239" s="205" t="s">
        <v>1</v>
      </c>
      <c r="F239" s="206" t="s">
        <v>183</v>
      </c>
      <c r="G239" s="204"/>
      <c r="H239" s="207">
        <v>5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178</v>
      </c>
      <c r="AU239" s="213" t="s">
        <v>84</v>
      </c>
      <c r="AV239" s="13" t="s">
        <v>84</v>
      </c>
      <c r="AW239" s="13" t="s">
        <v>36</v>
      </c>
      <c r="AX239" s="13" t="s">
        <v>82</v>
      </c>
      <c r="AY239" s="213" t="s">
        <v>172</v>
      </c>
    </row>
    <row r="240" spans="2:65" s="1" customFormat="1" ht="16.5" customHeight="1">
      <c r="B240" s="33"/>
      <c r="C240" s="227" t="s">
        <v>310</v>
      </c>
      <c r="D240" s="227" t="s">
        <v>288</v>
      </c>
      <c r="E240" s="228" t="s">
        <v>518</v>
      </c>
      <c r="F240" s="229" t="s">
        <v>519</v>
      </c>
      <c r="G240" s="230" t="s">
        <v>386</v>
      </c>
      <c r="H240" s="231">
        <v>5</v>
      </c>
      <c r="I240" s="232"/>
      <c r="J240" s="231">
        <f>ROUND(I240*H240,2)</f>
        <v>0</v>
      </c>
      <c r="K240" s="229" t="s">
        <v>1</v>
      </c>
      <c r="L240" s="233"/>
      <c r="M240" s="234" t="s">
        <v>1</v>
      </c>
      <c r="N240" s="235" t="s">
        <v>46</v>
      </c>
      <c r="O240" s="59"/>
      <c r="P240" s="189">
        <f>O240*H240</f>
        <v>0</v>
      </c>
      <c r="Q240" s="189">
        <v>3.64E-3</v>
      </c>
      <c r="R240" s="189">
        <f>Q240*H240</f>
        <v>1.8200000000000001E-2</v>
      </c>
      <c r="S240" s="189">
        <v>0</v>
      </c>
      <c r="T240" s="190">
        <f>S240*H240</f>
        <v>0</v>
      </c>
      <c r="AR240" s="16" t="s">
        <v>200</v>
      </c>
      <c r="AT240" s="16" t="s">
        <v>288</v>
      </c>
      <c r="AU240" s="16" t="s">
        <v>84</v>
      </c>
      <c r="AY240" s="16" t="s">
        <v>172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6" t="s">
        <v>82</v>
      </c>
      <c r="BK240" s="191">
        <f>ROUND(I240*H240,2)</f>
        <v>0</v>
      </c>
      <c r="BL240" s="16" t="s">
        <v>177</v>
      </c>
      <c r="BM240" s="16" t="s">
        <v>1180</v>
      </c>
    </row>
    <row r="241" spans="2:65" s="1" customFormat="1" ht="16.5" customHeight="1">
      <c r="B241" s="33"/>
      <c r="C241" s="227" t="s">
        <v>313</v>
      </c>
      <c r="D241" s="227" t="s">
        <v>288</v>
      </c>
      <c r="E241" s="228" t="s">
        <v>521</v>
      </c>
      <c r="F241" s="229" t="s">
        <v>522</v>
      </c>
      <c r="G241" s="230" t="s">
        <v>513</v>
      </c>
      <c r="H241" s="231">
        <v>5</v>
      </c>
      <c r="I241" s="232"/>
      <c r="J241" s="231">
        <f>ROUND(I241*H241,2)</f>
        <v>0</v>
      </c>
      <c r="K241" s="229" t="s">
        <v>1</v>
      </c>
      <c r="L241" s="233"/>
      <c r="M241" s="234" t="s">
        <v>1</v>
      </c>
      <c r="N241" s="235" t="s">
        <v>46</v>
      </c>
      <c r="O241" s="59"/>
      <c r="P241" s="189">
        <f>O241*H241</f>
        <v>0</v>
      </c>
      <c r="Q241" s="189">
        <v>3.3E-3</v>
      </c>
      <c r="R241" s="189">
        <f>Q241*H241</f>
        <v>1.6500000000000001E-2</v>
      </c>
      <c r="S241" s="189">
        <v>0</v>
      </c>
      <c r="T241" s="190">
        <f>S241*H241</f>
        <v>0</v>
      </c>
      <c r="AR241" s="16" t="s">
        <v>200</v>
      </c>
      <c r="AT241" s="16" t="s">
        <v>288</v>
      </c>
      <c r="AU241" s="16" t="s">
        <v>84</v>
      </c>
      <c r="AY241" s="16" t="s">
        <v>172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6" t="s">
        <v>82</v>
      </c>
      <c r="BK241" s="191">
        <f>ROUND(I241*H241,2)</f>
        <v>0</v>
      </c>
      <c r="BL241" s="16" t="s">
        <v>177</v>
      </c>
      <c r="BM241" s="16" t="s">
        <v>1181</v>
      </c>
    </row>
    <row r="242" spans="2:65" s="1" customFormat="1" ht="16.5" customHeight="1">
      <c r="B242" s="33"/>
      <c r="C242" s="227" t="s">
        <v>318</v>
      </c>
      <c r="D242" s="227" t="s">
        <v>288</v>
      </c>
      <c r="E242" s="228" t="s">
        <v>524</v>
      </c>
      <c r="F242" s="229" t="s">
        <v>525</v>
      </c>
      <c r="G242" s="230" t="s">
        <v>386</v>
      </c>
      <c r="H242" s="231">
        <v>5</v>
      </c>
      <c r="I242" s="232"/>
      <c r="J242" s="231">
        <f>ROUND(I242*H242,2)</f>
        <v>0</v>
      </c>
      <c r="K242" s="229" t="s">
        <v>1</v>
      </c>
      <c r="L242" s="233"/>
      <c r="M242" s="234" t="s">
        <v>1</v>
      </c>
      <c r="N242" s="235" t="s">
        <v>46</v>
      </c>
      <c r="O242" s="59"/>
      <c r="P242" s="189">
        <f>O242*H242</f>
        <v>0</v>
      </c>
      <c r="Q242" s="189">
        <v>1.4999999999999999E-4</v>
      </c>
      <c r="R242" s="189">
        <f>Q242*H242</f>
        <v>7.4999999999999991E-4</v>
      </c>
      <c r="S242" s="189">
        <v>0</v>
      </c>
      <c r="T242" s="190">
        <f>S242*H242</f>
        <v>0</v>
      </c>
      <c r="AR242" s="16" t="s">
        <v>200</v>
      </c>
      <c r="AT242" s="16" t="s">
        <v>288</v>
      </c>
      <c r="AU242" s="16" t="s">
        <v>84</v>
      </c>
      <c r="AY242" s="16" t="s">
        <v>172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6" t="s">
        <v>82</v>
      </c>
      <c r="BK242" s="191">
        <f>ROUND(I242*H242,2)</f>
        <v>0</v>
      </c>
      <c r="BL242" s="16" t="s">
        <v>177</v>
      </c>
      <c r="BM242" s="16" t="s">
        <v>1182</v>
      </c>
    </row>
    <row r="243" spans="2:65" s="1" customFormat="1" ht="16.5" customHeight="1">
      <c r="B243" s="33"/>
      <c r="C243" s="181" t="s">
        <v>321</v>
      </c>
      <c r="D243" s="181" t="s">
        <v>174</v>
      </c>
      <c r="E243" s="182" t="s">
        <v>527</v>
      </c>
      <c r="F243" s="183" t="s">
        <v>528</v>
      </c>
      <c r="G243" s="184" t="s">
        <v>386</v>
      </c>
      <c r="H243" s="185">
        <v>5</v>
      </c>
      <c r="I243" s="186"/>
      <c r="J243" s="185">
        <f>ROUND(I243*H243,2)</f>
        <v>0</v>
      </c>
      <c r="K243" s="183" t="s">
        <v>176</v>
      </c>
      <c r="L243" s="37"/>
      <c r="M243" s="187" t="s">
        <v>1</v>
      </c>
      <c r="N243" s="188" t="s">
        <v>46</v>
      </c>
      <c r="O243" s="59"/>
      <c r="P243" s="189">
        <f>O243*H243</f>
        <v>0</v>
      </c>
      <c r="Q243" s="189">
        <v>0</v>
      </c>
      <c r="R243" s="189">
        <f>Q243*H243</f>
        <v>0</v>
      </c>
      <c r="S243" s="189">
        <v>7.6800000000000002E-3</v>
      </c>
      <c r="T243" s="190">
        <f>S243*H243</f>
        <v>3.8400000000000004E-2</v>
      </c>
      <c r="AR243" s="16" t="s">
        <v>177</v>
      </c>
      <c r="AT243" s="16" t="s">
        <v>174</v>
      </c>
      <c r="AU243" s="16" t="s">
        <v>84</v>
      </c>
      <c r="AY243" s="16" t="s">
        <v>172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6" t="s">
        <v>82</v>
      </c>
      <c r="BK243" s="191">
        <f>ROUND(I243*H243,2)</f>
        <v>0</v>
      </c>
      <c r="BL243" s="16" t="s">
        <v>177</v>
      </c>
      <c r="BM243" s="16" t="s">
        <v>1183</v>
      </c>
    </row>
    <row r="244" spans="2:65" s="12" customFormat="1">
      <c r="B244" s="192"/>
      <c r="C244" s="193"/>
      <c r="D244" s="194" t="s">
        <v>178</v>
      </c>
      <c r="E244" s="195" t="s">
        <v>1</v>
      </c>
      <c r="F244" s="196" t="s">
        <v>530</v>
      </c>
      <c r="G244" s="193"/>
      <c r="H244" s="195" t="s">
        <v>1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178</v>
      </c>
      <c r="AU244" s="202" t="s">
        <v>84</v>
      </c>
      <c r="AV244" s="12" t="s">
        <v>82</v>
      </c>
      <c r="AW244" s="12" t="s">
        <v>36</v>
      </c>
      <c r="AX244" s="12" t="s">
        <v>75</v>
      </c>
      <c r="AY244" s="202" t="s">
        <v>172</v>
      </c>
    </row>
    <row r="245" spans="2:65" s="13" customFormat="1">
      <c r="B245" s="203"/>
      <c r="C245" s="204"/>
      <c r="D245" s="194" t="s">
        <v>178</v>
      </c>
      <c r="E245" s="205" t="s">
        <v>1</v>
      </c>
      <c r="F245" s="206" t="s">
        <v>183</v>
      </c>
      <c r="G245" s="204"/>
      <c r="H245" s="207">
        <v>5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178</v>
      </c>
      <c r="AU245" s="213" t="s">
        <v>84</v>
      </c>
      <c r="AV245" s="13" t="s">
        <v>84</v>
      </c>
      <c r="AW245" s="13" t="s">
        <v>36</v>
      </c>
      <c r="AX245" s="13" t="s">
        <v>82</v>
      </c>
      <c r="AY245" s="213" t="s">
        <v>172</v>
      </c>
    </row>
    <row r="246" spans="2:65" s="1" customFormat="1" ht="22.5" customHeight="1">
      <c r="B246" s="33"/>
      <c r="C246" s="181" t="s">
        <v>325</v>
      </c>
      <c r="D246" s="181" t="s">
        <v>174</v>
      </c>
      <c r="E246" s="182" t="s">
        <v>531</v>
      </c>
      <c r="F246" s="183" t="s">
        <v>532</v>
      </c>
      <c r="G246" s="184" t="s">
        <v>386</v>
      </c>
      <c r="H246" s="185">
        <v>5</v>
      </c>
      <c r="I246" s="186"/>
      <c r="J246" s="185">
        <f>ROUND(I246*H246,2)</f>
        <v>0</v>
      </c>
      <c r="K246" s="183" t="s">
        <v>176</v>
      </c>
      <c r="L246" s="37"/>
      <c r="M246" s="187" t="s">
        <v>1</v>
      </c>
      <c r="N246" s="188" t="s">
        <v>46</v>
      </c>
      <c r="O246" s="59"/>
      <c r="P246" s="189">
        <f>O246*H246</f>
        <v>0</v>
      </c>
      <c r="Q246" s="189">
        <v>0</v>
      </c>
      <c r="R246" s="189">
        <f>Q246*H246</f>
        <v>0</v>
      </c>
      <c r="S246" s="189">
        <v>0</v>
      </c>
      <c r="T246" s="190">
        <f>S246*H246</f>
        <v>0</v>
      </c>
      <c r="AR246" s="16" t="s">
        <v>177</v>
      </c>
      <c r="AT246" s="16" t="s">
        <v>174</v>
      </c>
      <c r="AU246" s="16" t="s">
        <v>84</v>
      </c>
      <c r="AY246" s="16" t="s">
        <v>172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6" t="s">
        <v>82</v>
      </c>
      <c r="BK246" s="191">
        <f>ROUND(I246*H246,2)</f>
        <v>0</v>
      </c>
      <c r="BL246" s="16" t="s">
        <v>177</v>
      </c>
      <c r="BM246" s="16" t="s">
        <v>1184</v>
      </c>
    </row>
    <row r="247" spans="2:65" s="12" customFormat="1">
      <c r="B247" s="192"/>
      <c r="C247" s="193"/>
      <c r="D247" s="194" t="s">
        <v>178</v>
      </c>
      <c r="E247" s="195" t="s">
        <v>1</v>
      </c>
      <c r="F247" s="196" t="s">
        <v>1161</v>
      </c>
      <c r="G247" s="193"/>
      <c r="H247" s="195" t="s">
        <v>1</v>
      </c>
      <c r="I247" s="197"/>
      <c r="J247" s="193"/>
      <c r="K247" s="193"/>
      <c r="L247" s="198"/>
      <c r="M247" s="199"/>
      <c r="N247" s="200"/>
      <c r="O247" s="200"/>
      <c r="P247" s="200"/>
      <c r="Q247" s="200"/>
      <c r="R247" s="200"/>
      <c r="S247" s="200"/>
      <c r="T247" s="201"/>
      <c r="AT247" s="202" t="s">
        <v>178</v>
      </c>
      <c r="AU247" s="202" t="s">
        <v>84</v>
      </c>
      <c r="AV247" s="12" t="s">
        <v>82</v>
      </c>
      <c r="AW247" s="12" t="s">
        <v>36</v>
      </c>
      <c r="AX247" s="12" t="s">
        <v>75</v>
      </c>
      <c r="AY247" s="202" t="s">
        <v>172</v>
      </c>
    </row>
    <row r="248" spans="2:65" s="13" customFormat="1">
      <c r="B248" s="203"/>
      <c r="C248" s="204"/>
      <c r="D248" s="194" t="s">
        <v>178</v>
      </c>
      <c r="E248" s="205" t="s">
        <v>1</v>
      </c>
      <c r="F248" s="206" t="s">
        <v>183</v>
      </c>
      <c r="G248" s="204"/>
      <c r="H248" s="207">
        <v>5</v>
      </c>
      <c r="I248" s="208"/>
      <c r="J248" s="204"/>
      <c r="K248" s="204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178</v>
      </c>
      <c r="AU248" s="213" t="s">
        <v>84</v>
      </c>
      <c r="AV248" s="13" t="s">
        <v>84</v>
      </c>
      <c r="AW248" s="13" t="s">
        <v>36</v>
      </c>
      <c r="AX248" s="13" t="s">
        <v>82</v>
      </c>
      <c r="AY248" s="213" t="s">
        <v>172</v>
      </c>
    </row>
    <row r="249" spans="2:65" s="1" customFormat="1" ht="16.5" customHeight="1">
      <c r="B249" s="33"/>
      <c r="C249" s="227" t="s">
        <v>328</v>
      </c>
      <c r="D249" s="227" t="s">
        <v>288</v>
      </c>
      <c r="E249" s="228" t="s">
        <v>534</v>
      </c>
      <c r="F249" s="229" t="s">
        <v>535</v>
      </c>
      <c r="G249" s="230" t="s">
        <v>386</v>
      </c>
      <c r="H249" s="231">
        <v>5</v>
      </c>
      <c r="I249" s="232"/>
      <c r="J249" s="231">
        <f>ROUND(I249*H249,2)</f>
        <v>0</v>
      </c>
      <c r="K249" s="229" t="s">
        <v>176</v>
      </c>
      <c r="L249" s="233"/>
      <c r="M249" s="234" t="s">
        <v>1</v>
      </c>
      <c r="N249" s="235" t="s">
        <v>46</v>
      </c>
      <c r="O249" s="59"/>
      <c r="P249" s="189">
        <f>O249*H249</f>
        <v>0</v>
      </c>
      <c r="Q249" s="189">
        <v>1.9E-3</v>
      </c>
      <c r="R249" s="189">
        <f>Q249*H249</f>
        <v>9.4999999999999998E-3</v>
      </c>
      <c r="S249" s="189">
        <v>0</v>
      </c>
      <c r="T249" s="190">
        <f>S249*H249</f>
        <v>0</v>
      </c>
      <c r="AR249" s="16" t="s">
        <v>200</v>
      </c>
      <c r="AT249" s="16" t="s">
        <v>288</v>
      </c>
      <c r="AU249" s="16" t="s">
        <v>84</v>
      </c>
      <c r="AY249" s="16" t="s">
        <v>172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6" t="s">
        <v>82</v>
      </c>
      <c r="BK249" s="191">
        <f>ROUND(I249*H249,2)</f>
        <v>0</v>
      </c>
      <c r="BL249" s="16" t="s">
        <v>177</v>
      </c>
      <c r="BM249" s="16" t="s">
        <v>1185</v>
      </c>
    </row>
    <row r="250" spans="2:65" s="1" customFormat="1" ht="16.5" customHeight="1">
      <c r="B250" s="33"/>
      <c r="C250" s="181" t="s">
        <v>332</v>
      </c>
      <c r="D250" s="181" t="s">
        <v>174</v>
      </c>
      <c r="E250" s="182" t="s">
        <v>537</v>
      </c>
      <c r="F250" s="183" t="s">
        <v>538</v>
      </c>
      <c r="G250" s="184" t="s">
        <v>211</v>
      </c>
      <c r="H250" s="185">
        <v>174.38</v>
      </c>
      <c r="I250" s="186"/>
      <c r="J250" s="185">
        <f>ROUND(I250*H250,2)</f>
        <v>0</v>
      </c>
      <c r="K250" s="183" t="s">
        <v>176</v>
      </c>
      <c r="L250" s="37"/>
      <c r="M250" s="187" t="s">
        <v>1</v>
      </c>
      <c r="N250" s="188" t="s">
        <v>46</v>
      </c>
      <c r="O250" s="59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AR250" s="16" t="s">
        <v>177</v>
      </c>
      <c r="AT250" s="16" t="s">
        <v>174</v>
      </c>
      <c r="AU250" s="16" t="s">
        <v>84</v>
      </c>
      <c r="AY250" s="16" t="s">
        <v>172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6" t="s">
        <v>82</v>
      </c>
      <c r="BK250" s="191">
        <f>ROUND(I250*H250,2)</f>
        <v>0</v>
      </c>
      <c r="BL250" s="16" t="s">
        <v>177</v>
      </c>
      <c r="BM250" s="16" t="s">
        <v>1186</v>
      </c>
    </row>
    <row r="251" spans="2:65" s="1" customFormat="1" ht="16.5" customHeight="1">
      <c r="B251" s="33"/>
      <c r="C251" s="181" t="s">
        <v>333</v>
      </c>
      <c r="D251" s="181" t="s">
        <v>174</v>
      </c>
      <c r="E251" s="182" t="s">
        <v>540</v>
      </c>
      <c r="F251" s="183" t="s">
        <v>541</v>
      </c>
      <c r="G251" s="184" t="s">
        <v>211</v>
      </c>
      <c r="H251" s="185">
        <v>174.38</v>
      </c>
      <c r="I251" s="186"/>
      <c r="J251" s="185">
        <f>ROUND(I251*H251,2)</f>
        <v>0</v>
      </c>
      <c r="K251" s="183" t="s">
        <v>176</v>
      </c>
      <c r="L251" s="37"/>
      <c r="M251" s="187" t="s">
        <v>1</v>
      </c>
      <c r="N251" s="188" t="s">
        <v>46</v>
      </c>
      <c r="O251" s="59"/>
      <c r="P251" s="189">
        <f>O251*H251</f>
        <v>0</v>
      </c>
      <c r="Q251" s="189">
        <v>0</v>
      </c>
      <c r="R251" s="189">
        <f>Q251*H251</f>
        <v>0</v>
      </c>
      <c r="S251" s="189">
        <v>0</v>
      </c>
      <c r="T251" s="190">
        <f>S251*H251</f>
        <v>0</v>
      </c>
      <c r="AR251" s="16" t="s">
        <v>177</v>
      </c>
      <c r="AT251" s="16" t="s">
        <v>174</v>
      </c>
      <c r="AU251" s="16" t="s">
        <v>84</v>
      </c>
      <c r="AY251" s="16" t="s">
        <v>172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6" t="s">
        <v>82</v>
      </c>
      <c r="BK251" s="191">
        <f>ROUND(I251*H251,2)</f>
        <v>0</v>
      </c>
      <c r="BL251" s="16" t="s">
        <v>177</v>
      </c>
      <c r="BM251" s="16" t="s">
        <v>1187</v>
      </c>
    </row>
    <row r="252" spans="2:65" s="1" customFormat="1" ht="16.5" customHeight="1">
      <c r="B252" s="33"/>
      <c r="C252" s="181" t="s">
        <v>334</v>
      </c>
      <c r="D252" s="181" t="s">
        <v>174</v>
      </c>
      <c r="E252" s="182" t="s">
        <v>543</v>
      </c>
      <c r="F252" s="183" t="s">
        <v>544</v>
      </c>
      <c r="G252" s="184" t="s">
        <v>386</v>
      </c>
      <c r="H252" s="185">
        <v>4</v>
      </c>
      <c r="I252" s="186"/>
      <c r="J252" s="185">
        <f>ROUND(I252*H252,2)</f>
        <v>0</v>
      </c>
      <c r="K252" s="183" t="s">
        <v>176</v>
      </c>
      <c r="L252" s="37"/>
      <c r="M252" s="187" t="s">
        <v>1</v>
      </c>
      <c r="N252" s="188" t="s">
        <v>46</v>
      </c>
      <c r="O252" s="59"/>
      <c r="P252" s="189">
        <f>O252*H252</f>
        <v>0</v>
      </c>
      <c r="Q252" s="189">
        <v>0.46009</v>
      </c>
      <c r="R252" s="189">
        <f>Q252*H252</f>
        <v>1.84036</v>
      </c>
      <c r="S252" s="189">
        <v>0</v>
      </c>
      <c r="T252" s="190">
        <f>S252*H252</f>
        <v>0</v>
      </c>
      <c r="AR252" s="16" t="s">
        <v>177</v>
      </c>
      <c r="AT252" s="16" t="s">
        <v>174</v>
      </c>
      <c r="AU252" s="16" t="s">
        <v>84</v>
      </c>
      <c r="AY252" s="16" t="s">
        <v>172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6" t="s">
        <v>82</v>
      </c>
      <c r="BK252" s="191">
        <f>ROUND(I252*H252,2)</f>
        <v>0</v>
      </c>
      <c r="BL252" s="16" t="s">
        <v>177</v>
      </c>
      <c r="BM252" s="16" t="s">
        <v>1188</v>
      </c>
    </row>
    <row r="253" spans="2:65" s="1" customFormat="1" ht="16.5" customHeight="1">
      <c r="B253" s="33"/>
      <c r="C253" s="181" t="s">
        <v>335</v>
      </c>
      <c r="D253" s="181" t="s">
        <v>174</v>
      </c>
      <c r="E253" s="182" t="s">
        <v>546</v>
      </c>
      <c r="F253" s="183" t="s">
        <v>547</v>
      </c>
      <c r="G253" s="184" t="s">
        <v>386</v>
      </c>
      <c r="H253" s="185">
        <v>5</v>
      </c>
      <c r="I253" s="186"/>
      <c r="J253" s="185">
        <f>ROUND(I253*H253,2)</f>
        <v>0</v>
      </c>
      <c r="K253" s="183" t="s">
        <v>176</v>
      </c>
      <c r="L253" s="37"/>
      <c r="M253" s="187" t="s">
        <v>1</v>
      </c>
      <c r="N253" s="188" t="s">
        <v>46</v>
      </c>
      <c r="O253" s="59"/>
      <c r="P253" s="189">
        <f>O253*H253</f>
        <v>0</v>
      </c>
      <c r="Q253" s="189">
        <v>0.12303</v>
      </c>
      <c r="R253" s="189">
        <f>Q253*H253</f>
        <v>0.61514999999999997</v>
      </c>
      <c r="S253" s="189">
        <v>0</v>
      </c>
      <c r="T253" s="190">
        <f>S253*H253</f>
        <v>0</v>
      </c>
      <c r="AR253" s="16" t="s">
        <v>177</v>
      </c>
      <c r="AT253" s="16" t="s">
        <v>174</v>
      </c>
      <c r="AU253" s="16" t="s">
        <v>84</v>
      </c>
      <c r="AY253" s="16" t="s">
        <v>172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6" t="s">
        <v>82</v>
      </c>
      <c r="BK253" s="191">
        <f>ROUND(I253*H253,2)</f>
        <v>0</v>
      </c>
      <c r="BL253" s="16" t="s">
        <v>177</v>
      </c>
      <c r="BM253" s="16" t="s">
        <v>1189</v>
      </c>
    </row>
    <row r="254" spans="2:65" s="12" customFormat="1">
      <c r="B254" s="192"/>
      <c r="C254" s="193"/>
      <c r="D254" s="194" t="s">
        <v>178</v>
      </c>
      <c r="E254" s="195" t="s">
        <v>1</v>
      </c>
      <c r="F254" s="196" t="s">
        <v>1161</v>
      </c>
      <c r="G254" s="193"/>
      <c r="H254" s="195" t="s">
        <v>1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178</v>
      </c>
      <c r="AU254" s="202" t="s">
        <v>84</v>
      </c>
      <c r="AV254" s="12" t="s">
        <v>82</v>
      </c>
      <c r="AW254" s="12" t="s">
        <v>36</v>
      </c>
      <c r="AX254" s="12" t="s">
        <v>75</v>
      </c>
      <c r="AY254" s="202" t="s">
        <v>172</v>
      </c>
    </row>
    <row r="255" spans="2:65" s="13" customFormat="1">
      <c r="B255" s="203"/>
      <c r="C255" s="204"/>
      <c r="D255" s="194" t="s">
        <v>178</v>
      </c>
      <c r="E255" s="205" t="s">
        <v>1</v>
      </c>
      <c r="F255" s="206" t="s">
        <v>183</v>
      </c>
      <c r="G255" s="204"/>
      <c r="H255" s="207">
        <v>5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178</v>
      </c>
      <c r="AU255" s="213" t="s">
        <v>84</v>
      </c>
      <c r="AV255" s="13" t="s">
        <v>84</v>
      </c>
      <c r="AW255" s="13" t="s">
        <v>36</v>
      </c>
      <c r="AX255" s="13" t="s">
        <v>82</v>
      </c>
      <c r="AY255" s="213" t="s">
        <v>172</v>
      </c>
    </row>
    <row r="256" spans="2:65" s="1" customFormat="1" ht="16.5" customHeight="1">
      <c r="B256" s="33"/>
      <c r="C256" s="227" t="s">
        <v>338</v>
      </c>
      <c r="D256" s="227" t="s">
        <v>288</v>
      </c>
      <c r="E256" s="228" t="s">
        <v>549</v>
      </c>
      <c r="F256" s="229" t="s">
        <v>550</v>
      </c>
      <c r="G256" s="230" t="s">
        <v>513</v>
      </c>
      <c r="H256" s="231">
        <v>5</v>
      </c>
      <c r="I256" s="232"/>
      <c r="J256" s="231">
        <f>ROUND(I256*H256,2)</f>
        <v>0</v>
      </c>
      <c r="K256" s="229" t="s">
        <v>1</v>
      </c>
      <c r="L256" s="233"/>
      <c r="M256" s="234" t="s">
        <v>1</v>
      </c>
      <c r="N256" s="235" t="s">
        <v>46</v>
      </c>
      <c r="O256" s="59"/>
      <c r="P256" s="189">
        <f>O256*H256</f>
        <v>0</v>
      </c>
      <c r="Q256" s="189">
        <v>9.2999999999999992E-3</v>
      </c>
      <c r="R256" s="189">
        <f>Q256*H256</f>
        <v>4.65E-2</v>
      </c>
      <c r="S256" s="189">
        <v>0</v>
      </c>
      <c r="T256" s="190">
        <f>S256*H256</f>
        <v>0</v>
      </c>
      <c r="AR256" s="16" t="s">
        <v>200</v>
      </c>
      <c r="AT256" s="16" t="s">
        <v>288</v>
      </c>
      <c r="AU256" s="16" t="s">
        <v>84</v>
      </c>
      <c r="AY256" s="16" t="s">
        <v>172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6" t="s">
        <v>82</v>
      </c>
      <c r="BK256" s="191">
        <f>ROUND(I256*H256,2)</f>
        <v>0</v>
      </c>
      <c r="BL256" s="16" t="s">
        <v>177</v>
      </c>
      <c r="BM256" s="16" t="s">
        <v>1190</v>
      </c>
    </row>
    <row r="257" spans="2:65" s="1" customFormat="1" ht="16.5" customHeight="1">
      <c r="B257" s="33"/>
      <c r="C257" s="227" t="s">
        <v>342</v>
      </c>
      <c r="D257" s="227" t="s">
        <v>288</v>
      </c>
      <c r="E257" s="228" t="s">
        <v>552</v>
      </c>
      <c r="F257" s="229" t="s">
        <v>553</v>
      </c>
      <c r="G257" s="230" t="s">
        <v>513</v>
      </c>
      <c r="H257" s="231">
        <v>5</v>
      </c>
      <c r="I257" s="232"/>
      <c r="J257" s="231">
        <f>ROUND(I257*H257,2)</f>
        <v>0</v>
      </c>
      <c r="K257" s="229" t="s">
        <v>1</v>
      </c>
      <c r="L257" s="233"/>
      <c r="M257" s="234" t="s">
        <v>1</v>
      </c>
      <c r="N257" s="235" t="s">
        <v>46</v>
      </c>
      <c r="O257" s="59"/>
      <c r="P257" s="189">
        <f>O257*H257</f>
        <v>0</v>
      </c>
      <c r="Q257" s="189">
        <v>6.4999999999999997E-4</v>
      </c>
      <c r="R257" s="189">
        <f>Q257*H257</f>
        <v>3.2499999999999999E-3</v>
      </c>
      <c r="S257" s="189">
        <v>0</v>
      </c>
      <c r="T257" s="190">
        <f>S257*H257</f>
        <v>0</v>
      </c>
      <c r="AR257" s="16" t="s">
        <v>200</v>
      </c>
      <c r="AT257" s="16" t="s">
        <v>288</v>
      </c>
      <c r="AU257" s="16" t="s">
        <v>84</v>
      </c>
      <c r="AY257" s="16" t="s">
        <v>172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6" t="s">
        <v>82</v>
      </c>
      <c r="BK257" s="191">
        <f>ROUND(I257*H257,2)</f>
        <v>0</v>
      </c>
      <c r="BL257" s="16" t="s">
        <v>177</v>
      </c>
      <c r="BM257" s="16" t="s">
        <v>1191</v>
      </c>
    </row>
    <row r="258" spans="2:65" s="1" customFormat="1" ht="16.5" customHeight="1">
      <c r="B258" s="33"/>
      <c r="C258" s="181" t="s">
        <v>345</v>
      </c>
      <c r="D258" s="181" t="s">
        <v>174</v>
      </c>
      <c r="E258" s="182" t="s">
        <v>555</v>
      </c>
      <c r="F258" s="183" t="s">
        <v>556</v>
      </c>
      <c r="G258" s="184" t="s">
        <v>211</v>
      </c>
      <c r="H258" s="185">
        <v>175.38</v>
      </c>
      <c r="I258" s="186"/>
      <c r="J258" s="185">
        <f>ROUND(I258*H258,2)</f>
        <v>0</v>
      </c>
      <c r="K258" s="183" t="s">
        <v>176</v>
      </c>
      <c r="L258" s="37"/>
      <c r="M258" s="187" t="s">
        <v>1</v>
      </c>
      <c r="N258" s="188" t="s">
        <v>46</v>
      </c>
      <c r="O258" s="59"/>
      <c r="P258" s="189">
        <f>O258*H258</f>
        <v>0</v>
      </c>
      <c r="Q258" s="189">
        <v>1.9000000000000001E-4</v>
      </c>
      <c r="R258" s="189">
        <f>Q258*H258</f>
        <v>3.3322200000000003E-2</v>
      </c>
      <c r="S258" s="189">
        <v>0</v>
      </c>
      <c r="T258" s="190">
        <f>S258*H258</f>
        <v>0</v>
      </c>
      <c r="AR258" s="16" t="s">
        <v>177</v>
      </c>
      <c r="AT258" s="16" t="s">
        <v>174</v>
      </c>
      <c r="AU258" s="16" t="s">
        <v>84</v>
      </c>
      <c r="AY258" s="16" t="s">
        <v>172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6" t="s">
        <v>82</v>
      </c>
      <c r="BK258" s="191">
        <f>ROUND(I258*H258,2)</f>
        <v>0</v>
      </c>
      <c r="BL258" s="16" t="s">
        <v>177</v>
      </c>
      <c r="BM258" s="16" t="s">
        <v>1192</v>
      </c>
    </row>
    <row r="259" spans="2:65" s="1" customFormat="1" ht="16.5" customHeight="1">
      <c r="B259" s="33"/>
      <c r="C259" s="181" t="s">
        <v>348</v>
      </c>
      <c r="D259" s="181" t="s">
        <v>174</v>
      </c>
      <c r="E259" s="182" t="s">
        <v>558</v>
      </c>
      <c r="F259" s="183" t="s">
        <v>559</v>
      </c>
      <c r="G259" s="184" t="s">
        <v>211</v>
      </c>
      <c r="H259" s="185">
        <v>174.38</v>
      </c>
      <c r="I259" s="186"/>
      <c r="J259" s="185">
        <f>ROUND(I259*H259,2)</f>
        <v>0</v>
      </c>
      <c r="K259" s="183" t="s">
        <v>176</v>
      </c>
      <c r="L259" s="37"/>
      <c r="M259" s="187" t="s">
        <v>1</v>
      </c>
      <c r="N259" s="188" t="s">
        <v>46</v>
      </c>
      <c r="O259" s="59"/>
      <c r="P259" s="189">
        <f>O259*H259</f>
        <v>0</v>
      </c>
      <c r="Q259" s="189">
        <v>9.0000000000000006E-5</v>
      </c>
      <c r="R259" s="189">
        <f>Q259*H259</f>
        <v>1.5694200000000002E-2</v>
      </c>
      <c r="S259" s="189">
        <v>0</v>
      </c>
      <c r="T259" s="190">
        <f>S259*H259</f>
        <v>0</v>
      </c>
      <c r="AR259" s="16" t="s">
        <v>177</v>
      </c>
      <c r="AT259" s="16" t="s">
        <v>174</v>
      </c>
      <c r="AU259" s="16" t="s">
        <v>84</v>
      </c>
      <c r="AY259" s="16" t="s">
        <v>172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6" t="s">
        <v>82</v>
      </c>
      <c r="BK259" s="191">
        <f>ROUND(I259*H259,2)</f>
        <v>0</v>
      </c>
      <c r="BL259" s="16" t="s">
        <v>177</v>
      </c>
      <c r="BM259" s="16" t="s">
        <v>1193</v>
      </c>
    </row>
    <row r="260" spans="2:65" s="1" customFormat="1" ht="16.5" customHeight="1">
      <c r="B260" s="33"/>
      <c r="C260" s="181" t="s">
        <v>351</v>
      </c>
      <c r="D260" s="181" t="s">
        <v>174</v>
      </c>
      <c r="E260" s="182" t="s">
        <v>757</v>
      </c>
      <c r="F260" s="183" t="s">
        <v>758</v>
      </c>
      <c r="G260" s="184" t="s">
        <v>386</v>
      </c>
      <c r="H260" s="185">
        <v>5</v>
      </c>
      <c r="I260" s="186"/>
      <c r="J260" s="185">
        <f>ROUND(I260*H260,2)</f>
        <v>0</v>
      </c>
      <c r="K260" s="183" t="s">
        <v>1</v>
      </c>
      <c r="L260" s="37"/>
      <c r="M260" s="187" t="s">
        <v>1</v>
      </c>
      <c r="N260" s="188" t="s">
        <v>46</v>
      </c>
      <c r="O260" s="59"/>
      <c r="P260" s="189">
        <f>O260*H260</f>
        <v>0</v>
      </c>
      <c r="Q260" s="189">
        <v>1.3999999999999999E-4</v>
      </c>
      <c r="R260" s="189">
        <f>Q260*H260</f>
        <v>6.9999999999999988E-4</v>
      </c>
      <c r="S260" s="189">
        <v>0</v>
      </c>
      <c r="T260" s="190">
        <f>S260*H260</f>
        <v>0</v>
      </c>
      <c r="AR260" s="16" t="s">
        <v>177</v>
      </c>
      <c r="AT260" s="16" t="s">
        <v>174</v>
      </c>
      <c r="AU260" s="16" t="s">
        <v>84</v>
      </c>
      <c r="AY260" s="16" t="s">
        <v>172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6" t="s">
        <v>82</v>
      </c>
      <c r="BK260" s="191">
        <f>ROUND(I260*H260,2)</f>
        <v>0</v>
      </c>
      <c r="BL260" s="16" t="s">
        <v>177</v>
      </c>
      <c r="BM260" s="16" t="s">
        <v>1194</v>
      </c>
    </row>
    <row r="261" spans="2:65" s="12" customFormat="1">
      <c r="B261" s="192"/>
      <c r="C261" s="193"/>
      <c r="D261" s="194" t="s">
        <v>178</v>
      </c>
      <c r="E261" s="195" t="s">
        <v>1</v>
      </c>
      <c r="F261" s="196" t="s">
        <v>756</v>
      </c>
      <c r="G261" s="193"/>
      <c r="H261" s="195" t="s">
        <v>1</v>
      </c>
      <c r="I261" s="197"/>
      <c r="J261" s="193"/>
      <c r="K261" s="193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178</v>
      </c>
      <c r="AU261" s="202" t="s">
        <v>84</v>
      </c>
      <c r="AV261" s="12" t="s">
        <v>82</v>
      </c>
      <c r="AW261" s="12" t="s">
        <v>36</v>
      </c>
      <c r="AX261" s="12" t="s">
        <v>75</v>
      </c>
      <c r="AY261" s="202" t="s">
        <v>172</v>
      </c>
    </row>
    <row r="262" spans="2:65" s="13" customFormat="1">
      <c r="B262" s="203"/>
      <c r="C262" s="204"/>
      <c r="D262" s="194" t="s">
        <v>178</v>
      </c>
      <c r="E262" s="205" t="s">
        <v>1</v>
      </c>
      <c r="F262" s="206" t="s">
        <v>183</v>
      </c>
      <c r="G262" s="204"/>
      <c r="H262" s="207">
        <v>5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178</v>
      </c>
      <c r="AU262" s="213" t="s">
        <v>84</v>
      </c>
      <c r="AV262" s="13" t="s">
        <v>84</v>
      </c>
      <c r="AW262" s="13" t="s">
        <v>36</v>
      </c>
      <c r="AX262" s="13" t="s">
        <v>82</v>
      </c>
      <c r="AY262" s="213" t="s">
        <v>172</v>
      </c>
    </row>
    <row r="263" spans="2:65" s="11" customFormat="1" ht="22.9" customHeight="1">
      <c r="B263" s="165"/>
      <c r="C263" s="166"/>
      <c r="D263" s="167" t="s">
        <v>74</v>
      </c>
      <c r="E263" s="179" t="s">
        <v>427</v>
      </c>
      <c r="F263" s="179" t="s">
        <v>428</v>
      </c>
      <c r="G263" s="166"/>
      <c r="H263" s="166"/>
      <c r="I263" s="169"/>
      <c r="J263" s="180">
        <f>BK263</f>
        <v>0</v>
      </c>
      <c r="K263" s="166"/>
      <c r="L263" s="171"/>
      <c r="M263" s="172"/>
      <c r="N263" s="173"/>
      <c r="O263" s="173"/>
      <c r="P263" s="174">
        <f>SUM(P264:P270)</f>
        <v>0</v>
      </c>
      <c r="Q263" s="173"/>
      <c r="R263" s="174">
        <f>SUM(R264:R270)</f>
        <v>0</v>
      </c>
      <c r="S263" s="173"/>
      <c r="T263" s="175">
        <f>SUM(T264:T270)</f>
        <v>0</v>
      </c>
      <c r="AR263" s="176" t="s">
        <v>82</v>
      </c>
      <c r="AT263" s="177" t="s">
        <v>74</v>
      </c>
      <c r="AU263" s="177" t="s">
        <v>82</v>
      </c>
      <c r="AY263" s="176" t="s">
        <v>172</v>
      </c>
      <c r="BK263" s="178">
        <f>SUM(BK264:BK270)</f>
        <v>0</v>
      </c>
    </row>
    <row r="264" spans="2:65" s="1" customFormat="1" ht="16.5" customHeight="1">
      <c r="B264" s="33"/>
      <c r="C264" s="181" t="s">
        <v>354</v>
      </c>
      <c r="D264" s="181" t="s">
        <v>174</v>
      </c>
      <c r="E264" s="182" t="s">
        <v>430</v>
      </c>
      <c r="F264" s="183" t="s">
        <v>431</v>
      </c>
      <c r="G264" s="184" t="s">
        <v>291</v>
      </c>
      <c r="H264" s="185">
        <v>218.67</v>
      </c>
      <c r="I264" s="186"/>
      <c r="J264" s="185">
        <f>ROUND(I264*H264,2)</f>
        <v>0</v>
      </c>
      <c r="K264" s="183" t="s">
        <v>1</v>
      </c>
      <c r="L264" s="37"/>
      <c r="M264" s="187" t="s">
        <v>1</v>
      </c>
      <c r="N264" s="188" t="s">
        <v>46</v>
      </c>
      <c r="O264" s="59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AR264" s="16" t="s">
        <v>177</v>
      </c>
      <c r="AT264" s="16" t="s">
        <v>174</v>
      </c>
      <c r="AU264" s="16" t="s">
        <v>84</v>
      </c>
      <c r="AY264" s="16" t="s">
        <v>172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6" t="s">
        <v>82</v>
      </c>
      <c r="BK264" s="191">
        <f>ROUND(I264*H264,2)</f>
        <v>0</v>
      </c>
      <c r="BL264" s="16" t="s">
        <v>177</v>
      </c>
      <c r="BM264" s="16" t="s">
        <v>1195</v>
      </c>
    </row>
    <row r="265" spans="2:65" s="12" customFormat="1">
      <c r="B265" s="192"/>
      <c r="C265" s="193"/>
      <c r="D265" s="194" t="s">
        <v>178</v>
      </c>
      <c r="E265" s="195" t="s">
        <v>1</v>
      </c>
      <c r="F265" s="196" t="s">
        <v>432</v>
      </c>
      <c r="G265" s="193"/>
      <c r="H265" s="195" t="s">
        <v>1</v>
      </c>
      <c r="I265" s="197"/>
      <c r="J265" s="193"/>
      <c r="K265" s="193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178</v>
      </c>
      <c r="AU265" s="202" t="s">
        <v>84</v>
      </c>
      <c r="AV265" s="12" t="s">
        <v>82</v>
      </c>
      <c r="AW265" s="12" t="s">
        <v>36</v>
      </c>
      <c r="AX265" s="12" t="s">
        <v>75</v>
      </c>
      <c r="AY265" s="202" t="s">
        <v>172</v>
      </c>
    </row>
    <row r="266" spans="2:65" s="12" customFormat="1">
      <c r="B266" s="192"/>
      <c r="C266" s="193"/>
      <c r="D266" s="194" t="s">
        <v>178</v>
      </c>
      <c r="E266" s="195" t="s">
        <v>1</v>
      </c>
      <c r="F266" s="196" t="s">
        <v>283</v>
      </c>
      <c r="G266" s="193"/>
      <c r="H266" s="195" t="s">
        <v>1</v>
      </c>
      <c r="I266" s="197"/>
      <c r="J266" s="193"/>
      <c r="K266" s="193"/>
      <c r="L266" s="198"/>
      <c r="M266" s="199"/>
      <c r="N266" s="200"/>
      <c r="O266" s="200"/>
      <c r="P266" s="200"/>
      <c r="Q266" s="200"/>
      <c r="R266" s="200"/>
      <c r="S266" s="200"/>
      <c r="T266" s="201"/>
      <c r="AT266" s="202" t="s">
        <v>178</v>
      </c>
      <c r="AU266" s="202" t="s">
        <v>84</v>
      </c>
      <c r="AV266" s="12" t="s">
        <v>82</v>
      </c>
      <c r="AW266" s="12" t="s">
        <v>36</v>
      </c>
      <c r="AX266" s="12" t="s">
        <v>75</v>
      </c>
      <c r="AY266" s="202" t="s">
        <v>172</v>
      </c>
    </row>
    <row r="267" spans="2:65" s="13" customFormat="1">
      <c r="B267" s="203"/>
      <c r="C267" s="204"/>
      <c r="D267" s="194" t="s">
        <v>178</v>
      </c>
      <c r="E267" s="205" t="s">
        <v>1</v>
      </c>
      <c r="F267" s="206" t="s">
        <v>1196</v>
      </c>
      <c r="G267" s="204"/>
      <c r="H267" s="207">
        <v>50.57</v>
      </c>
      <c r="I267" s="208"/>
      <c r="J267" s="204"/>
      <c r="K267" s="204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178</v>
      </c>
      <c r="AU267" s="213" t="s">
        <v>84</v>
      </c>
      <c r="AV267" s="13" t="s">
        <v>84</v>
      </c>
      <c r="AW267" s="13" t="s">
        <v>36</v>
      </c>
      <c r="AX267" s="13" t="s">
        <v>75</v>
      </c>
      <c r="AY267" s="213" t="s">
        <v>172</v>
      </c>
    </row>
    <row r="268" spans="2:65" s="13" customFormat="1">
      <c r="B268" s="203"/>
      <c r="C268" s="204"/>
      <c r="D268" s="194" t="s">
        <v>178</v>
      </c>
      <c r="E268" s="205" t="s">
        <v>1</v>
      </c>
      <c r="F268" s="206" t="s">
        <v>1197</v>
      </c>
      <c r="G268" s="204"/>
      <c r="H268" s="207">
        <v>101.14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178</v>
      </c>
      <c r="AU268" s="213" t="s">
        <v>84</v>
      </c>
      <c r="AV268" s="13" t="s">
        <v>84</v>
      </c>
      <c r="AW268" s="13" t="s">
        <v>36</v>
      </c>
      <c r="AX268" s="13" t="s">
        <v>75</v>
      </c>
      <c r="AY268" s="213" t="s">
        <v>172</v>
      </c>
    </row>
    <row r="269" spans="2:65" s="13" customFormat="1">
      <c r="B269" s="203"/>
      <c r="C269" s="204"/>
      <c r="D269" s="194" t="s">
        <v>178</v>
      </c>
      <c r="E269" s="205" t="s">
        <v>1</v>
      </c>
      <c r="F269" s="206" t="s">
        <v>1198</v>
      </c>
      <c r="G269" s="204"/>
      <c r="H269" s="207">
        <v>66.959999999999994</v>
      </c>
      <c r="I269" s="208"/>
      <c r="J269" s="204"/>
      <c r="K269" s="204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178</v>
      </c>
      <c r="AU269" s="213" t="s">
        <v>84</v>
      </c>
      <c r="AV269" s="13" t="s">
        <v>84</v>
      </c>
      <c r="AW269" s="13" t="s">
        <v>36</v>
      </c>
      <c r="AX269" s="13" t="s">
        <v>75</v>
      </c>
      <c r="AY269" s="213" t="s">
        <v>172</v>
      </c>
    </row>
    <row r="270" spans="2:65" s="14" customFormat="1">
      <c r="B270" s="216"/>
      <c r="C270" s="217"/>
      <c r="D270" s="194" t="s">
        <v>178</v>
      </c>
      <c r="E270" s="218" t="s">
        <v>1</v>
      </c>
      <c r="F270" s="219" t="s">
        <v>195</v>
      </c>
      <c r="G270" s="217"/>
      <c r="H270" s="220">
        <v>218.67</v>
      </c>
      <c r="I270" s="221"/>
      <c r="J270" s="217"/>
      <c r="K270" s="217"/>
      <c r="L270" s="222"/>
      <c r="M270" s="223"/>
      <c r="N270" s="224"/>
      <c r="O270" s="224"/>
      <c r="P270" s="224"/>
      <c r="Q270" s="224"/>
      <c r="R270" s="224"/>
      <c r="S270" s="224"/>
      <c r="T270" s="225"/>
      <c r="AT270" s="226" t="s">
        <v>178</v>
      </c>
      <c r="AU270" s="226" t="s">
        <v>84</v>
      </c>
      <c r="AV270" s="14" t="s">
        <v>177</v>
      </c>
      <c r="AW270" s="14" t="s">
        <v>36</v>
      </c>
      <c r="AX270" s="14" t="s">
        <v>82</v>
      </c>
      <c r="AY270" s="226" t="s">
        <v>172</v>
      </c>
    </row>
    <row r="271" spans="2:65" s="11" customFormat="1" ht="22.9" customHeight="1">
      <c r="B271" s="165"/>
      <c r="C271" s="166"/>
      <c r="D271" s="167" t="s">
        <v>74</v>
      </c>
      <c r="E271" s="179" t="s">
        <v>433</v>
      </c>
      <c r="F271" s="179" t="s">
        <v>434</v>
      </c>
      <c r="G271" s="166"/>
      <c r="H271" s="166"/>
      <c r="I271" s="169"/>
      <c r="J271" s="180">
        <f>BK271</f>
        <v>0</v>
      </c>
      <c r="K271" s="166"/>
      <c r="L271" s="171"/>
      <c r="M271" s="172"/>
      <c r="N271" s="173"/>
      <c r="O271" s="173"/>
      <c r="P271" s="174">
        <f>P272</f>
        <v>0</v>
      </c>
      <c r="Q271" s="173"/>
      <c r="R271" s="174">
        <f>R272</f>
        <v>0</v>
      </c>
      <c r="S271" s="173"/>
      <c r="T271" s="175">
        <f>T272</f>
        <v>0</v>
      </c>
      <c r="AR271" s="176" t="s">
        <v>82</v>
      </c>
      <c r="AT271" s="177" t="s">
        <v>74</v>
      </c>
      <c r="AU271" s="177" t="s">
        <v>82</v>
      </c>
      <c r="AY271" s="176" t="s">
        <v>172</v>
      </c>
      <c r="BK271" s="178">
        <f>BK272</f>
        <v>0</v>
      </c>
    </row>
    <row r="272" spans="2:65" s="1" customFormat="1" ht="22.5" customHeight="1">
      <c r="B272" s="33"/>
      <c r="C272" s="181" t="s">
        <v>357</v>
      </c>
      <c r="D272" s="181" t="s">
        <v>174</v>
      </c>
      <c r="E272" s="182" t="s">
        <v>571</v>
      </c>
      <c r="F272" s="183" t="s">
        <v>572</v>
      </c>
      <c r="G272" s="184" t="s">
        <v>291</v>
      </c>
      <c r="H272" s="185">
        <v>96.91</v>
      </c>
      <c r="I272" s="186"/>
      <c r="J272" s="185">
        <f>ROUND(I272*H272,2)</f>
        <v>0</v>
      </c>
      <c r="K272" s="183" t="s">
        <v>176</v>
      </c>
      <c r="L272" s="37"/>
      <c r="M272" s="187" t="s">
        <v>1</v>
      </c>
      <c r="N272" s="188" t="s">
        <v>46</v>
      </c>
      <c r="O272" s="59"/>
      <c r="P272" s="189">
        <f>O272*H272</f>
        <v>0</v>
      </c>
      <c r="Q272" s="189">
        <v>0</v>
      </c>
      <c r="R272" s="189">
        <f>Q272*H272</f>
        <v>0</v>
      </c>
      <c r="S272" s="189">
        <v>0</v>
      </c>
      <c r="T272" s="190">
        <f>S272*H272</f>
        <v>0</v>
      </c>
      <c r="AR272" s="16" t="s">
        <v>177</v>
      </c>
      <c r="AT272" s="16" t="s">
        <v>174</v>
      </c>
      <c r="AU272" s="16" t="s">
        <v>84</v>
      </c>
      <c r="AY272" s="16" t="s">
        <v>172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6" t="s">
        <v>82</v>
      </c>
      <c r="BK272" s="191">
        <f>ROUND(I272*H272,2)</f>
        <v>0</v>
      </c>
      <c r="BL272" s="16" t="s">
        <v>177</v>
      </c>
      <c r="BM272" s="16" t="s">
        <v>1199</v>
      </c>
    </row>
    <row r="273" spans="2:65" s="11" customFormat="1" ht="25.9" customHeight="1">
      <c r="B273" s="165"/>
      <c r="C273" s="166"/>
      <c r="D273" s="167" t="s">
        <v>74</v>
      </c>
      <c r="E273" s="168" t="s">
        <v>574</v>
      </c>
      <c r="F273" s="168" t="s">
        <v>575</v>
      </c>
      <c r="G273" s="166"/>
      <c r="H273" s="166"/>
      <c r="I273" s="169"/>
      <c r="J273" s="170">
        <f>BK273</f>
        <v>0</v>
      </c>
      <c r="K273" s="166"/>
      <c r="L273" s="171"/>
      <c r="M273" s="172"/>
      <c r="N273" s="173"/>
      <c r="O273" s="173"/>
      <c r="P273" s="174">
        <f>SUM(P274:P281)</f>
        <v>0</v>
      </c>
      <c r="Q273" s="173"/>
      <c r="R273" s="174">
        <f>SUM(R274:R281)</f>
        <v>0.5</v>
      </c>
      <c r="S273" s="173"/>
      <c r="T273" s="175">
        <f>SUM(T274:T281)</f>
        <v>0</v>
      </c>
      <c r="AR273" s="176" t="s">
        <v>177</v>
      </c>
      <c r="AT273" s="177" t="s">
        <v>74</v>
      </c>
      <c r="AU273" s="177" t="s">
        <v>75</v>
      </c>
      <c r="AY273" s="176" t="s">
        <v>172</v>
      </c>
      <c r="BK273" s="178">
        <f>SUM(BK274:BK281)</f>
        <v>0</v>
      </c>
    </row>
    <row r="274" spans="2:65" s="1" customFormat="1" ht="16.5" customHeight="1">
      <c r="B274" s="33"/>
      <c r="C274" s="181" t="s">
        <v>358</v>
      </c>
      <c r="D274" s="181" t="s">
        <v>174</v>
      </c>
      <c r="E274" s="182" t="s">
        <v>576</v>
      </c>
      <c r="F274" s="183" t="s">
        <v>577</v>
      </c>
      <c r="G274" s="184" t="s">
        <v>211</v>
      </c>
      <c r="H274" s="185">
        <v>174.38</v>
      </c>
      <c r="I274" s="186"/>
      <c r="J274" s="185">
        <f>ROUND(I274*H274,2)</f>
        <v>0</v>
      </c>
      <c r="K274" s="183" t="s">
        <v>1</v>
      </c>
      <c r="L274" s="37"/>
      <c r="M274" s="187" t="s">
        <v>1</v>
      </c>
      <c r="N274" s="188" t="s">
        <v>46</v>
      </c>
      <c r="O274" s="59"/>
      <c r="P274" s="189">
        <f>O274*H274</f>
        <v>0</v>
      </c>
      <c r="Q274" s="189">
        <v>0</v>
      </c>
      <c r="R274" s="189">
        <f>Q274*H274</f>
        <v>0</v>
      </c>
      <c r="S274" s="189">
        <v>0</v>
      </c>
      <c r="T274" s="190">
        <f>S274*H274</f>
        <v>0</v>
      </c>
      <c r="AR274" s="16" t="s">
        <v>578</v>
      </c>
      <c r="AT274" s="16" t="s">
        <v>174</v>
      </c>
      <c r="AU274" s="16" t="s">
        <v>82</v>
      </c>
      <c r="AY274" s="16" t="s">
        <v>172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6" t="s">
        <v>82</v>
      </c>
      <c r="BK274" s="191">
        <f>ROUND(I274*H274,2)</f>
        <v>0</v>
      </c>
      <c r="BL274" s="16" t="s">
        <v>578</v>
      </c>
      <c r="BM274" s="16" t="s">
        <v>1200</v>
      </c>
    </row>
    <row r="275" spans="2:65" s="1" customFormat="1" ht="16.5" customHeight="1">
      <c r="B275" s="33"/>
      <c r="C275" s="181" t="s">
        <v>361</v>
      </c>
      <c r="D275" s="181" t="s">
        <v>174</v>
      </c>
      <c r="E275" s="182" t="s">
        <v>580</v>
      </c>
      <c r="F275" s="183" t="s">
        <v>581</v>
      </c>
      <c r="G275" s="184" t="s">
        <v>582</v>
      </c>
      <c r="H275" s="185">
        <v>1</v>
      </c>
      <c r="I275" s="186"/>
      <c r="J275" s="185">
        <f>ROUND(I275*H275,2)</f>
        <v>0</v>
      </c>
      <c r="K275" s="183" t="s">
        <v>1</v>
      </c>
      <c r="L275" s="37"/>
      <c r="M275" s="187" t="s">
        <v>1</v>
      </c>
      <c r="N275" s="188" t="s">
        <v>46</v>
      </c>
      <c r="O275" s="59"/>
      <c r="P275" s="189">
        <f>O275*H275</f>
        <v>0</v>
      </c>
      <c r="Q275" s="189">
        <v>0</v>
      </c>
      <c r="R275" s="189">
        <f>Q275*H275</f>
        <v>0</v>
      </c>
      <c r="S275" s="189">
        <v>0</v>
      </c>
      <c r="T275" s="190">
        <f>S275*H275</f>
        <v>0</v>
      </c>
      <c r="AR275" s="16" t="s">
        <v>578</v>
      </c>
      <c r="AT275" s="16" t="s">
        <v>174</v>
      </c>
      <c r="AU275" s="16" t="s">
        <v>82</v>
      </c>
      <c r="AY275" s="16" t="s">
        <v>172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6" t="s">
        <v>82</v>
      </c>
      <c r="BK275" s="191">
        <f>ROUND(I275*H275,2)</f>
        <v>0</v>
      </c>
      <c r="BL275" s="16" t="s">
        <v>578</v>
      </c>
      <c r="BM275" s="16" t="s">
        <v>1201</v>
      </c>
    </row>
    <row r="276" spans="2:65" s="1" customFormat="1" ht="16.5" customHeight="1">
      <c r="B276" s="33"/>
      <c r="C276" s="181" t="s">
        <v>364</v>
      </c>
      <c r="D276" s="181" t="s">
        <v>174</v>
      </c>
      <c r="E276" s="182" t="s">
        <v>772</v>
      </c>
      <c r="F276" s="183" t="s">
        <v>773</v>
      </c>
      <c r="G276" s="184" t="s">
        <v>582</v>
      </c>
      <c r="H276" s="185">
        <v>1</v>
      </c>
      <c r="I276" s="186"/>
      <c r="J276" s="185">
        <f>ROUND(I276*H276,2)</f>
        <v>0</v>
      </c>
      <c r="K276" s="183" t="s">
        <v>1</v>
      </c>
      <c r="L276" s="37"/>
      <c r="M276" s="187" t="s">
        <v>1</v>
      </c>
      <c r="N276" s="188" t="s">
        <v>46</v>
      </c>
      <c r="O276" s="59"/>
      <c r="P276" s="189">
        <f>O276*H276</f>
        <v>0</v>
      </c>
      <c r="Q276" s="189">
        <v>0.5</v>
      </c>
      <c r="R276" s="189">
        <f>Q276*H276</f>
        <v>0.5</v>
      </c>
      <c r="S276" s="189">
        <v>0</v>
      </c>
      <c r="T276" s="190">
        <f>S276*H276</f>
        <v>0</v>
      </c>
      <c r="AR276" s="16" t="s">
        <v>177</v>
      </c>
      <c r="AT276" s="16" t="s">
        <v>174</v>
      </c>
      <c r="AU276" s="16" t="s">
        <v>82</v>
      </c>
      <c r="AY276" s="16" t="s">
        <v>172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6" t="s">
        <v>82</v>
      </c>
      <c r="BK276" s="191">
        <f>ROUND(I276*H276,2)</f>
        <v>0</v>
      </c>
      <c r="BL276" s="16" t="s">
        <v>177</v>
      </c>
      <c r="BM276" s="16" t="s">
        <v>1202</v>
      </c>
    </row>
    <row r="277" spans="2:65" s="12" customFormat="1">
      <c r="B277" s="192"/>
      <c r="C277" s="193"/>
      <c r="D277" s="194" t="s">
        <v>178</v>
      </c>
      <c r="E277" s="195" t="s">
        <v>1</v>
      </c>
      <c r="F277" s="196" t="s">
        <v>775</v>
      </c>
      <c r="G277" s="193"/>
      <c r="H277" s="195" t="s">
        <v>1</v>
      </c>
      <c r="I277" s="197"/>
      <c r="J277" s="193"/>
      <c r="K277" s="193"/>
      <c r="L277" s="198"/>
      <c r="M277" s="199"/>
      <c r="N277" s="200"/>
      <c r="O277" s="200"/>
      <c r="P277" s="200"/>
      <c r="Q277" s="200"/>
      <c r="R277" s="200"/>
      <c r="S277" s="200"/>
      <c r="T277" s="201"/>
      <c r="AT277" s="202" t="s">
        <v>178</v>
      </c>
      <c r="AU277" s="202" t="s">
        <v>82</v>
      </c>
      <c r="AV277" s="12" t="s">
        <v>82</v>
      </c>
      <c r="AW277" s="12" t="s">
        <v>36</v>
      </c>
      <c r="AX277" s="12" t="s">
        <v>75</v>
      </c>
      <c r="AY277" s="202" t="s">
        <v>172</v>
      </c>
    </row>
    <row r="278" spans="2:65" s="12" customFormat="1">
      <c r="B278" s="192"/>
      <c r="C278" s="193"/>
      <c r="D278" s="194" t="s">
        <v>178</v>
      </c>
      <c r="E278" s="195" t="s">
        <v>1</v>
      </c>
      <c r="F278" s="196" t="s">
        <v>1203</v>
      </c>
      <c r="G278" s="193"/>
      <c r="H278" s="195" t="s">
        <v>1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178</v>
      </c>
      <c r="AU278" s="202" t="s">
        <v>82</v>
      </c>
      <c r="AV278" s="12" t="s">
        <v>82</v>
      </c>
      <c r="AW278" s="12" t="s">
        <v>36</v>
      </c>
      <c r="AX278" s="12" t="s">
        <v>75</v>
      </c>
      <c r="AY278" s="202" t="s">
        <v>172</v>
      </c>
    </row>
    <row r="279" spans="2:65" s="12" customFormat="1">
      <c r="B279" s="192"/>
      <c r="C279" s="193"/>
      <c r="D279" s="194" t="s">
        <v>178</v>
      </c>
      <c r="E279" s="195" t="s">
        <v>1</v>
      </c>
      <c r="F279" s="196" t="s">
        <v>777</v>
      </c>
      <c r="G279" s="193"/>
      <c r="H279" s="195" t="s">
        <v>1</v>
      </c>
      <c r="I279" s="197"/>
      <c r="J279" s="193"/>
      <c r="K279" s="193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178</v>
      </c>
      <c r="AU279" s="202" t="s">
        <v>82</v>
      </c>
      <c r="AV279" s="12" t="s">
        <v>82</v>
      </c>
      <c r="AW279" s="12" t="s">
        <v>36</v>
      </c>
      <c r="AX279" s="12" t="s">
        <v>75</v>
      </c>
      <c r="AY279" s="202" t="s">
        <v>172</v>
      </c>
    </row>
    <row r="280" spans="2:65" s="12" customFormat="1">
      <c r="B280" s="192"/>
      <c r="C280" s="193"/>
      <c r="D280" s="194" t="s">
        <v>178</v>
      </c>
      <c r="E280" s="195" t="s">
        <v>1</v>
      </c>
      <c r="F280" s="196" t="s">
        <v>1204</v>
      </c>
      <c r="G280" s="193"/>
      <c r="H280" s="195" t="s">
        <v>1</v>
      </c>
      <c r="I280" s="197"/>
      <c r="J280" s="193"/>
      <c r="K280" s="193"/>
      <c r="L280" s="198"/>
      <c r="M280" s="199"/>
      <c r="N280" s="200"/>
      <c r="O280" s="200"/>
      <c r="P280" s="200"/>
      <c r="Q280" s="200"/>
      <c r="R280" s="200"/>
      <c r="S280" s="200"/>
      <c r="T280" s="201"/>
      <c r="AT280" s="202" t="s">
        <v>178</v>
      </c>
      <c r="AU280" s="202" t="s">
        <v>82</v>
      </c>
      <c r="AV280" s="12" t="s">
        <v>82</v>
      </c>
      <c r="AW280" s="12" t="s">
        <v>36</v>
      </c>
      <c r="AX280" s="12" t="s">
        <v>75</v>
      </c>
      <c r="AY280" s="202" t="s">
        <v>172</v>
      </c>
    </row>
    <row r="281" spans="2:65" s="13" customFormat="1">
      <c r="B281" s="203"/>
      <c r="C281" s="204"/>
      <c r="D281" s="194" t="s">
        <v>178</v>
      </c>
      <c r="E281" s="205" t="s">
        <v>1</v>
      </c>
      <c r="F281" s="206" t="s">
        <v>82</v>
      </c>
      <c r="G281" s="204"/>
      <c r="H281" s="207">
        <v>1</v>
      </c>
      <c r="I281" s="208"/>
      <c r="J281" s="204"/>
      <c r="K281" s="204"/>
      <c r="L281" s="209"/>
      <c r="M281" s="241"/>
      <c r="N281" s="242"/>
      <c r="O281" s="242"/>
      <c r="P281" s="242"/>
      <c r="Q281" s="242"/>
      <c r="R281" s="242"/>
      <c r="S281" s="242"/>
      <c r="T281" s="243"/>
      <c r="AT281" s="213" t="s">
        <v>178</v>
      </c>
      <c r="AU281" s="213" t="s">
        <v>82</v>
      </c>
      <c r="AV281" s="13" t="s">
        <v>84</v>
      </c>
      <c r="AW281" s="13" t="s">
        <v>36</v>
      </c>
      <c r="AX281" s="13" t="s">
        <v>82</v>
      </c>
      <c r="AY281" s="213" t="s">
        <v>172</v>
      </c>
    </row>
    <row r="282" spans="2:65" s="1" customFormat="1" ht="6.95" customHeight="1">
      <c r="B282" s="45"/>
      <c r="C282" s="46"/>
      <c r="D282" s="46"/>
      <c r="E282" s="46"/>
      <c r="F282" s="46"/>
      <c r="G282" s="46"/>
      <c r="H282" s="46"/>
      <c r="I282" s="133"/>
      <c r="J282" s="46"/>
      <c r="K282" s="46"/>
      <c r="L282" s="37"/>
    </row>
  </sheetData>
  <sheetProtection algorithmName="SHA-512" hashValue="F2crBsfdokx/exuqlTRWaKRzKonUE5v5BlThRQKhXeIIOTUzG2S8nuoJdy6o4XaVeHh5Cors+VecgSyuhLU6gg==" saltValue="+i5/AbBv1SCWWKHaLSP925hVUIJZnH/JjEskv8L+DDUHWof4JZiujexRMojG8yChOU+DelBqBw+PFr+rWmZuvA==" spinCount="100000" sheet="1" objects="1" scenarios="1" formatColumns="0" formatRows="0" autoFilter="0"/>
  <autoFilter ref="C98:K281" xr:uid="{00000000-0009-0000-0000-000006000000}"/>
  <mergeCells count="15">
    <mergeCell ref="E85:H85"/>
    <mergeCell ref="E89:H89"/>
    <mergeCell ref="E87:H87"/>
    <mergeCell ref="E91:H91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62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6" t="s">
        <v>108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139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367" t="str">
        <f>'Rekapitulace stavby'!K6</f>
        <v>Výstavba kanalizace Hrdlořezy - DPS - neuznatelné náklady</v>
      </c>
      <c r="F7" s="368"/>
      <c r="G7" s="368"/>
      <c r="H7" s="368"/>
      <c r="L7" s="19"/>
    </row>
    <row r="8" spans="2:46">
      <c r="B8" s="19"/>
      <c r="D8" s="110" t="s">
        <v>140</v>
      </c>
      <c r="L8" s="19"/>
    </row>
    <row r="9" spans="2:46" ht="16.5" customHeight="1">
      <c r="B9" s="19"/>
      <c r="E9" s="367" t="s">
        <v>141</v>
      </c>
      <c r="F9" s="339"/>
      <c r="G9" s="339"/>
      <c r="H9" s="339"/>
      <c r="L9" s="19"/>
    </row>
    <row r="10" spans="2:46" ht="12" customHeight="1">
      <c r="B10" s="19"/>
      <c r="D10" s="110" t="s">
        <v>142</v>
      </c>
      <c r="L10" s="19"/>
    </row>
    <row r="11" spans="2:46" s="1" customFormat="1" ht="16.5" customHeight="1">
      <c r="B11" s="37"/>
      <c r="E11" s="368" t="s">
        <v>438</v>
      </c>
      <c r="F11" s="369"/>
      <c r="G11" s="369"/>
      <c r="H11" s="369"/>
      <c r="I11" s="111"/>
      <c r="L11" s="37"/>
    </row>
    <row r="12" spans="2:46" s="1" customFormat="1" ht="12" customHeight="1">
      <c r="B12" s="37"/>
      <c r="D12" s="110" t="s">
        <v>439</v>
      </c>
      <c r="I12" s="111"/>
      <c r="L12" s="37"/>
    </row>
    <row r="13" spans="2:46" s="1" customFormat="1" ht="36.950000000000003" customHeight="1">
      <c r="B13" s="37"/>
      <c r="E13" s="370" t="s">
        <v>1205</v>
      </c>
      <c r="F13" s="369"/>
      <c r="G13" s="369"/>
      <c r="H13" s="369"/>
      <c r="I13" s="111"/>
      <c r="L13" s="37"/>
    </row>
    <row r="14" spans="2:46" s="1" customFormat="1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1</v>
      </c>
      <c r="I15" s="112" t="s">
        <v>19</v>
      </c>
      <c r="J15" s="16" t="s">
        <v>1</v>
      </c>
      <c r="L15" s="37"/>
    </row>
    <row r="16" spans="2:46" s="1" customFormat="1" ht="12" customHeight="1">
      <c r="B16" s="37"/>
      <c r="D16" s="110" t="s">
        <v>20</v>
      </c>
      <c r="F16" s="16" t="s">
        <v>21</v>
      </c>
      <c r="I16" s="112" t="s">
        <v>22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24</v>
      </c>
      <c r="I18" s="112" t="s">
        <v>25</v>
      </c>
      <c r="J18" s="16" t="s">
        <v>26</v>
      </c>
      <c r="L18" s="37"/>
    </row>
    <row r="19" spans="2:12" s="1" customFormat="1" ht="18" customHeight="1">
      <c r="B19" s="37"/>
      <c r="E19" s="16" t="s">
        <v>27</v>
      </c>
      <c r="I19" s="112" t="s">
        <v>28</v>
      </c>
      <c r="J19" s="16" t="s">
        <v>29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30</v>
      </c>
      <c r="I21" s="112" t="s">
        <v>25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371" t="str">
        <f>'Rekapitulace stavby'!E14</f>
        <v>Vyplň údaj</v>
      </c>
      <c r="F22" s="372"/>
      <c r="G22" s="372"/>
      <c r="H22" s="372"/>
      <c r="I22" s="112" t="s">
        <v>28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32</v>
      </c>
      <c r="I24" s="112" t="s">
        <v>25</v>
      </c>
      <c r="J24" s="16" t="s">
        <v>33</v>
      </c>
      <c r="L24" s="37"/>
    </row>
    <row r="25" spans="2:12" s="1" customFormat="1" ht="18" customHeight="1">
      <c r="B25" s="37"/>
      <c r="E25" s="16" t="s">
        <v>34</v>
      </c>
      <c r="I25" s="112" t="s">
        <v>28</v>
      </c>
      <c r="J25" s="16" t="s">
        <v>35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37</v>
      </c>
      <c r="I27" s="112" t="s">
        <v>25</v>
      </c>
      <c r="J27" s="16" t="s">
        <v>1</v>
      </c>
      <c r="L27" s="37"/>
    </row>
    <row r="28" spans="2:12" s="1" customFormat="1" ht="18" customHeight="1">
      <c r="B28" s="37"/>
      <c r="E28" s="16" t="s">
        <v>38</v>
      </c>
      <c r="I28" s="112" t="s">
        <v>28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39</v>
      </c>
      <c r="I30" s="111"/>
      <c r="L30" s="37"/>
    </row>
    <row r="31" spans="2:12" s="7" customFormat="1" ht="45" customHeight="1">
      <c r="B31" s="114"/>
      <c r="E31" s="373" t="s">
        <v>40</v>
      </c>
      <c r="F31" s="373"/>
      <c r="G31" s="373"/>
      <c r="H31" s="373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41</v>
      </c>
      <c r="I34" s="111"/>
      <c r="J34" s="118">
        <f>ROUND(J99,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43</v>
      </c>
      <c r="I36" s="120" t="s">
        <v>42</v>
      </c>
      <c r="J36" s="119" t="s">
        <v>44</v>
      </c>
      <c r="L36" s="37"/>
    </row>
    <row r="37" spans="2:12" s="1" customFormat="1" ht="14.45" customHeight="1">
      <c r="B37" s="37"/>
      <c r="D37" s="110" t="s">
        <v>45</v>
      </c>
      <c r="E37" s="110" t="s">
        <v>46</v>
      </c>
      <c r="F37" s="121">
        <f>ROUND((SUM(BE99:BE261)),  2)</f>
        <v>0</v>
      </c>
      <c r="I37" s="122">
        <v>0.21</v>
      </c>
      <c r="J37" s="121">
        <f>ROUND(((SUM(BE99:BE261))*I37),  2)</f>
        <v>0</v>
      </c>
      <c r="L37" s="37"/>
    </row>
    <row r="38" spans="2:12" s="1" customFormat="1" ht="14.45" customHeight="1">
      <c r="B38" s="37"/>
      <c r="E38" s="110" t="s">
        <v>47</v>
      </c>
      <c r="F38" s="121">
        <f>ROUND((SUM(BF99:BF261)),  2)</f>
        <v>0</v>
      </c>
      <c r="I38" s="122">
        <v>0.15</v>
      </c>
      <c r="J38" s="121">
        <f>ROUND(((SUM(BF99:BF261))*I38),  2)</f>
        <v>0</v>
      </c>
      <c r="L38" s="37"/>
    </row>
    <row r="39" spans="2:12" s="1" customFormat="1" ht="14.45" hidden="1" customHeight="1">
      <c r="B39" s="37"/>
      <c r="E39" s="110" t="s">
        <v>48</v>
      </c>
      <c r="F39" s="121">
        <f>ROUND((SUM(BG99:BG261)),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49</v>
      </c>
      <c r="F40" s="121">
        <f>ROUND((SUM(BH99:BH261)),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50</v>
      </c>
      <c r="F41" s="121">
        <f>ROUND((SUM(BI99:BI261)),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51</v>
      </c>
      <c r="E43" s="125"/>
      <c r="F43" s="125"/>
      <c r="G43" s="126" t="s">
        <v>52</v>
      </c>
      <c r="H43" s="127" t="s">
        <v>53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143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365" t="str">
        <f>E7</f>
        <v>Výstavba kanalizace Hrdlořezy - DPS - neuznatelné náklady</v>
      </c>
      <c r="F52" s="366"/>
      <c r="G52" s="366"/>
      <c r="H52" s="366"/>
      <c r="I52" s="111"/>
      <c r="J52" s="34"/>
      <c r="K52" s="34"/>
      <c r="L52" s="37"/>
    </row>
    <row r="53" spans="2:12" ht="12" customHeight="1">
      <c r="B53" s="20"/>
      <c r="C53" s="28" t="s">
        <v>140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365" t="s">
        <v>141</v>
      </c>
      <c r="F54" s="352"/>
      <c r="G54" s="352"/>
      <c r="H54" s="352"/>
      <c r="J54" s="21"/>
      <c r="K54" s="21"/>
      <c r="L54" s="19"/>
    </row>
    <row r="55" spans="2:12" ht="12" customHeight="1">
      <c r="B55" s="20"/>
      <c r="C55" s="28" t="s">
        <v>142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366" t="s">
        <v>438</v>
      </c>
      <c r="F56" s="347"/>
      <c r="G56" s="347"/>
      <c r="H56" s="347"/>
      <c r="I56" s="111"/>
      <c r="J56" s="34"/>
      <c r="K56" s="34"/>
      <c r="L56" s="37"/>
    </row>
    <row r="57" spans="2:12" s="1" customFormat="1" ht="12" customHeight="1">
      <c r="B57" s="33"/>
      <c r="C57" s="28" t="s">
        <v>439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348" t="str">
        <f>E13</f>
        <v>SO 08.6. - Přeložka vodovodu AG-b</v>
      </c>
      <c r="F58" s="347"/>
      <c r="G58" s="347"/>
      <c r="H58" s="347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20</v>
      </c>
      <c r="D60" s="34"/>
      <c r="E60" s="34"/>
      <c r="F60" s="26" t="str">
        <f>F16</f>
        <v>Hrdlořezy</v>
      </c>
      <c r="G60" s="34"/>
      <c r="H60" s="34"/>
      <c r="I60" s="112" t="s">
        <v>22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24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32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30</v>
      </c>
      <c r="D63" s="34"/>
      <c r="E63" s="34"/>
      <c r="F63" s="26" t="str">
        <f>IF(E22="","",E22)</f>
        <v>Vyplň údaj</v>
      </c>
      <c r="G63" s="34"/>
      <c r="H63" s="34"/>
      <c r="I63" s="112" t="s">
        <v>37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144</v>
      </c>
      <c r="D65" s="138"/>
      <c r="E65" s="138"/>
      <c r="F65" s="138"/>
      <c r="G65" s="138"/>
      <c r="H65" s="138"/>
      <c r="I65" s="139"/>
      <c r="J65" s="140" t="s">
        <v>145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146</v>
      </c>
      <c r="D67" s="34"/>
      <c r="E67" s="34"/>
      <c r="F67" s="34"/>
      <c r="G67" s="34"/>
      <c r="H67" s="34"/>
      <c r="I67" s="111"/>
      <c r="J67" s="72">
        <f>J99</f>
        <v>0</v>
      </c>
      <c r="K67" s="34"/>
      <c r="L67" s="37"/>
      <c r="AU67" s="16" t="s">
        <v>147</v>
      </c>
    </row>
    <row r="68" spans="2:47" s="8" customFormat="1" ht="24.95" customHeight="1">
      <c r="B68" s="142"/>
      <c r="C68" s="143"/>
      <c r="D68" s="144" t="s">
        <v>148</v>
      </c>
      <c r="E68" s="145"/>
      <c r="F68" s="145"/>
      <c r="G68" s="145"/>
      <c r="H68" s="145"/>
      <c r="I68" s="146"/>
      <c r="J68" s="147">
        <f>J100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149</v>
      </c>
      <c r="E69" s="151"/>
      <c r="F69" s="151"/>
      <c r="G69" s="151"/>
      <c r="H69" s="151"/>
      <c r="I69" s="152"/>
      <c r="J69" s="153">
        <f>J101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151</v>
      </c>
      <c r="E70" s="151"/>
      <c r="F70" s="151"/>
      <c r="G70" s="151"/>
      <c r="H70" s="151"/>
      <c r="I70" s="152"/>
      <c r="J70" s="153">
        <f>J186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152</v>
      </c>
      <c r="E71" s="151"/>
      <c r="F71" s="151"/>
      <c r="G71" s="151"/>
      <c r="H71" s="151"/>
      <c r="I71" s="152"/>
      <c r="J71" s="153">
        <f>J194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153</v>
      </c>
      <c r="E72" s="151"/>
      <c r="F72" s="151"/>
      <c r="G72" s="151"/>
      <c r="H72" s="151"/>
      <c r="I72" s="152"/>
      <c r="J72" s="153">
        <f>J224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155</v>
      </c>
      <c r="E73" s="151"/>
      <c r="F73" s="151"/>
      <c r="G73" s="151"/>
      <c r="H73" s="151"/>
      <c r="I73" s="152"/>
      <c r="J73" s="153">
        <f>J244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156</v>
      </c>
      <c r="E74" s="151"/>
      <c r="F74" s="151"/>
      <c r="G74" s="151"/>
      <c r="H74" s="151"/>
      <c r="I74" s="152"/>
      <c r="J74" s="153">
        <f>J252</f>
        <v>0</v>
      </c>
      <c r="K74" s="93"/>
      <c r="L74" s="154"/>
    </row>
    <row r="75" spans="2:47" s="8" customFormat="1" ht="24.95" customHeight="1">
      <c r="B75" s="142"/>
      <c r="C75" s="143"/>
      <c r="D75" s="144" t="s">
        <v>441</v>
      </c>
      <c r="E75" s="145"/>
      <c r="F75" s="145"/>
      <c r="G75" s="145"/>
      <c r="H75" s="145"/>
      <c r="I75" s="146"/>
      <c r="J75" s="147">
        <f>J254</f>
        <v>0</v>
      </c>
      <c r="K75" s="143"/>
      <c r="L75" s="148"/>
    </row>
    <row r="76" spans="2:47" s="1" customFormat="1" ht="21.75" customHeight="1">
      <c r="B76" s="33"/>
      <c r="C76" s="34"/>
      <c r="D76" s="34"/>
      <c r="E76" s="34"/>
      <c r="F76" s="34"/>
      <c r="G76" s="34"/>
      <c r="H76" s="34"/>
      <c r="I76" s="111"/>
      <c r="J76" s="34"/>
      <c r="K76" s="34"/>
      <c r="L76" s="37"/>
    </row>
    <row r="77" spans="2:47" s="1" customFormat="1" ht="6.95" customHeight="1">
      <c r="B77" s="45"/>
      <c r="C77" s="46"/>
      <c r="D77" s="46"/>
      <c r="E77" s="46"/>
      <c r="F77" s="46"/>
      <c r="G77" s="46"/>
      <c r="H77" s="46"/>
      <c r="I77" s="133"/>
      <c r="J77" s="46"/>
      <c r="K77" s="46"/>
      <c r="L77" s="37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136"/>
      <c r="J81" s="48"/>
      <c r="K81" s="48"/>
      <c r="L81" s="37"/>
    </row>
    <row r="82" spans="2:12" s="1" customFormat="1" ht="24.95" customHeight="1">
      <c r="B82" s="33"/>
      <c r="C82" s="22" t="s">
        <v>157</v>
      </c>
      <c r="D82" s="34"/>
      <c r="E82" s="34"/>
      <c r="F82" s="34"/>
      <c r="G82" s="34"/>
      <c r="H82" s="34"/>
      <c r="I82" s="111"/>
      <c r="J82" s="34"/>
      <c r="K82" s="34"/>
      <c r="L82" s="37"/>
    </row>
    <row r="83" spans="2:12" s="1" customFormat="1" ht="6.95" customHeight="1">
      <c r="B83" s="33"/>
      <c r="C83" s="34"/>
      <c r="D83" s="34"/>
      <c r="E83" s="34"/>
      <c r="F83" s="34"/>
      <c r="G83" s="34"/>
      <c r="H83" s="34"/>
      <c r="I83" s="111"/>
      <c r="J83" s="34"/>
      <c r="K83" s="34"/>
      <c r="L83" s="37"/>
    </row>
    <row r="84" spans="2:12" s="1" customFormat="1" ht="12" customHeight="1">
      <c r="B84" s="33"/>
      <c r="C84" s="28" t="s">
        <v>15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16.5" customHeight="1">
      <c r="B85" s="33"/>
      <c r="C85" s="34"/>
      <c r="D85" s="34"/>
      <c r="E85" s="365" t="str">
        <f>E7</f>
        <v>Výstavba kanalizace Hrdlořezy - DPS - neuznatelné náklady</v>
      </c>
      <c r="F85" s="366"/>
      <c r="G85" s="366"/>
      <c r="H85" s="366"/>
      <c r="I85" s="111"/>
      <c r="J85" s="34"/>
      <c r="K85" s="34"/>
      <c r="L85" s="37"/>
    </row>
    <row r="86" spans="2:12" ht="12" customHeight="1">
      <c r="B86" s="20"/>
      <c r="C86" s="28" t="s">
        <v>140</v>
      </c>
      <c r="D86" s="21"/>
      <c r="E86" s="21"/>
      <c r="F86" s="21"/>
      <c r="G86" s="21"/>
      <c r="H86" s="21"/>
      <c r="J86" s="21"/>
      <c r="K86" s="21"/>
      <c r="L86" s="19"/>
    </row>
    <row r="87" spans="2:12" ht="16.5" customHeight="1">
      <c r="B87" s="20"/>
      <c r="C87" s="21"/>
      <c r="D87" s="21"/>
      <c r="E87" s="365" t="s">
        <v>141</v>
      </c>
      <c r="F87" s="352"/>
      <c r="G87" s="352"/>
      <c r="H87" s="352"/>
      <c r="J87" s="21"/>
      <c r="K87" s="21"/>
      <c r="L87" s="19"/>
    </row>
    <row r="88" spans="2:12" ht="12" customHeight="1">
      <c r="B88" s="20"/>
      <c r="C88" s="28" t="s">
        <v>142</v>
      </c>
      <c r="D88" s="21"/>
      <c r="E88" s="21"/>
      <c r="F88" s="21"/>
      <c r="G88" s="21"/>
      <c r="H88" s="21"/>
      <c r="J88" s="21"/>
      <c r="K88" s="21"/>
      <c r="L88" s="19"/>
    </row>
    <row r="89" spans="2:12" s="1" customFormat="1" ht="16.5" customHeight="1">
      <c r="B89" s="33"/>
      <c r="C89" s="34"/>
      <c r="D89" s="34"/>
      <c r="E89" s="366" t="s">
        <v>438</v>
      </c>
      <c r="F89" s="347"/>
      <c r="G89" s="347"/>
      <c r="H89" s="347"/>
      <c r="I89" s="111"/>
      <c r="J89" s="34"/>
      <c r="K89" s="34"/>
      <c r="L89" s="37"/>
    </row>
    <row r="90" spans="2:12" s="1" customFormat="1" ht="12" customHeight="1">
      <c r="B90" s="33"/>
      <c r="C90" s="28" t="s">
        <v>439</v>
      </c>
      <c r="D90" s="34"/>
      <c r="E90" s="34"/>
      <c r="F90" s="34"/>
      <c r="G90" s="34"/>
      <c r="H90" s="34"/>
      <c r="I90" s="111"/>
      <c r="J90" s="34"/>
      <c r="K90" s="34"/>
      <c r="L90" s="37"/>
    </row>
    <row r="91" spans="2:12" s="1" customFormat="1" ht="16.5" customHeight="1">
      <c r="B91" s="33"/>
      <c r="C91" s="34"/>
      <c r="D91" s="34"/>
      <c r="E91" s="348" t="str">
        <f>E13</f>
        <v>SO 08.6. - Přeložka vodovodu AG-b</v>
      </c>
      <c r="F91" s="347"/>
      <c r="G91" s="347"/>
      <c r="H91" s="347"/>
      <c r="I91" s="111"/>
      <c r="J91" s="34"/>
      <c r="K91" s="34"/>
      <c r="L91" s="37"/>
    </row>
    <row r="92" spans="2:12" s="1" customFormat="1" ht="6.95" customHeight="1">
      <c r="B92" s="33"/>
      <c r="C92" s="34"/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2" customHeight="1">
      <c r="B93" s="33"/>
      <c r="C93" s="28" t="s">
        <v>20</v>
      </c>
      <c r="D93" s="34"/>
      <c r="E93" s="34"/>
      <c r="F93" s="26" t="str">
        <f>F16</f>
        <v>Hrdlořezy</v>
      </c>
      <c r="G93" s="34"/>
      <c r="H93" s="34"/>
      <c r="I93" s="112" t="s">
        <v>22</v>
      </c>
      <c r="J93" s="54" t="str">
        <f>IF(J16="","",J16)</f>
        <v>21. 3. 2018</v>
      </c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3.7" customHeight="1">
      <c r="B95" s="33"/>
      <c r="C95" s="28" t="s">
        <v>24</v>
      </c>
      <c r="D95" s="34"/>
      <c r="E95" s="34"/>
      <c r="F95" s="26" t="str">
        <f>E19</f>
        <v>Vodovody a kanalizace Mladá Boleslav, a.s.</v>
      </c>
      <c r="G95" s="34"/>
      <c r="H95" s="34"/>
      <c r="I95" s="112" t="s">
        <v>32</v>
      </c>
      <c r="J95" s="31" t="str">
        <f>E25</f>
        <v>ŠINDLAR s.r.o.</v>
      </c>
      <c r="K95" s="34"/>
      <c r="L95" s="37"/>
    </row>
    <row r="96" spans="2:12" s="1" customFormat="1" ht="13.7" customHeight="1">
      <c r="B96" s="33"/>
      <c r="C96" s="28" t="s">
        <v>30</v>
      </c>
      <c r="D96" s="34"/>
      <c r="E96" s="34"/>
      <c r="F96" s="26" t="str">
        <f>IF(E22="","",E22)</f>
        <v>Vyplň údaj</v>
      </c>
      <c r="G96" s="34"/>
      <c r="H96" s="34"/>
      <c r="I96" s="112" t="s">
        <v>37</v>
      </c>
      <c r="J96" s="31" t="str">
        <f>E28</f>
        <v>Roman Bárta</v>
      </c>
      <c r="K96" s="34"/>
      <c r="L96" s="37"/>
    </row>
    <row r="97" spans="2:65" s="1" customFormat="1" ht="10.35" customHeight="1">
      <c r="B97" s="33"/>
      <c r="C97" s="34"/>
      <c r="D97" s="34"/>
      <c r="E97" s="34"/>
      <c r="F97" s="34"/>
      <c r="G97" s="34"/>
      <c r="H97" s="34"/>
      <c r="I97" s="111"/>
      <c r="J97" s="34"/>
      <c r="K97" s="34"/>
      <c r="L97" s="37"/>
    </row>
    <row r="98" spans="2:65" s="10" customFormat="1" ht="29.25" customHeight="1">
      <c r="B98" s="155"/>
      <c r="C98" s="156" t="s">
        <v>158</v>
      </c>
      <c r="D98" s="157" t="s">
        <v>60</v>
      </c>
      <c r="E98" s="157" t="s">
        <v>56</v>
      </c>
      <c r="F98" s="157" t="s">
        <v>57</v>
      </c>
      <c r="G98" s="157" t="s">
        <v>159</v>
      </c>
      <c r="H98" s="157" t="s">
        <v>160</v>
      </c>
      <c r="I98" s="158" t="s">
        <v>161</v>
      </c>
      <c r="J98" s="157" t="s">
        <v>145</v>
      </c>
      <c r="K98" s="159" t="s">
        <v>162</v>
      </c>
      <c r="L98" s="160"/>
      <c r="M98" s="63" t="s">
        <v>1</v>
      </c>
      <c r="N98" s="64" t="s">
        <v>45</v>
      </c>
      <c r="O98" s="64" t="s">
        <v>163</v>
      </c>
      <c r="P98" s="64" t="s">
        <v>164</v>
      </c>
      <c r="Q98" s="64" t="s">
        <v>165</v>
      </c>
      <c r="R98" s="64" t="s">
        <v>166</v>
      </c>
      <c r="S98" s="64" t="s">
        <v>167</v>
      </c>
      <c r="T98" s="65" t="s">
        <v>168</v>
      </c>
    </row>
    <row r="99" spans="2:65" s="1" customFormat="1" ht="22.9" customHeight="1">
      <c r="B99" s="33"/>
      <c r="C99" s="70" t="s">
        <v>169</v>
      </c>
      <c r="D99" s="34"/>
      <c r="E99" s="34"/>
      <c r="F99" s="34"/>
      <c r="G99" s="34"/>
      <c r="H99" s="34"/>
      <c r="I99" s="111"/>
      <c r="J99" s="161">
        <f>BK99</f>
        <v>0</v>
      </c>
      <c r="K99" s="34"/>
      <c r="L99" s="37"/>
      <c r="M99" s="66"/>
      <c r="N99" s="67"/>
      <c r="O99" s="67"/>
      <c r="P99" s="162">
        <f>P100+P254</f>
        <v>0</v>
      </c>
      <c r="Q99" s="67"/>
      <c r="R99" s="162">
        <f>R100+R254</f>
        <v>94.106162596199994</v>
      </c>
      <c r="S99" s="67"/>
      <c r="T99" s="163">
        <f>T100+T254</f>
        <v>213.91986</v>
      </c>
      <c r="AT99" s="16" t="s">
        <v>74</v>
      </c>
      <c r="AU99" s="16" t="s">
        <v>147</v>
      </c>
      <c r="BK99" s="164">
        <f>BK100+BK254</f>
        <v>0</v>
      </c>
    </row>
    <row r="100" spans="2:65" s="11" customFormat="1" ht="25.9" customHeight="1">
      <c r="B100" s="165"/>
      <c r="C100" s="166"/>
      <c r="D100" s="167" t="s">
        <v>74</v>
      </c>
      <c r="E100" s="168" t="s">
        <v>170</v>
      </c>
      <c r="F100" s="168" t="s">
        <v>171</v>
      </c>
      <c r="G100" s="166"/>
      <c r="H100" s="166"/>
      <c r="I100" s="169"/>
      <c r="J100" s="170">
        <f>BK100</f>
        <v>0</v>
      </c>
      <c r="K100" s="166"/>
      <c r="L100" s="171"/>
      <c r="M100" s="172"/>
      <c r="N100" s="173"/>
      <c r="O100" s="173"/>
      <c r="P100" s="174">
        <f>P101+P186+P194+P224+P244+P252</f>
        <v>0</v>
      </c>
      <c r="Q100" s="173"/>
      <c r="R100" s="174">
        <f>R101+R186+R194+R224+R244+R252</f>
        <v>93.606162596199994</v>
      </c>
      <c r="S100" s="173"/>
      <c r="T100" s="175">
        <f>T101+T186+T194+T224+T244+T252</f>
        <v>213.91986</v>
      </c>
      <c r="AR100" s="176" t="s">
        <v>82</v>
      </c>
      <c r="AT100" s="177" t="s">
        <v>74</v>
      </c>
      <c r="AU100" s="177" t="s">
        <v>75</v>
      </c>
      <c r="AY100" s="176" t="s">
        <v>172</v>
      </c>
      <c r="BK100" s="178">
        <f>BK101+BK186+BK194+BK224+BK244+BK252</f>
        <v>0</v>
      </c>
    </row>
    <row r="101" spans="2:65" s="11" customFormat="1" ht="22.9" customHeight="1">
      <c r="B101" s="165"/>
      <c r="C101" s="166"/>
      <c r="D101" s="167" t="s">
        <v>74</v>
      </c>
      <c r="E101" s="179" t="s">
        <v>82</v>
      </c>
      <c r="F101" s="179" t="s">
        <v>173</v>
      </c>
      <c r="G101" s="166"/>
      <c r="H101" s="166"/>
      <c r="I101" s="169"/>
      <c r="J101" s="180">
        <f>BK101</f>
        <v>0</v>
      </c>
      <c r="K101" s="166"/>
      <c r="L101" s="171"/>
      <c r="M101" s="172"/>
      <c r="N101" s="173"/>
      <c r="O101" s="173"/>
      <c r="P101" s="174">
        <f>SUM(P102:P185)</f>
        <v>0</v>
      </c>
      <c r="Q101" s="173"/>
      <c r="R101" s="174">
        <f>SUM(R102:R185)</f>
        <v>88.657024396200001</v>
      </c>
      <c r="S101" s="173"/>
      <c r="T101" s="175">
        <f>SUM(T102:T185)</f>
        <v>213.91986</v>
      </c>
      <c r="AR101" s="176" t="s">
        <v>82</v>
      </c>
      <c r="AT101" s="177" t="s">
        <v>74</v>
      </c>
      <c r="AU101" s="177" t="s">
        <v>82</v>
      </c>
      <c r="AY101" s="176" t="s">
        <v>172</v>
      </c>
      <c r="BK101" s="178">
        <f>SUM(BK102:BK185)</f>
        <v>0</v>
      </c>
    </row>
    <row r="102" spans="2:65" s="1" customFormat="1" ht="22.5" customHeight="1">
      <c r="B102" s="33"/>
      <c r="C102" s="181" t="s">
        <v>82</v>
      </c>
      <c r="D102" s="181" t="s">
        <v>174</v>
      </c>
      <c r="E102" s="182" t="s">
        <v>191</v>
      </c>
      <c r="F102" s="183" t="s">
        <v>192</v>
      </c>
      <c r="G102" s="184" t="s">
        <v>175</v>
      </c>
      <c r="H102" s="185">
        <v>170.59</v>
      </c>
      <c r="I102" s="186"/>
      <c r="J102" s="185">
        <f>ROUND(I102*H102,2)</f>
        <v>0</v>
      </c>
      <c r="K102" s="183" t="s">
        <v>176</v>
      </c>
      <c r="L102" s="37"/>
      <c r="M102" s="187" t="s">
        <v>1</v>
      </c>
      <c r="N102" s="188" t="s">
        <v>46</v>
      </c>
      <c r="O102" s="59"/>
      <c r="P102" s="189">
        <f>O102*H102</f>
        <v>0</v>
      </c>
      <c r="Q102" s="189">
        <v>0</v>
      </c>
      <c r="R102" s="189">
        <f>Q102*H102</f>
        <v>0</v>
      </c>
      <c r="S102" s="189">
        <v>0.28999999999999998</v>
      </c>
      <c r="T102" s="190">
        <f>S102*H102</f>
        <v>49.4711</v>
      </c>
      <c r="AR102" s="16" t="s">
        <v>177</v>
      </c>
      <c r="AT102" s="16" t="s">
        <v>174</v>
      </c>
      <c r="AU102" s="16" t="s">
        <v>84</v>
      </c>
      <c r="AY102" s="16" t="s">
        <v>172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6" t="s">
        <v>82</v>
      </c>
      <c r="BK102" s="191">
        <f>ROUND(I102*H102,2)</f>
        <v>0</v>
      </c>
      <c r="BL102" s="16" t="s">
        <v>177</v>
      </c>
      <c r="BM102" s="16" t="s">
        <v>1206</v>
      </c>
    </row>
    <row r="103" spans="2:65" s="1" customFormat="1" ht="19.5">
      <c r="B103" s="33"/>
      <c r="C103" s="34"/>
      <c r="D103" s="194" t="s">
        <v>186</v>
      </c>
      <c r="E103" s="34"/>
      <c r="F103" s="214" t="s">
        <v>193</v>
      </c>
      <c r="G103" s="34"/>
      <c r="H103" s="34"/>
      <c r="I103" s="111"/>
      <c r="J103" s="34"/>
      <c r="K103" s="34"/>
      <c r="L103" s="37"/>
      <c r="M103" s="215"/>
      <c r="N103" s="59"/>
      <c r="O103" s="59"/>
      <c r="P103" s="59"/>
      <c r="Q103" s="59"/>
      <c r="R103" s="59"/>
      <c r="S103" s="59"/>
      <c r="T103" s="60"/>
      <c r="AT103" s="16" t="s">
        <v>186</v>
      </c>
      <c r="AU103" s="16" t="s">
        <v>84</v>
      </c>
    </row>
    <row r="104" spans="2:65" s="12" customFormat="1">
      <c r="B104" s="192"/>
      <c r="C104" s="193"/>
      <c r="D104" s="194" t="s">
        <v>178</v>
      </c>
      <c r="E104" s="195" t="s">
        <v>1</v>
      </c>
      <c r="F104" s="196" t="s">
        <v>1115</v>
      </c>
      <c r="G104" s="193"/>
      <c r="H104" s="195" t="s">
        <v>1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178</v>
      </c>
      <c r="AU104" s="202" t="s">
        <v>84</v>
      </c>
      <c r="AV104" s="12" t="s">
        <v>82</v>
      </c>
      <c r="AW104" s="12" t="s">
        <v>36</v>
      </c>
      <c r="AX104" s="12" t="s">
        <v>75</v>
      </c>
      <c r="AY104" s="202" t="s">
        <v>172</v>
      </c>
    </row>
    <row r="105" spans="2:65" s="12" customFormat="1">
      <c r="B105" s="192"/>
      <c r="C105" s="193"/>
      <c r="D105" s="194" t="s">
        <v>178</v>
      </c>
      <c r="E105" s="195" t="s">
        <v>1</v>
      </c>
      <c r="F105" s="196" t="s">
        <v>180</v>
      </c>
      <c r="G105" s="193"/>
      <c r="H105" s="195" t="s">
        <v>1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178</v>
      </c>
      <c r="AU105" s="202" t="s">
        <v>84</v>
      </c>
      <c r="AV105" s="12" t="s">
        <v>82</v>
      </c>
      <c r="AW105" s="12" t="s">
        <v>36</v>
      </c>
      <c r="AX105" s="12" t="s">
        <v>75</v>
      </c>
      <c r="AY105" s="202" t="s">
        <v>172</v>
      </c>
    </row>
    <row r="106" spans="2:65" s="12" customFormat="1">
      <c r="B106" s="192"/>
      <c r="C106" s="193"/>
      <c r="D106" s="194" t="s">
        <v>178</v>
      </c>
      <c r="E106" s="195" t="s">
        <v>1</v>
      </c>
      <c r="F106" s="196" t="s">
        <v>194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178</v>
      </c>
      <c r="AU106" s="202" t="s">
        <v>84</v>
      </c>
      <c r="AV106" s="12" t="s">
        <v>82</v>
      </c>
      <c r="AW106" s="12" t="s">
        <v>36</v>
      </c>
      <c r="AX106" s="12" t="s">
        <v>75</v>
      </c>
      <c r="AY106" s="202" t="s">
        <v>172</v>
      </c>
    </row>
    <row r="107" spans="2:65" s="13" customFormat="1">
      <c r="B107" s="203"/>
      <c r="C107" s="204"/>
      <c r="D107" s="194" t="s">
        <v>178</v>
      </c>
      <c r="E107" s="205" t="s">
        <v>1</v>
      </c>
      <c r="F107" s="206" t="s">
        <v>1207</v>
      </c>
      <c r="G107" s="204"/>
      <c r="H107" s="207">
        <v>170.59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178</v>
      </c>
      <c r="AU107" s="213" t="s">
        <v>84</v>
      </c>
      <c r="AV107" s="13" t="s">
        <v>84</v>
      </c>
      <c r="AW107" s="13" t="s">
        <v>36</v>
      </c>
      <c r="AX107" s="13" t="s">
        <v>82</v>
      </c>
      <c r="AY107" s="213" t="s">
        <v>172</v>
      </c>
    </row>
    <row r="108" spans="2:65" s="1" customFormat="1" ht="22.5" customHeight="1">
      <c r="B108" s="33"/>
      <c r="C108" s="181" t="s">
        <v>84</v>
      </c>
      <c r="D108" s="181" t="s">
        <v>174</v>
      </c>
      <c r="E108" s="182" t="s">
        <v>197</v>
      </c>
      <c r="F108" s="183" t="s">
        <v>198</v>
      </c>
      <c r="G108" s="184" t="s">
        <v>175</v>
      </c>
      <c r="H108" s="185">
        <v>170.59</v>
      </c>
      <c r="I108" s="186"/>
      <c r="J108" s="185">
        <f>ROUND(I108*H108,2)</f>
        <v>0</v>
      </c>
      <c r="K108" s="183" t="s">
        <v>176</v>
      </c>
      <c r="L108" s="37"/>
      <c r="M108" s="187" t="s">
        <v>1</v>
      </c>
      <c r="N108" s="188" t="s">
        <v>46</v>
      </c>
      <c r="O108" s="59"/>
      <c r="P108" s="189">
        <f>O108*H108</f>
        <v>0</v>
      </c>
      <c r="Q108" s="189">
        <v>0</v>
      </c>
      <c r="R108" s="189">
        <f>Q108*H108</f>
        <v>0</v>
      </c>
      <c r="S108" s="189">
        <v>0.57999999999999996</v>
      </c>
      <c r="T108" s="190">
        <f>S108*H108</f>
        <v>98.9422</v>
      </c>
      <c r="AR108" s="16" t="s">
        <v>177</v>
      </c>
      <c r="AT108" s="16" t="s">
        <v>174</v>
      </c>
      <c r="AU108" s="16" t="s">
        <v>84</v>
      </c>
      <c r="AY108" s="16" t="s">
        <v>172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6" t="s">
        <v>82</v>
      </c>
      <c r="BK108" s="191">
        <f>ROUND(I108*H108,2)</f>
        <v>0</v>
      </c>
      <c r="BL108" s="16" t="s">
        <v>177</v>
      </c>
      <c r="BM108" s="16" t="s">
        <v>1208</v>
      </c>
    </row>
    <row r="109" spans="2:65" s="1" customFormat="1" ht="19.5">
      <c r="B109" s="33"/>
      <c r="C109" s="34"/>
      <c r="D109" s="194" t="s">
        <v>186</v>
      </c>
      <c r="E109" s="34"/>
      <c r="F109" s="214" t="s">
        <v>199</v>
      </c>
      <c r="G109" s="34"/>
      <c r="H109" s="34"/>
      <c r="I109" s="111"/>
      <c r="J109" s="34"/>
      <c r="K109" s="34"/>
      <c r="L109" s="37"/>
      <c r="M109" s="215"/>
      <c r="N109" s="59"/>
      <c r="O109" s="59"/>
      <c r="P109" s="59"/>
      <c r="Q109" s="59"/>
      <c r="R109" s="59"/>
      <c r="S109" s="59"/>
      <c r="T109" s="60"/>
      <c r="AT109" s="16" t="s">
        <v>186</v>
      </c>
      <c r="AU109" s="16" t="s">
        <v>84</v>
      </c>
    </row>
    <row r="110" spans="2:65" s="12" customFormat="1">
      <c r="B110" s="192"/>
      <c r="C110" s="193"/>
      <c r="D110" s="194" t="s">
        <v>178</v>
      </c>
      <c r="E110" s="195" t="s">
        <v>1</v>
      </c>
      <c r="F110" s="196" t="s">
        <v>1115</v>
      </c>
      <c r="G110" s="193"/>
      <c r="H110" s="195" t="s">
        <v>1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178</v>
      </c>
      <c r="AU110" s="202" t="s">
        <v>84</v>
      </c>
      <c r="AV110" s="12" t="s">
        <v>82</v>
      </c>
      <c r="AW110" s="12" t="s">
        <v>36</v>
      </c>
      <c r="AX110" s="12" t="s">
        <v>75</v>
      </c>
      <c r="AY110" s="202" t="s">
        <v>172</v>
      </c>
    </row>
    <row r="111" spans="2:65" s="12" customFormat="1">
      <c r="B111" s="192"/>
      <c r="C111" s="193"/>
      <c r="D111" s="194" t="s">
        <v>178</v>
      </c>
      <c r="E111" s="195" t="s">
        <v>1</v>
      </c>
      <c r="F111" s="196" t="s">
        <v>180</v>
      </c>
      <c r="G111" s="193"/>
      <c r="H111" s="195" t="s">
        <v>1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178</v>
      </c>
      <c r="AU111" s="202" t="s">
        <v>84</v>
      </c>
      <c r="AV111" s="12" t="s">
        <v>82</v>
      </c>
      <c r="AW111" s="12" t="s">
        <v>36</v>
      </c>
      <c r="AX111" s="12" t="s">
        <v>75</v>
      </c>
      <c r="AY111" s="202" t="s">
        <v>172</v>
      </c>
    </row>
    <row r="112" spans="2:65" s="13" customFormat="1">
      <c r="B112" s="203"/>
      <c r="C112" s="204"/>
      <c r="D112" s="194" t="s">
        <v>178</v>
      </c>
      <c r="E112" s="205" t="s">
        <v>1</v>
      </c>
      <c r="F112" s="206" t="s">
        <v>1207</v>
      </c>
      <c r="G112" s="204"/>
      <c r="H112" s="207">
        <v>170.59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178</v>
      </c>
      <c r="AU112" s="213" t="s">
        <v>84</v>
      </c>
      <c r="AV112" s="13" t="s">
        <v>84</v>
      </c>
      <c r="AW112" s="13" t="s">
        <v>36</v>
      </c>
      <c r="AX112" s="13" t="s">
        <v>82</v>
      </c>
      <c r="AY112" s="213" t="s">
        <v>172</v>
      </c>
    </row>
    <row r="113" spans="2:65" s="1" customFormat="1" ht="22.5" customHeight="1">
      <c r="B113" s="33"/>
      <c r="C113" s="181" t="s">
        <v>92</v>
      </c>
      <c r="D113" s="181" t="s">
        <v>174</v>
      </c>
      <c r="E113" s="182" t="s">
        <v>205</v>
      </c>
      <c r="F113" s="183" t="s">
        <v>206</v>
      </c>
      <c r="G113" s="184" t="s">
        <v>175</v>
      </c>
      <c r="H113" s="185">
        <v>170.59</v>
      </c>
      <c r="I113" s="186"/>
      <c r="J113" s="185">
        <f>ROUND(I113*H113,2)</f>
        <v>0</v>
      </c>
      <c r="K113" s="183" t="s">
        <v>1</v>
      </c>
      <c r="L113" s="37"/>
      <c r="M113" s="187" t="s">
        <v>1</v>
      </c>
      <c r="N113" s="188" t="s">
        <v>46</v>
      </c>
      <c r="O113" s="59"/>
      <c r="P113" s="189">
        <f>O113*H113</f>
        <v>0</v>
      </c>
      <c r="Q113" s="189">
        <v>2.9999999999999997E-4</v>
      </c>
      <c r="R113" s="189">
        <f>Q113*H113</f>
        <v>5.1176999999999993E-2</v>
      </c>
      <c r="S113" s="189">
        <v>0.38400000000000001</v>
      </c>
      <c r="T113" s="190">
        <f>S113*H113</f>
        <v>65.506560000000007</v>
      </c>
      <c r="AR113" s="16" t="s">
        <v>177</v>
      </c>
      <c r="AT113" s="16" t="s">
        <v>174</v>
      </c>
      <c r="AU113" s="16" t="s">
        <v>84</v>
      </c>
      <c r="AY113" s="16" t="s">
        <v>172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6" t="s">
        <v>82</v>
      </c>
      <c r="BK113" s="191">
        <f>ROUND(I113*H113,2)</f>
        <v>0</v>
      </c>
      <c r="BL113" s="16" t="s">
        <v>177</v>
      </c>
      <c r="BM113" s="16" t="s">
        <v>1209</v>
      </c>
    </row>
    <row r="114" spans="2:65" s="1" customFormat="1" ht="19.5">
      <c r="B114" s="33"/>
      <c r="C114" s="34"/>
      <c r="D114" s="194" t="s">
        <v>186</v>
      </c>
      <c r="E114" s="34"/>
      <c r="F114" s="214" t="s">
        <v>207</v>
      </c>
      <c r="G114" s="34"/>
      <c r="H114" s="34"/>
      <c r="I114" s="111"/>
      <c r="J114" s="34"/>
      <c r="K114" s="34"/>
      <c r="L114" s="37"/>
      <c r="M114" s="215"/>
      <c r="N114" s="59"/>
      <c r="O114" s="59"/>
      <c r="P114" s="59"/>
      <c r="Q114" s="59"/>
      <c r="R114" s="59"/>
      <c r="S114" s="59"/>
      <c r="T114" s="60"/>
      <c r="AT114" s="16" t="s">
        <v>186</v>
      </c>
      <c r="AU114" s="16" t="s">
        <v>84</v>
      </c>
    </row>
    <row r="115" spans="2:65" s="12" customFormat="1">
      <c r="B115" s="192"/>
      <c r="C115" s="193"/>
      <c r="D115" s="194" t="s">
        <v>178</v>
      </c>
      <c r="E115" s="195" t="s">
        <v>1</v>
      </c>
      <c r="F115" s="196" t="s">
        <v>1115</v>
      </c>
      <c r="G115" s="193"/>
      <c r="H115" s="195" t="s">
        <v>1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178</v>
      </c>
      <c r="AU115" s="202" t="s">
        <v>84</v>
      </c>
      <c r="AV115" s="12" t="s">
        <v>82</v>
      </c>
      <c r="AW115" s="12" t="s">
        <v>36</v>
      </c>
      <c r="AX115" s="12" t="s">
        <v>75</v>
      </c>
      <c r="AY115" s="202" t="s">
        <v>172</v>
      </c>
    </row>
    <row r="116" spans="2:65" s="12" customFormat="1">
      <c r="B116" s="192"/>
      <c r="C116" s="193"/>
      <c r="D116" s="194" t="s">
        <v>178</v>
      </c>
      <c r="E116" s="195" t="s">
        <v>1</v>
      </c>
      <c r="F116" s="196" t="s">
        <v>180</v>
      </c>
      <c r="G116" s="193"/>
      <c r="H116" s="195" t="s">
        <v>1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178</v>
      </c>
      <c r="AU116" s="202" t="s">
        <v>84</v>
      </c>
      <c r="AV116" s="12" t="s">
        <v>82</v>
      </c>
      <c r="AW116" s="12" t="s">
        <v>36</v>
      </c>
      <c r="AX116" s="12" t="s">
        <v>75</v>
      </c>
      <c r="AY116" s="202" t="s">
        <v>172</v>
      </c>
    </row>
    <row r="117" spans="2:65" s="13" customFormat="1">
      <c r="B117" s="203"/>
      <c r="C117" s="204"/>
      <c r="D117" s="194" t="s">
        <v>178</v>
      </c>
      <c r="E117" s="205" t="s">
        <v>1</v>
      </c>
      <c r="F117" s="206" t="s">
        <v>1207</v>
      </c>
      <c r="G117" s="204"/>
      <c r="H117" s="207">
        <v>170.59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178</v>
      </c>
      <c r="AU117" s="213" t="s">
        <v>84</v>
      </c>
      <c r="AV117" s="13" t="s">
        <v>84</v>
      </c>
      <c r="AW117" s="13" t="s">
        <v>36</v>
      </c>
      <c r="AX117" s="13" t="s">
        <v>82</v>
      </c>
      <c r="AY117" s="213" t="s">
        <v>172</v>
      </c>
    </row>
    <row r="118" spans="2:65" s="1" customFormat="1" ht="33.75" customHeight="1">
      <c r="B118" s="33"/>
      <c r="C118" s="181" t="s">
        <v>177</v>
      </c>
      <c r="D118" s="181" t="s">
        <v>174</v>
      </c>
      <c r="E118" s="182" t="s">
        <v>226</v>
      </c>
      <c r="F118" s="183" t="s">
        <v>227</v>
      </c>
      <c r="G118" s="184" t="s">
        <v>211</v>
      </c>
      <c r="H118" s="185">
        <v>1</v>
      </c>
      <c r="I118" s="186"/>
      <c r="J118" s="185">
        <f>ROUND(I118*H118,2)</f>
        <v>0</v>
      </c>
      <c r="K118" s="183" t="s">
        <v>176</v>
      </c>
      <c r="L118" s="37"/>
      <c r="M118" s="187" t="s">
        <v>1</v>
      </c>
      <c r="N118" s="188" t="s">
        <v>46</v>
      </c>
      <c r="O118" s="59"/>
      <c r="P118" s="189">
        <f>O118*H118</f>
        <v>0</v>
      </c>
      <c r="Q118" s="189">
        <v>3.6900000000000002E-2</v>
      </c>
      <c r="R118" s="189">
        <f>Q118*H118</f>
        <v>3.6900000000000002E-2</v>
      </c>
      <c r="S118" s="189">
        <v>0</v>
      </c>
      <c r="T118" s="190">
        <f>S118*H118</f>
        <v>0</v>
      </c>
      <c r="AR118" s="16" t="s">
        <v>177</v>
      </c>
      <c r="AT118" s="16" t="s">
        <v>174</v>
      </c>
      <c r="AU118" s="16" t="s">
        <v>84</v>
      </c>
      <c r="AY118" s="16" t="s">
        <v>172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6" t="s">
        <v>82</v>
      </c>
      <c r="BK118" s="191">
        <f>ROUND(I118*H118,2)</f>
        <v>0</v>
      </c>
      <c r="BL118" s="16" t="s">
        <v>177</v>
      </c>
      <c r="BM118" s="16" t="s">
        <v>1210</v>
      </c>
    </row>
    <row r="119" spans="2:65" s="12" customFormat="1">
      <c r="B119" s="192"/>
      <c r="C119" s="193"/>
      <c r="D119" s="194" t="s">
        <v>178</v>
      </c>
      <c r="E119" s="195" t="s">
        <v>1</v>
      </c>
      <c r="F119" s="196" t="s">
        <v>1211</v>
      </c>
      <c r="G119" s="193"/>
      <c r="H119" s="195" t="s">
        <v>1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178</v>
      </c>
      <c r="AU119" s="202" t="s">
        <v>84</v>
      </c>
      <c r="AV119" s="12" t="s">
        <v>82</v>
      </c>
      <c r="AW119" s="12" t="s">
        <v>36</v>
      </c>
      <c r="AX119" s="12" t="s">
        <v>75</v>
      </c>
      <c r="AY119" s="202" t="s">
        <v>172</v>
      </c>
    </row>
    <row r="120" spans="2:65" s="13" customFormat="1">
      <c r="B120" s="203"/>
      <c r="C120" s="204"/>
      <c r="D120" s="194" t="s">
        <v>178</v>
      </c>
      <c r="E120" s="205" t="s">
        <v>1</v>
      </c>
      <c r="F120" s="206" t="s">
        <v>594</v>
      </c>
      <c r="G120" s="204"/>
      <c r="H120" s="207">
        <v>1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178</v>
      </c>
      <c r="AU120" s="213" t="s">
        <v>84</v>
      </c>
      <c r="AV120" s="13" t="s">
        <v>84</v>
      </c>
      <c r="AW120" s="13" t="s">
        <v>36</v>
      </c>
      <c r="AX120" s="13" t="s">
        <v>82</v>
      </c>
      <c r="AY120" s="213" t="s">
        <v>172</v>
      </c>
    </row>
    <row r="121" spans="2:65" s="1" customFormat="1" ht="22.5" customHeight="1">
      <c r="B121" s="33"/>
      <c r="C121" s="181" t="s">
        <v>183</v>
      </c>
      <c r="D121" s="181" t="s">
        <v>174</v>
      </c>
      <c r="E121" s="182" t="s">
        <v>234</v>
      </c>
      <c r="F121" s="183" t="s">
        <v>235</v>
      </c>
      <c r="G121" s="184" t="s">
        <v>231</v>
      </c>
      <c r="H121" s="185">
        <v>1.86</v>
      </c>
      <c r="I121" s="186"/>
      <c r="J121" s="185">
        <f>ROUND(I121*H121,2)</f>
        <v>0</v>
      </c>
      <c r="K121" s="183" t="s">
        <v>176</v>
      </c>
      <c r="L121" s="37"/>
      <c r="M121" s="187" t="s">
        <v>1</v>
      </c>
      <c r="N121" s="188" t="s">
        <v>46</v>
      </c>
      <c r="O121" s="59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AR121" s="16" t="s">
        <v>177</v>
      </c>
      <c r="AT121" s="16" t="s">
        <v>174</v>
      </c>
      <c r="AU121" s="16" t="s">
        <v>84</v>
      </c>
      <c r="AY121" s="16" t="s">
        <v>172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6" t="s">
        <v>82</v>
      </c>
      <c r="BK121" s="191">
        <f>ROUND(I121*H121,2)</f>
        <v>0</v>
      </c>
      <c r="BL121" s="16" t="s">
        <v>177</v>
      </c>
      <c r="BM121" s="16" t="s">
        <v>1212</v>
      </c>
    </row>
    <row r="122" spans="2:65" s="13" customFormat="1">
      <c r="B122" s="203"/>
      <c r="C122" s="204"/>
      <c r="D122" s="194" t="s">
        <v>178</v>
      </c>
      <c r="E122" s="205" t="s">
        <v>1</v>
      </c>
      <c r="F122" s="206" t="s">
        <v>1213</v>
      </c>
      <c r="G122" s="204"/>
      <c r="H122" s="207">
        <v>1.86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178</v>
      </c>
      <c r="AU122" s="213" t="s">
        <v>84</v>
      </c>
      <c r="AV122" s="13" t="s">
        <v>84</v>
      </c>
      <c r="AW122" s="13" t="s">
        <v>36</v>
      </c>
      <c r="AX122" s="13" t="s">
        <v>82</v>
      </c>
      <c r="AY122" s="213" t="s">
        <v>172</v>
      </c>
    </row>
    <row r="123" spans="2:65" s="1" customFormat="1" ht="22.5" customHeight="1">
      <c r="B123" s="33"/>
      <c r="C123" s="181" t="s">
        <v>190</v>
      </c>
      <c r="D123" s="181" t="s">
        <v>174</v>
      </c>
      <c r="E123" s="182" t="s">
        <v>237</v>
      </c>
      <c r="F123" s="183" t="s">
        <v>238</v>
      </c>
      <c r="G123" s="184" t="s">
        <v>231</v>
      </c>
      <c r="H123" s="185">
        <v>111.69</v>
      </c>
      <c r="I123" s="186"/>
      <c r="J123" s="185">
        <f>ROUND(I123*H123,2)</f>
        <v>0</v>
      </c>
      <c r="K123" s="183" t="s">
        <v>176</v>
      </c>
      <c r="L123" s="37"/>
      <c r="M123" s="187" t="s">
        <v>1</v>
      </c>
      <c r="N123" s="188" t="s">
        <v>46</v>
      </c>
      <c r="O123" s="59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AR123" s="16" t="s">
        <v>177</v>
      </c>
      <c r="AT123" s="16" t="s">
        <v>174</v>
      </c>
      <c r="AU123" s="16" t="s">
        <v>84</v>
      </c>
      <c r="AY123" s="16" t="s">
        <v>172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6" t="s">
        <v>82</v>
      </c>
      <c r="BK123" s="191">
        <f>ROUND(I123*H123,2)</f>
        <v>0</v>
      </c>
      <c r="BL123" s="16" t="s">
        <v>177</v>
      </c>
      <c r="BM123" s="16" t="s">
        <v>1214</v>
      </c>
    </row>
    <row r="124" spans="2:65" s="12" customFormat="1">
      <c r="B124" s="192"/>
      <c r="C124" s="193"/>
      <c r="D124" s="194" t="s">
        <v>178</v>
      </c>
      <c r="E124" s="195" t="s">
        <v>1</v>
      </c>
      <c r="F124" s="196" t="s">
        <v>1115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178</v>
      </c>
      <c r="AU124" s="202" t="s">
        <v>84</v>
      </c>
      <c r="AV124" s="12" t="s">
        <v>82</v>
      </c>
      <c r="AW124" s="12" t="s">
        <v>36</v>
      </c>
      <c r="AX124" s="12" t="s">
        <v>75</v>
      </c>
      <c r="AY124" s="202" t="s">
        <v>172</v>
      </c>
    </row>
    <row r="125" spans="2:65" s="12" customFormat="1">
      <c r="B125" s="192"/>
      <c r="C125" s="193"/>
      <c r="D125" s="194" t="s">
        <v>178</v>
      </c>
      <c r="E125" s="195" t="s">
        <v>1</v>
      </c>
      <c r="F125" s="196" t="s">
        <v>239</v>
      </c>
      <c r="G125" s="193"/>
      <c r="H125" s="195" t="s">
        <v>1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178</v>
      </c>
      <c r="AU125" s="202" t="s">
        <v>84</v>
      </c>
      <c r="AV125" s="12" t="s">
        <v>82</v>
      </c>
      <c r="AW125" s="12" t="s">
        <v>36</v>
      </c>
      <c r="AX125" s="12" t="s">
        <v>75</v>
      </c>
      <c r="AY125" s="202" t="s">
        <v>172</v>
      </c>
    </row>
    <row r="126" spans="2:65" s="12" customFormat="1">
      <c r="B126" s="192"/>
      <c r="C126" s="193"/>
      <c r="D126" s="194" t="s">
        <v>178</v>
      </c>
      <c r="E126" s="195" t="s">
        <v>1</v>
      </c>
      <c r="F126" s="196" t="s">
        <v>1215</v>
      </c>
      <c r="G126" s="193"/>
      <c r="H126" s="195" t="s">
        <v>1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178</v>
      </c>
      <c r="AU126" s="202" t="s">
        <v>84</v>
      </c>
      <c r="AV126" s="12" t="s">
        <v>82</v>
      </c>
      <c r="AW126" s="12" t="s">
        <v>36</v>
      </c>
      <c r="AX126" s="12" t="s">
        <v>75</v>
      </c>
      <c r="AY126" s="202" t="s">
        <v>172</v>
      </c>
    </row>
    <row r="127" spans="2:65" s="13" customFormat="1">
      <c r="B127" s="203"/>
      <c r="C127" s="204"/>
      <c r="D127" s="194" t="s">
        <v>178</v>
      </c>
      <c r="E127" s="205" t="s">
        <v>1</v>
      </c>
      <c r="F127" s="206" t="s">
        <v>1216</v>
      </c>
      <c r="G127" s="204"/>
      <c r="H127" s="207">
        <v>111.69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178</v>
      </c>
      <c r="AU127" s="213" t="s">
        <v>84</v>
      </c>
      <c r="AV127" s="13" t="s">
        <v>84</v>
      </c>
      <c r="AW127" s="13" t="s">
        <v>36</v>
      </c>
      <c r="AX127" s="13" t="s">
        <v>82</v>
      </c>
      <c r="AY127" s="213" t="s">
        <v>172</v>
      </c>
    </row>
    <row r="128" spans="2:65" s="1" customFormat="1" ht="22.5" customHeight="1">
      <c r="B128" s="33"/>
      <c r="C128" s="181" t="s">
        <v>196</v>
      </c>
      <c r="D128" s="181" t="s">
        <v>174</v>
      </c>
      <c r="E128" s="182" t="s">
        <v>242</v>
      </c>
      <c r="F128" s="183" t="s">
        <v>243</v>
      </c>
      <c r="G128" s="184" t="s">
        <v>231</v>
      </c>
      <c r="H128" s="185">
        <v>33.51</v>
      </c>
      <c r="I128" s="186"/>
      <c r="J128" s="185">
        <f>ROUND(I128*H128,2)</f>
        <v>0</v>
      </c>
      <c r="K128" s="183" t="s">
        <v>176</v>
      </c>
      <c r="L128" s="37"/>
      <c r="M128" s="187" t="s">
        <v>1</v>
      </c>
      <c r="N128" s="188" t="s">
        <v>46</v>
      </c>
      <c r="O128" s="59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AR128" s="16" t="s">
        <v>177</v>
      </c>
      <c r="AT128" s="16" t="s">
        <v>174</v>
      </c>
      <c r="AU128" s="16" t="s">
        <v>84</v>
      </c>
      <c r="AY128" s="16" t="s">
        <v>172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6" t="s">
        <v>82</v>
      </c>
      <c r="BK128" s="191">
        <f>ROUND(I128*H128,2)</f>
        <v>0</v>
      </c>
      <c r="BL128" s="16" t="s">
        <v>177</v>
      </c>
      <c r="BM128" s="16" t="s">
        <v>1217</v>
      </c>
    </row>
    <row r="129" spans="2:65" s="1" customFormat="1" ht="19.5">
      <c r="B129" s="33"/>
      <c r="C129" s="34"/>
      <c r="D129" s="194" t="s">
        <v>186</v>
      </c>
      <c r="E129" s="34"/>
      <c r="F129" s="214" t="s">
        <v>244</v>
      </c>
      <c r="G129" s="34"/>
      <c r="H129" s="34"/>
      <c r="I129" s="111"/>
      <c r="J129" s="34"/>
      <c r="K129" s="34"/>
      <c r="L129" s="37"/>
      <c r="M129" s="215"/>
      <c r="N129" s="59"/>
      <c r="O129" s="59"/>
      <c r="P129" s="59"/>
      <c r="Q129" s="59"/>
      <c r="R129" s="59"/>
      <c r="S129" s="59"/>
      <c r="T129" s="60"/>
      <c r="AT129" s="16" t="s">
        <v>186</v>
      </c>
      <c r="AU129" s="16" t="s">
        <v>84</v>
      </c>
    </row>
    <row r="130" spans="2:65" s="13" customFormat="1">
      <c r="B130" s="203"/>
      <c r="C130" s="204"/>
      <c r="D130" s="194" t="s">
        <v>178</v>
      </c>
      <c r="E130" s="204"/>
      <c r="F130" s="206" t="s">
        <v>1218</v>
      </c>
      <c r="G130" s="204"/>
      <c r="H130" s="207">
        <v>33.51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178</v>
      </c>
      <c r="AU130" s="213" t="s">
        <v>84</v>
      </c>
      <c r="AV130" s="13" t="s">
        <v>84</v>
      </c>
      <c r="AW130" s="13" t="s">
        <v>4</v>
      </c>
      <c r="AX130" s="13" t="s">
        <v>82</v>
      </c>
      <c r="AY130" s="213" t="s">
        <v>172</v>
      </c>
    </row>
    <row r="131" spans="2:65" s="1" customFormat="1" ht="22.5" customHeight="1">
      <c r="B131" s="33"/>
      <c r="C131" s="181" t="s">
        <v>200</v>
      </c>
      <c r="D131" s="181" t="s">
        <v>174</v>
      </c>
      <c r="E131" s="182" t="s">
        <v>246</v>
      </c>
      <c r="F131" s="183" t="s">
        <v>247</v>
      </c>
      <c r="G131" s="184" t="s">
        <v>231</v>
      </c>
      <c r="H131" s="185">
        <v>123.83</v>
      </c>
      <c r="I131" s="186"/>
      <c r="J131" s="185">
        <f>ROUND(I131*H131,2)</f>
        <v>0</v>
      </c>
      <c r="K131" s="183" t="s">
        <v>176</v>
      </c>
      <c r="L131" s="37"/>
      <c r="M131" s="187" t="s">
        <v>1</v>
      </c>
      <c r="N131" s="188" t="s">
        <v>46</v>
      </c>
      <c r="O131" s="59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AR131" s="16" t="s">
        <v>177</v>
      </c>
      <c r="AT131" s="16" t="s">
        <v>174</v>
      </c>
      <c r="AU131" s="16" t="s">
        <v>84</v>
      </c>
      <c r="AY131" s="16" t="s">
        <v>172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6" t="s">
        <v>82</v>
      </c>
      <c r="BK131" s="191">
        <f>ROUND(I131*H131,2)</f>
        <v>0</v>
      </c>
      <c r="BL131" s="16" t="s">
        <v>177</v>
      </c>
      <c r="BM131" s="16" t="s">
        <v>1219</v>
      </c>
    </row>
    <row r="132" spans="2:65" s="12" customFormat="1">
      <c r="B132" s="192"/>
      <c r="C132" s="193"/>
      <c r="D132" s="194" t="s">
        <v>178</v>
      </c>
      <c r="E132" s="195" t="s">
        <v>1</v>
      </c>
      <c r="F132" s="196" t="s">
        <v>1115</v>
      </c>
      <c r="G132" s="193"/>
      <c r="H132" s="195" t="s">
        <v>1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178</v>
      </c>
      <c r="AU132" s="202" t="s">
        <v>84</v>
      </c>
      <c r="AV132" s="12" t="s">
        <v>82</v>
      </c>
      <c r="AW132" s="12" t="s">
        <v>36</v>
      </c>
      <c r="AX132" s="12" t="s">
        <v>75</v>
      </c>
      <c r="AY132" s="202" t="s">
        <v>172</v>
      </c>
    </row>
    <row r="133" spans="2:65" s="12" customFormat="1">
      <c r="B133" s="192"/>
      <c r="C133" s="193"/>
      <c r="D133" s="194" t="s">
        <v>178</v>
      </c>
      <c r="E133" s="195" t="s">
        <v>1</v>
      </c>
      <c r="F133" s="196" t="s">
        <v>239</v>
      </c>
      <c r="G133" s="193"/>
      <c r="H133" s="195" t="s">
        <v>1</v>
      </c>
      <c r="I133" s="197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178</v>
      </c>
      <c r="AU133" s="202" t="s">
        <v>84</v>
      </c>
      <c r="AV133" s="12" t="s">
        <v>82</v>
      </c>
      <c r="AW133" s="12" t="s">
        <v>36</v>
      </c>
      <c r="AX133" s="12" t="s">
        <v>75</v>
      </c>
      <c r="AY133" s="202" t="s">
        <v>172</v>
      </c>
    </row>
    <row r="134" spans="2:65" s="12" customFormat="1">
      <c r="B134" s="192"/>
      <c r="C134" s="193"/>
      <c r="D134" s="194" t="s">
        <v>178</v>
      </c>
      <c r="E134" s="195" t="s">
        <v>1</v>
      </c>
      <c r="F134" s="196" t="s">
        <v>1220</v>
      </c>
      <c r="G134" s="193"/>
      <c r="H134" s="195" t="s">
        <v>1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178</v>
      </c>
      <c r="AU134" s="202" t="s">
        <v>84</v>
      </c>
      <c r="AV134" s="12" t="s">
        <v>82</v>
      </c>
      <c r="AW134" s="12" t="s">
        <v>36</v>
      </c>
      <c r="AX134" s="12" t="s">
        <v>75</v>
      </c>
      <c r="AY134" s="202" t="s">
        <v>172</v>
      </c>
    </row>
    <row r="135" spans="2:65" s="13" customFormat="1">
      <c r="B135" s="203"/>
      <c r="C135" s="204"/>
      <c r="D135" s="194" t="s">
        <v>178</v>
      </c>
      <c r="E135" s="205" t="s">
        <v>1</v>
      </c>
      <c r="F135" s="206" t="s">
        <v>1221</v>
      </c>
      <c r="G135" s="204"/>
      <c r="H135" s="207">
        <v>123.83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178</v>
      </c>
      <c r="AU135" s="213" t="s">
        <v>84</v>
      </c>
      <c r="AV135" s="13" t="s">
        <v>84</v>
      </c>
      <c r="AW135" s="13" t="s">
        <v>36</v>
      </c>
      <c r="AX135" s="13" t="s">
        <v>82</v>
      </c>
      <c r="AY135" s="213" t="s">
        <v>172</v>
      </c>
    </row>
    <row r="136" spans="2:65" s="1" customFormat="1" ht="22.5" customHeight="1">
      <c r="B136" s="33"/>
      <c r="C136" s="181" t="s">
        <v>204</v>
      </c>
      <c r="D136" s="181" t="s">
        <v>174</v>
      </c>
      <c r="E136" s="182" t="s">
        <v>248</v>
      </c>
      <c r="F136" s="183" t="s">
        <v>249</v>
      </c>
      <c r="G136" s="184" t="s">
        <v>231</v>
      </c>
      <c r="H136" s="185">
        <v>37.15</v>
      </c>
      <c r="I136" s="186"/>
      <c r="J136" s="185">
        <f>ROUND(I136*H136,2)</f>
        <v>0</v>
      </c>
      <c r="K136" s="183" t="s">
        <v>176</v>
      </c>
      <c r="L136" s="37"/>
      <c r="M136" s="187" t="s">
        <v>1</v>
      </c>
      <c r="N136" s="188" t="s">
        <v>46</v>
      </c>
      <c r="O136" s="59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AR136" s="16" t="s">
        <v>177</v>
      </c>
      <c r="AT136" s="16" t="s">
        <v>174</v>
      </c>
      <c r="AU136" s="16" t="s">
        <v>84</v>
      </c>
      <c r="AY136" s="16" t="s">
        <v>172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6" t="s">
        <v>82</v>
      </c>
      <c r="BK136" s="191">
        <f>ROUND(I136*H136,2)</f>
        <v>0</v>
      </c>
      <c r="BL136" s="16" t="s">
        <v>177</v>
      </c>
      <c r="BM136" s="16" t="s">
        <v>1222</v>
      </c>
    </row>
    <row r="137" spans="2:65" s="1" customFormat="1" ht="19.5">
      <c r="B137" s="33"/>
      <c r="C137" s="34"/>
      <c r="D137" s="194" t="s">
        <v>186</v>
      </c>
      <c r="E137" s="34"/>
      <c r="F137" s="214" t="s">
        <v>244</v>
      </c>
      <c r="G137" s="34"/>
      <c r="H137" s="34"/>
      <c r="I137" s="111"/>
      <c r="J137" s="34"/>
      <c r="K137" s="34"/>
      <c r="L137" s="37"/>
      <c r="M137" s="215"/>
      <c r="N137" s="59"/>
      <c r="O137" s="59"/>
      <c r="P137" s="59"/>
      <c r="Q137" s="59"/>
      <c r="R137" s="59"/>
      <c r="S137" s="59"/>
      <c r="T137" s="60"/>
      <c r="AT137" s="16" t="s">
        <v>186</v>
      </c>
      <c r="AU137" s="16" t="s">
        <v>84</v>
      </c>
    </row>
    <row r="138" spans="2:65" s="13" customFormat="1">
      <c r="B138" s="203"/>
      <c r="C138" s="204"/>
      <c r="D138" s="194" t="s">
        <v>178</v>
      </c>
      <c r="E138" s="204"/>
      <c r="F138" s="206" t="s">
        <v>1223</v>
      </c>
      <c r="G138" s="204"/>
      <c r="H138" s="207">
        <v>37.15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178</v>
      </c>
      <c r="AU138" s="213" t="s">
        <v>84</v>
      </c>
      <c r="AV138" s="13" t="s">
        <v>84</v>
      </c>
      <c r="AW138" s="13" t="s">
        <v>4</v>
      </c>
      <c r="AX138" s="13" t="s">
        <v>82</v>
      </c>
      <c r="AY138" s="213" t="s">
        <v>172</v>
      </c>
    </row>
    <row r="139" spans="2:65" s="1" customFormat="1" ht="22.5" customHeight="1">
      <c r="B139" s="33"/>
      <c r="C139" s="181" t="s">
        <v>208</v>
      </c>
      <c r="D139" s="181" t="s">
        <v>174</v>
      </c>
      <c r="E139" s="182" t="s">
        <v>251</v>
      </c>
      <c r="F139" s="183" t="s">
        <v>252</v>
      </c>
      <c r="G139" s="184" t="s">
        <v>231</v>
      </c>
      <c r="H139" s="185">
        <v>4.8600000000000003</v>
      </c>
      <c r="I139" s="186"/>
      <c r="J139" s="185">
        <f>ROUND(I139*H139,2)</f>
        <v>0</v>
      </c>
      <c r="K139" s="183" t="s">
        <v>1</v>
      </c>
      <c r="L139" s="37"/>
      <c r="M139" s="187" t="s">
        <v>1</v>
      </c>
      <c r="N139" s="188" t="s">
        <v>46</v>
      </c>
      <c r="O139" s="59"/>
      <c r="P139" s="189">
        <f>O139*H139</f>
        <v>0</v>
      </c>
      <c r="Q139" s="189">
        <v>4.9669999999999997E-5</v>
      </c>
      <c r="R139" s="189">
        <f>Q139*H139</f>
        <v>2.4139619999999999E-4</v>
      </c>
      <c r="S139" s="189">
        <v>0</v>
      </c>
      <c r="T139" s="190">
        <f>S139*H139</f>
        <v>0</v>
      </c>
      <c r="AR139" s="16" t="s">
        <v>177</v>
      </c>
      <c r="AT139" s="16" t="s">
        <v>174</v>
      </c>
      <c r="AU139" s="16" t="s">
        <v>84</v>
      </c>
      <c r="AY139" s="16" t="s">
        <v>172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6" t="s">
        <v>82</v>
      </c>
      <c r="BK139" s="191">
        <f>ROUND(I139*H139,2)</f>
        <v>0</v>
      </c>
      <c r="BL139" s="16" t="s">
        <v>177</v>
      </c>
      <c r="BM139" s="16" t="s">
        <v>1224</v>
      </c>
    </row>
    <row r="140" spans="2:65" s="12" customFormat="1">
      <c r="B140" s="192"/>
      <c r="C140" s="193"/>
      <c r="D140" s="194" t="s">
        <v>178</v>
      </c>
      <c r="E140" s="195" t="s">
        <v>1</v>
      </c>
      <c r="F140" s="196" t="s">
        <v>1115</v>
      </c>
      <c r="G140" s="193"/>
      <c r="H140" s="195" t="s">
        <v>1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178</v>
      </c>
      <c r="AU140" s="202" t="s">
        <v>84</v>
      </c>
      <c r="AV140" s="12" t="s">
        <v>82</v>
      </c>
      <c r="AW140" s="12" t="s">
        <v>36</v>
      </c>
      <c r="AX140" s="12" t="s">
        <v>75</v>
      </c>
      <c r="AY140" s="202" t="s">
        <v>172</v>
      </c>
    </row>
    <row r="141" spans="2:65" s="12" customFormat="1">
      <c r="B141" s="192"/>
      <c r="C141" s="193"/>
      <c r="D141" s="194" t="s">
        <v>178</v>
      </c>
      <c r="E141" s="195" t="s">
        <v>1</v>
      </c>
      <c r="F141" s="196" t="s">
        <v>239</v>
      </c>
      <c r="G141" s="193"/>
      <c r="H141" s="195" t="s">
        <v>1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178</v>
      </c>
      <c r="AU141" s="202" t="s">
        <v>84</v>
      </c>
      <c r="AV141" s="12" t="s">
        <v>82</v>
      </c>
      <c r="AW141" s="12" t="s">
        <v>36</v>
      </c>
      <c r="AX141" s="12" t="s">
        <v>75</v>
      </c>
      <c r="AY141" s="202" t="s">
        <v>172</v>
      </c>
    </row>
    <row r="142" spans="2:65" s="12" customFormat="1">
      <c r="B142" s="192"/>
      <c r="C142" s="193"/>
      <c r="D142" s="194" t="s">
        <v>178</v>
      </c>
      <c r="E142" s="195" t="s">
        <v>1</v>
      </c>
      <c r="F142" s="196" t="s">
        <v>1134</v>
      </c>
      <c r="G142" s="193"/>
      <c r="H142" s="195" t="s">
        <v>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178</v>
      </c>
      <c r="AU142" s="202" t="s">
        <v>84</v>
      </c>
      <c r="AV142" s="12" t="s">
        <v>82</v>
      </c>
      <c r="AW142" s="12" t="s">
        <v>36</v>
      </c>
      <c r="AX142" s="12" t="s">
        <v>75</v>
      </c>
      <c r="AY142" s="202" t="s">
        <v>172</v>
      </c>
    </row>
    <row r="143" spans="2:65" s="13" customFormat="1">
      <c r="B143" s="203"/>
      <c r="C143" s="204"/>
      <c r="D143" s="194" t="s">
        <v>178</v>
      </c>
      <c r="E143" s="205" t="s">
        <v>1</v>
      </c>
      <c r="F143" s="206" t="s">
        <v>1225</v>
      </c>
      <c r="G143" s="204"/>
      <c r="H143" s="207">
        <v>4.8600000000000003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178</v>
      </c>
      <c r="AU143" s="213" t="s">
        <v>84</v>
      </c>
      <c r="AV143" s="13" t="s">
        <v>84</v>
      </c>
      <c r="AW143" s="13" t="s">
        <v>36</v>
      </c>
      <c r="AX143" s="13" t="s">
        <v>82</v>
      </c>
      <c r="AY143" s="213" t="s">
        <v>172</v>
      </c>
    </row>
    <row r="144" spans="2:65" s="1" customFormat="1" ht="22.5" customHeight="1">
      <c r="B144" s="33"/>
      <c r="C144" s="181" t="s">
        <v>213</v>
      </c>
      <c r="D144" s="181" t="s">
        <v>174</v>
      </c>
      <c r="E144" s="182" t="s">
        <v>254</v>
      </c>
      <c r="F144" s="183" t="s">
        <v>255</v>
      </c>
      <c r="G144" s="184" t="s">
        <v>231</v>
      </c>
      <c r="H144" s="185">
        <v>2.4300000000000002</v>
      </c>
      <c r="I144" s="186"/>
      <c r="J144" s="185">
        <f>ROUND(I144*H144,2)</f>
        <v>0</v>
      </c>
      <c r="K144" s="183" t="s">
        <v>1</v>
      </c>
      <c r="L144" s="37"/>
      <c r="M144" s="187" t="s">
        <v>1</v>
      </c>
      <c r="N144" s="188" t="s">
        <v>46</v>
      </c>
      <c r="O144" s="59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16" t="s">
        <v>177</v>
      </c>
      <c r="AT144" s="16" t="s">
        <v>174</v>
      </c>
      <c r="AU144" s="16" t="s">
        <v>84</v>
      </c>
      <c r="AY144" s="16" t="s">
        <v>172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6" t="s">
        <v>82</v>
      </c>
      <c r="BK144" s="191">
        <f>ROUND(I144*H144,2)</f>
        <v>0</v>
      </c>
      <c r="BL144" s="16" t="s">
        <v>177</v>
      </c>
      <c r="BM144" s="16" t="s">
        <v>1226</v>
      </c>
    </row>
    <row r="145" spans="2:65" s="12" customFormat="1">
      <c r="B145" s="192"/>
      <c r="C145" s="193"/>
      <c r="D145" s="194" t="s">
        <v>178</v>
      </c>
      <c r="E145" s="195" t="s">
        <v>1</v>
      </c>
      <c r="F145" s="196" t="s">
        <v>1115</v>
      </c>
      <c r="G145" s="193"/>
      <c r="H145" s="195" t="s">
        <v>1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178</v>
      </c>
      <c r="AU145" s="202" t="s">
        <v>84</v>
      </c>
      <c r="AV145" s="12" t="s">
        <v>82</v>
      </c>
      <c r="AW145" s="12" t="s">
        <v>36</v>
      </c>
      <c r="AX145" s="12" t="s">
        <v>75</v>
      </c>
      <c r="AY145" s="202" t="s">
        <v>172</v>
      </c>
    </row>
    <row r="146" spans="2:65" s="12" customFormat="1">
      <c r="B146" s="192"/>
      <c r="C146" s="193"/>
      <c r="D146" s="194" t="s">
        <v>178</v>
      </c>
      <c r="E146" s="195" t="s">
        <v>1</v>
      </c>
      <c r="F146" s="196" t="s">
        <v>239</v>
      </c>
      <c r="G146" s="193"/>
      <c r="H146" s="195" t="s">
        <v>1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178</v>
      </c>
      <c r="AU146" s="202" t="s">
        <v>84</v>
      </c>
      <c r="AV146" s="12" t="s">
        <v>82</v>
      </c>
      <c r="AW146" s="12" t="s">
        <v>36</v>
      </c>
      <c r="AX146" s="12" t="s">
        <v>75</v>
      </c>
      <c r="AY146" s="202" t="s">
        <v>172</v>
      </c>
    </row>
    <row r="147" spans="2:65" s="12" customFormat="1">
      <c r="B147" s="192"/>
      <c r="C147" s="193"/>
      <c r="D147" s="194" t="s">
        <v>178</v>
      </c>
      <c r="E147" s="195" t="s">
        <v>1</v>
      </c>
      <c r="F147" s="196" t="s">
        <v>1137</v>
      </c>
      <c r="G147" s="193"/>
      <c r="H147" s="195" t="s">
        <v>1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178</v>
      </c>
      <c r="AU147" s="202" t="s">
        <v>84</v>
      </c>
      <c r="AV147" s="12" t="s">
        <v>82</v>
      </c>
      <c r="AW147" s="12" t="s">
        <v>36</v>
      </c>
      <c r="AX147" s="12" t="s">
        <v>75</v>
      </c>
      <c r="AY147" s="202" t="s">
        <v>172</v>
      </c>
    </row>
    <row r="148" spans="2:65" s="13" customFormat="1">
      <c r="B148" s="203"/>
      <c r="C148" s="204"/>
      <c r="D148" s="194" t="s">
        <v>178</v>
      </c>
      <c r="E148" s="205" t="s">
        <v>1</v>
      </c>
      <c r="F148" s="206" t="s">
        <v>1227</v>
      </c>
      <c r="G148" s="204"/>
      <c r="H148" s="207">
        <v>2.4300000000000002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178</v>
      </c>
      <c r="AU148" s="213" t="s">
        <v>84</v>
      </c>
      <c r="AV148" s="13" t="s">
        <v>84</v>
      </c>
      <c r="AW148" s="13" t="s">
        <v>36</v>
      </c>
      <c r="AX148" s="13" t="s">
        <v>82</v>
      </c>
      <c r="AY148" s="213" t="s">
        <v>172</v>
      </c>
    </row>
    <row r="149" spans="2:65" s="1" customFormat="1" ht="16.5" customHeight="1">
      <c r="B149" s="33"/>
      <c r="C149" s="181" t="s">
        <v>216</v>
      </c>
      <c r="D149" s="181" t="s">
        <v>174</v>
      </c>
      <c r="E149" s="182" t="s">
        <v>258</v>
      </c>
      <c r="F149" s="183" t="s">
        <v>259</v>
      </c>
      <c r="G149" s="184" t="s">
        <v>175</v>
      </c>
      <c r="H149" s="185">
        <v>635.70000000000005</v>
      </c>
      <c r="I149" s="186"/>
      <c r="J149" s="185">
        <f>ROUND(I149*H149,2)</f>
        <v>0</v>
      </c>
      <c r="K149" s="183" t="s">
        <v>176</v>
      </c>
      <c r="L149" s="37"/>
      <c r="M149" s="187" t="s">
        <v>1</v>
      </c>
      <c r="N149" s="188" t="s">
        <v>46</v>
      </c>
      <c r="O149" s="59"/>
      <c r="P149" s="189">
        <f>O149*H149</f>
        <v>0</v>
      </c>
      <c r="Q149" s="189">
        <v>5.8E-4</v>
      </c>
      <c r="R149" s="189">
        <f>Q149*H149</f>
        <v>0.36870600000000003</v>
      </c>
      <c r="S149" s="189">
        <v>0</v>
      </c>
      <c r="T149" s="190">
        <f>S149*H149</f>
        <v>0</v>
      </c>
      <c r="AR149" s="16" t="s">
        <v>177</v>
      </c>
      <c r="AT149" s="16" t="s">
        <v>174</v>
      </c>
      <c r="AU149" s="16" t="s">
        <v>84</v>
      </c>
      <c r="AY149" s="16" t="s">
        <v>172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6" t="s">
        <v>82</v>
      </c>
      <c r="BK149" s="191">
        <f>ROUND(I149*H149,2)</f>
        <v>0</v>
      </c>
      <c r="BL149" s="16" t="s">
        <v>177</v>
      </c>
      <c r="BM149" s="16" t="s">
        <v>1228</v>
      </c>
    </row>
    <row r="150" spans="2:65" s="12" customFormat="1">
      <c r="B150" s="192"/>
      <c r="C150" s="193"/>
      <c r="D150" s="194" t="s">
        <v>178</v>
      </c>
      <c r="E150" s="195" t="s">
        <v>1</v>
      </c>
      <c r="F150" s="196" t="s">
        <v>449</v>
      </c>
      <c r="G150" s="193"/>
      <c r="H150" s="195" t="s">
        <v>1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178</v>
      </c>
      <c r="AU150" s="202" t="s">
        <v>84</v>
      </c>
      <c r="AV150" s="12" t="s">
        <v>82</v>
      </c>
      <c r="AW150" s="12" t="s">
        <v>36</v>
      </c>
      <c r="AX150" s="12" t="s">
        <v>75</v>
      </c>
      <c r="AY150" s="202" t="s">
        <v>172</v>
      </c>
    </row>
    <row r="151" spans="2:65" s="12" customFormat="1">
      <c r="B151" s="192"/>
      <c r="C151" s="193"/>
      <c r="D151" s="194" t="s">
        <v>178</v>
      </c>
      <c r="E151" s="195" t="s">
        <v>1</v>
      </c>
      <c r="F151" s="196" t="s">
        <v>239</v>
      </c>
      <c r="G151" s="193"/>
      <c r="H151" s="195" t="s">
        <v>1</v>
      </c>
      <c r="I151" s="197"/>
      <c r="J151" s="193"/>
      <c r="K151" s="193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178</v>
      </c>
      <c r="AU151" s="202" t="s">
        <v>84</v>
      </c>
      <c r="AV151" s="12" t="s">
        <v>82</v>
      </c>
      <c r="AW151" s="12" t="s">
        <v>36</v>
      </c>
      <c r="AX151" s="12" t="s">
        <v>75</v>
      </c>
      <c r="AY151" s="202" t="s">
        <v>172</v>
      </c>
    </row>
    <row r="152" spans="2:65" s="13" customFormat="1">
      <c r="B152" s="203"/>
      <c r="C152" s="204"/>
      <c r="D152" s="194" t="s">
        <v>178</v>
      </c>
      <c r="E152" s="205" t="s">
        <v>1</v>
      </c>
      <c r="F152" s="206" t="s">
        <v>1229</v>
      </c>
      <c r="G152" s="204"/>
      <c r="H152" s="207">
        <v>635.70000000000005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178</v>
      </c>
      <c r="AU152" s="213" t="s">
        <v>84</v>
      </c>
      <c r="AV152" s="13" t="s">
        <v>84</v>
      </c>
      <c r="AW152" s="13" t="s">
        <v>36</v>
      </c>
      <c r="AX152" s="13" t="s">
        <v>82</v>
      </c>
      <c r="AY152" s="213" t="s">
        <v>172</v>
      </c>
    </row>
    <row r="153" spans="2:65" s="1" customFormat="1" ht="16.5" customHeight="1">
      <c r="B153" s="33"/>
      <c r="C153" s="181" t="s">
        <v>220</v>
      </c>
      <c r="D153" s="181" t="s">
        <v>174</v>
      </c>
      <c r="E153" s="182" t="s">
        <v>261</v>
      </c>
      <c r="F153" s="183" t="s">
        <v>262</v>
      </c>
      <c r="G153" s="184" t="s">
        <v>175</v>
      </c>
      <c r="H153" s="185">
        <v>635.70000000000005</v>
      </c>
      <c r="I153" s="186"/>
      <c r="J153" s="185">
        <f>ROUND(I153*H153,2)</f>
        <v>0</v>
      </c>
      <c r="K153" s="183" t="s">
        <v>176</v>
      </c>
      <c r="L153" s="37"/>
      <c r="M153" s="187" t="s">
        <v>1</v>
      </c>
      <c r="N153" s="188" t="s">
        <v>46</v>
      </c>
      <c r="O153" s="59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AR153" s="16" t="s">
        <v>177</v>
      </c>
      <c r="AT153" s="16" t="s">
        <v>174</v>
      </c>
      <c r="AU153" s="16" t="s">
        <v>84</v>
      </c>
      <c r="AY153" s="16" t="s">
        <v>172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6" t="s">
        <v>82</v>
      </c>
      <c r="BK153" s="191">
        <f>ROUND(I153*H153,2)</f>
        <v>0</v>
      </c>
      <c r="BL153" s="16" t="s">
        <v>177</v>
      </c>
      <c r="BM153" s="16" t="s">
        <v>1230</v>
      </c>
    </row>
    <row r="154" spans="2:65" s="12" customFormat="1">
      <c r="B154" s="192"/>
      <c r="C154" s="193"/>
      <c r="D154" s="194" t="s">
        <v>178</v>
      </c>
      <c r="E154" s="195" t="s">
        <v>1</v>
      </c>
      <c r="F154" s="196" t="s">
        <v>263</v>
      </c>
      <c r="G154" s="193"/>
      <c r="H154" s="195" t="s">
        <v>1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178</v>
      </c>
      <c r="AU154" s="202" t="s">
        <v>84</v>
      </c>
      <c r="AV154" s="12" t="s">
        <v>82</v>
      </c>
      <c r="AW154" s="12" t="s">
        <v>36</v>
      </c>
      <c r="AX154" s="12" t="s">
        <v>75</v>
      </c>
      <c r="AY154" s="202" t="s">
        <v>172</v>
      </c>
    </row>
    <row r="155" spans="2:65" s="13" customFormat="1">
      <c r="B155" s="203"/>
      <c r="C155" s="204"/>
      <c r="D155" s="194" t="s">
        <v>178</v>
      </c>
      <c r="E155" s="205" t="s">
        <v>1</v>
      </c>
      <c r="F155" s="206" t="s">
        <v>1229</v>
      </c>
      <c r="G155" s="204"/>
      <c r="H155" s="207">
        <v>635.70000000000005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178</v>
      </c>
      <c r="AU155" s="213" t="s">
        <v>84</v>
      </c>
      <c r="AV155" s="13" t="s">
        <v>84</v>
      </c>
      <c r="AW155" s="13" t="s">
        <v>36</v>
      </c>
      <c r="AX155" s="13" t="s">
        <v>82</v>
      </c>
      <c r="AY155" s="213" t="s">
        <v>172</v>
      </c>
    </row>
    <row r="156" spans="2:65" s="1" customFormat="1" ht="22.5" customHeight="1">
      <c r="B156" s="33"/>
      <c r="C156" s="181" t="s">
        <v>223</v>
      </c>
      <c r="D156" s="181" t="s">
        <v>174</v>
      </c>
      <c r="E156" s="182" t="s">
        <v>265</v>
      </c>
      <c r="F156" s="183" t="s">
        <v>266</v>
      </c>
      <c r="G156" s="184" t="s">
        <v>231</v>
      </c>
      <c r="H156" s="185">
        <v>117.76</v>
      </c>
      <c r="I156" s="186"/>
      <c r="J156" s="185">
        <f>ROUND(I156*H156,2)</f>
        <v>0</v>
      </c>
      <c r="K156" s="183" t="s">
        <v>176</v>
      </c>
      <c r="L156" s="37"/>
      <c r="M156" s="187" t="s">
        <v>1</v>
      </c>
      <c r="N156" s="188" t="s">
        <v>46</v>
      </c>
      <c r="O156" s="59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AR156" s="16" t="s">
        <v>177</v>
      </c>
      <c r="AT156" s="16" t="s">
        <v>174</v>
      </c>
      <c r="AU156" s="16" t="s">
        <v>84</v>
      </c>
      <c r="AY156" s="16" t="s">
        <v>172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6" t="s">
        <v>82</v>
      </c>
      <c r="BK156" s="191">
        <f>ROUND(I156*H156,2)</f>
        <v>0</v>
      </c>
      <c r="BL156" s="16" t="s">
        <v>177</v>
      </c>
      <c r="BM156" s="16" t="s">
        <v>1231</v>
      </c>
    </row>
    <row r="157" spans="2:65" s="1" customFormat="1" ht="29.25">
      <c r="B157" s="33"/>
      <c r="C157" s="34"/>
      <c r="D157" s="194" t="s">
        <v>186</v>
      </c>
      <c r="E157" s="34"/>
      <c r="F157" s="214" t="s">
        <v>267</v>
      </c>
      <c r="G157" s="34"/>
      <c r="H157" s="34"/>
      <c r="I157" s="111"/>
      <c r="J157" s="34"/>
      <c r="K157" s="34"/>
      <c r="L157" s="37"/>
      <c r="M157" s="215"/>
      <c r="N157" s="59"/>
      <c r="O157" s="59"/>
      <c r="P157" s="59"/>
      <c r="Q157" s="59"/>
      <c r="R157" s="59"/>
      <c r="S157" s="59"/>
      <c r="T157" s="60"/>
      <c r="AT157" s="16" t="s">
        <v>186</v>
      </c>
      <c r="AU157" s="16" t="s">
        <v>84</v>
      </c>
    </row>
    <row r="158" spans="2:65" s="12" customFormat="1">
      <c r="B158" s="192"/>
      <c r="C158" s="193"/>
      <c r="D158" s="194" t="s">
        <v>178</v>
      </c>
      <c r="E158" s="195" t="s">
        <v>1</v>
      </c>
      <c r="F158" s="196" t="s">
        <v>268</v>
      </c>
      <c r="G158" s="193"/>
      <c r="H158" s="195" t="s">
        <v>1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178</v>
      </c>
      <c r="AU158" s="202" t="s">
        <v>84</v>
      </c>
      <c r="AV158" s="12" t="s">
        <v>82</v>
      </c>
      <c r="AW158" s="12" t="s">
        <v>36</v>
      </c>
      <c r="AX158" s="12" t="s">
        <v>75</v>
      </c>
      <c r="AY158" s="202" t="s">
        <v>172</v>
      </c>
    </row>
    <row r="159" spans="2:65" s="13" customFormat="1">
      <c r="B159" s="203"/>
      <c r="C159" s="204"/>
      <c r="D159" s="194" t="s">
        <v>178</v>
      </c>
      <c r="E159" s="205" t="s">
        <v>1</v>
      </c>
      <c r="F159" s="206" t="s">
        <v>1232</v>
      </c>
      <c r="G159" s="204"/>
      <c r="H159" s="207">
        <v>117.76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178</v>
      </c>
      <c r="AU159" s="213" t="s">
        <v>84</v>
      </c>
      <c r="AV159" s="13" t="s">
        <v>84</v>
      </c>
      <c r="AW159" s="13" t="s">
        <v>36</v>
      </c>
      <c r="AX159" s="13" t="s">
        <v>82</v>
      </c>
      <c r="AY159" s="213" t="s">
        <v>172</v>
      </c>
    </row>
    <row r="160" spans="2:65" s="1" customFormat="1" ht="22.5" customHeight="1">
      <c r="B160" s="33"/>
      <c r="C160" s="181" t="s">
        <v>8</v>
      </c>
      <c r="D160" s="181" t="s">
        <v>174</v>
      </c>
      <c r="E160" s="182" t="s">
        <v>270</v>
      </c>
      <c r="F160" s="183" t="s">
        <v>271</v>
      </c>
      <c r="G160" s="184" t="s">
        <v>231</v>
      </c>
      <c r="H160" s="185">
        <v>3.65</v>
      </c>
      <c r="I160" s="186"/>
      <c r="J160" s="185">
        <f>ROUND(I160*H160,2)</f>
        <v>0</v>
      </c>
      <c r="K160" s="183" t="s">
        <v>176</v>
      </c>
      <c r="L160" s="37"/>
      <c r="M160" s="187" t="s">
        <v>1</v>
      </c>
      <c r="N160" s="188" t="s">
        <v>46</v>
      </c>
      <c r="O160" s="59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AR160" s="16" t="s">
        <v>177</v>
      </c>
      <c r="AT160" s="16" t="s">
        <v>174</v>
      </c>
      <c r="AU160" s="16" t="s">
        <v>84</v>
      </c>
      <c r="AY160" s="16" t="s">
        <v>172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6" t="s">
        <v>82</v>
      </c>
      <c r="BK160" s="191">
        <f>ROUND(I160*H160,2)</f>
        <v>0</v>
      </c>
      <c r="BL160" s="16" t="s">
        <v>177</v>
      </c>
      <c r="BM160" s="16" t="s">
        <v>1233</v>
      </c>
    </row>
    <row r="161" spans="2:65" s="1" customFormat="1" ht="29.25">
      <c r="B161" s="33"/>
      <c r="C161" s="34"/>
      <c r="D161" s="194" t="s">
        <v>186</v>
      </c>
      <c r="E161" s="34"/>
      <c r="F161" s="214" t="s">
        <v>267</v>
      </c>
      <c r="G161" s="34"/>
      <c r="H161" s="34"/>
      <c r="I161" s="111"/>
      <c r="J161" s="34"/>
      <c r="K161" s="34"/>
      <c r="L161" s="37"/>
      <c r="M161" s="215"/>
      <c r="N161" s="59"/>
      <c r="O161" s="59"/>
      <c r="P161" s="59"/>
      <c r="Q161" s="59"/>
      <c r="R161" s="59"/>
      <c r="S161" s="59"/>
      <c r="T161" s="60"/>
      <c r="AT161" s="16" t="s">
        <v>186</v>
      </c>
      <c r="AU161" s="16" t="s">
        <v>84</v>
      </c>
    </row>
    <row r="162" spans="2:65" s="12" customFormat="1">
      <c r="B162" s="192"/>
      <c r="C162" s="193"/>
      <c r="D162" s="194" t="s">
        <v>178</v>
      </c>
      <c r="E162" s="195" t="s">
        <v>1</v>
      </c>
      <c r="F162" s="196" t="s">
        <v>272</v>
      </c>
      <c r="G162" s="193"/>
      <c r="H162" s="195" t="s">
        <v>1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178</v>
      </c>
      <c r="AU162" s="202" t="s">
        <v>84</v>
      </c>
      <c r="AV162" s="12" t="s">
        <v>82</v>
      </c>
      <c r="AW162" s="12" t="s">
        <v>36</v>
      </c>
      <c r="AX162" s="12" t="s">
        <v>75</v>
      </c>
      <c r="AY162" s="202" t="s">
        <v>172</v>
      </c>
    </row>
    <row r="163" spans="2:65" s="13" customFormat="1">
      <c r="B163" s="203"/>
      <c r="C163" s="204"/>
      <c r="D163" s="194" t="s">
        <v>178</v>
      </c>
      <c r="E163" s="205" t="s">
        <v>1</v>
      </c>
      <c r="F163" s="206" t="s">
        <v>1234</v>
      </c>
      <c r="G163" s="204"/>
      <c r="H163" s="207">
        <v>3.65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178</v>
      </c>
      <c r="AU163" s="213" t="s">
        <v>84</v>
      </c>
      <c r="AV163" s="13" t="s">
        <v>84</v>
      </c>
      <c r="AW163" s="13" t="s">
        <v>36</v>
      </c>
      <c r="AX163" s="13" t="s">
        <v>82</v>
      </c>
      <c r="AY163" s="213" t="s">
        <v>172</v>
      </c>
    </row>
    <row r="164" spans="2:65" s="1" customFormat="1" ht="16.5" customHeight="1">
      <c r="B164" s="33"/>
      <c r="C164" s="181" t="s">
        <v>228</v>
      </c>
      <c r="D164" s="181" t="s">
        <v>174</v>
      </c>
      <c r="E164" s="182" t="s">
        <v>274</v>
      </c>
      <c r="F164" s="183" t="s">
        <v>275</v>
      </c>
      <c r="G164" s="184" t="s">
        <v>231</v>
      </c>
      <c r="H164" s="185">
        <v>171.2</v>
      </c>
      <c r="I164" s="186"/>
      <c r="J164" s="185">
        <f>ROUND(I164*H164,2)</f>
        <v>0</v>
      </c>
      <c r="K164" s="183" t="s">
        <v>1</v>
      </c>
      <c r="L164" s="37"/>
      <c r="M164" s="187" t="s">
        <v>1</v>
      </c>
      <c r="N164" s="188" t="s">
        <v>46</v>
      </c>
      <c r="O164" s="59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AR164" s="16" t="s">
        <v>177</v>
      </c>
      <c r="AT164" s="16" t="s">
        <v>174</v>
      </c>
      <c r="AU164" s="16" t="s">
        <v>84</v>
      </c>
      <c r="AY164" s="16" t="s">
        <v>172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6" t="s">
        <v>82</v>
      </c>
      <c r="BK164" s="191">
        <f>ROUND(I164*H164,2)</f>
        <v>0</v>
      </c>
      <c r="BL164" s="16" t="s">
        <v>177</v>
      </c>
      <c r="BM164" s="16" t="s">
        <v>1235</v>
      </c>
    </row>
    <row r="165" spans="2:65" s="12" customFormat="1">
      <c r="B165" s="192"/>
      <c r="C165" s="193"/>
      <c r="D165" s="194" t="s">
        <v>178</v>
      </c>
      <c r="E165" s="195" t="s">
        <v>1</v>
      </c>
      <c r="F165" s="196" t="s">
        <v>276</v>
      </c>
      <c r="G165" s="193"/>
      <c r="H165" s="195" t="s">
        <v>1</v>
      </c>
      <c r="I165" s="197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178</v>
      </c>
      <c r="AU165" s="202" t="s">
        <v>84</v>
      </c>
      <c r="AV165" s="12" t="s">
        <v>82</v>
      </c>
      <c r="AW165" s="12" t="s">
        <v>36</v>
      </c>
      <c r="AX165" s="12" t="s">
        <v>75</v>
      </c>
      <c r="AY165" s="202" t="s">
        <v>172</v>
      </c>
    </row>
    <row r="166" spans="2:65" s="12" customFormat="1">
      <c r="B166" s="192"/>
      <c r="C166" s="193"/>
      <c r="D166" s="194" t="s">
        <v>178</v>
      </c>
      <c r="E166" s="195" t="s">
        <v>1</v>
      </c>
      <c r="F166" s="196" t="s">
        <v>277</v>
      </c>
      <c r="G166" s="193"/>
      <c r="H166" s="195" t="s">
        <v>1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178</v>
      </c>
      <c r="AU166" s="202" t="s">
        <v>84</v>
      </c>
      <c r="AV166" s="12" t="s">
        <v>82</v>
      </c>
      <c r="AW166" s="12" t="s">
        <v>36</v>
      </c>
      <c r="AX166" s="12" t="s">
        <v>75</v>
      </c>
      <c r="AY166" s="202" t="s">
        <v>172</v>
      </c>
    </row>
    <row r="167" spans="2:65" s="12" customFormat="1">
      <c r="B167" s="192"/>
      <c r="C167" s="193"/>
      <c r="D167" s="194" t="s">
        <v>178</v>
      </c>
      <c r="E167" s="195" t="s">
        <v>1</v>
      </c>
      <c r="F167" s="196" t="s">
        <v>278</v>
      </c>
      <c r="G167" s="193"/>
      <c r="H167" s="195" t="s">
        <v>1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178</v>
      </c>
      <c r="AU167" s="202" t="s">
        <v>84</v>
      </c>
      <c r="AV167" s="12" t="s">
        <v>82</v>
      </c>
      <c r="AW167" s="12" t="s">
        <v>36</v>
      </c>
      <c r="AX167" s="12" t="s">
        <v>75</v>
      </c>
      <c r="AY167" s="202" t="s">
        <v>172</v>
      </c>
    </row>
    <row r="168" spans="2:65" s="13" customFormat="1">
      <c r="B168" s="203"/>
      <c r="C168" s="204"/>
      <c r="D168" s="194" t="s">
        <v>178</v>
      </c>
      <c r="E168" s="205" t="s">
        <v>1</v>
      </c>
      <c r="F168" s="206" t="s">
        <v>1236</v>
      </c>
      <c r="G168" s="204"/>
      <c r="H168" s="207">
        <v>171.2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178</v>
      </c>
      <c r="AU168" s="213" t="s">
        <v>84</v>
      </c>
      <c r="AV168" s="13" t="s">
        <v>84</v>
      </c>
      <c r="AW168" s="13" t="s">
        <v>36</v>
      </c>
      <c r="AX168" s="13" t="s">
        <v>82</v>
      </c>
      <c r="AY168" s="213" t="s">
        <v>172</v>
      </c>
    </row>
    <row r="169" spans="2:65" s="1" customFormat="1" ht="16.5" customHeight="1">
      <c r="B169" s="33"/>
      <c r="C169" s="181" t="s">
        <v>233</v>
      </c>
      <c r="D169" s="181" t="s">
        <v>174</v>
      </c>
      <c r="E169" s="182" t="s">
        <v>280</v>
      </c>
      <c r="F169" s="183" t="s">
        <v>281</v>
      </c>
      <c r="G169" s="184" t="s">
        <v>231</v>
      </c>
      <c r="H169" s="185">
        <v>71.599999999999994</v>
      </c>
      <c r="I169" s="186"/>
      <c r="J169" s="185">
        <f>ROUND(I169*H169,2)</f>
        <v>0</v>
      </c>
      <c r="K169" s="183" t="s">
        <v>1</v>
      </c>
      <c r="L169" s="37"/>
      <c r="M169" s="187" t="s">
        <v>1</v>
      </c>
      <c r="N169" s="188" t="s">
        <v>46</v>
      </c>
      <c r="O169" s="59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AR169" s="16" t="s">
        <v>177</v>
      </c>
      <c r="AT169" s="16" t="s">
        <v>174</v>
      </c>
      <c r="AU169" s="16" t="s">
        <v>84</v>
      </c>
      <c r="AY169" s="16" t="s">
        <v>172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6" t="s">
        <v>82</v>
      </c>
      <c r="BK169" s="191">
        <f>ROUND(I169*H169,2)</f>
        <v>0</v>
      </c>
      <c r="BL169" s="16" t="s">
        <v>177</v>
      </c>
      <c r="BM169" s="16" t="s">
        <v>1237</v>
      </c>
    </row>
    <row r="170" spans="2:65" s="12" customFormat="1">
      <c r="B170" s="192"/>
      <c r="C170" s="193"/>
      <c r="D170" s="194" t="s">
        <v>178</v>
      </c>
      <c r="E170" s="195" t="s">
        <v>1</v>
      </c>
      <c r="F170" s="196" t="s">
        <v>282</v>
      </c>
      <c r="G170" s="193"/>
      <c r="H170" s="195" t="s">
        <v>1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178</v>
      </c>
      <c r="AU170" s="202" t="s">
        <v>84</v>
      </c>
      <c r="AV170" s="12" t="s">
        <v>82</v>
      </c>
      <c r="AW170" s="12" t="s">
        <v>36</v>
      </c>
      <c r="AX170" s="12" t="s">
        <v>75</v>
      </c>
      <c r="AY170" s="202" t="s">
        <v>172</v>
      </c>
    </row>
    <row r="171" spans="2:65" s="12" customFormat="1">
      <c r="B171" s="192"/>
      <c r="C171" s="193"/>
      <c r="D171" s="194" t="s">
        <v>178</v>
      </c>
      <c r="E171" s="195" t="s">
        <v>1</v>
      </c>
      <c r="F171" s="196" t="s">
        <v>283</v>
      </c>
      <c r="G171" s="193"/>
      <c r="H171" s="195" t="s">
        <v>1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178</v>
      </c>
      <c r="AU171" s="202" t="s">
        <v>84</v>
      </c>
      <c r="AV171" s="12" t="s">
        <v>82</v>
      </c>
      <c r="AW171" s="12" t="s">
        <v>36</v>
      </c>
      <c r="AX171" s="12" t="s">
        <v>75</v>
      </c>
      <c r="AY171" s="202" t="s">
        <v>172</v>
      </c>
    </row>
    <row r="172" spans="2:65" s="12" customFormat="1">
      <c r="B172" s="192"/>
      <c r="C172" s="193"/>
      <c r="D172" s="194" t="s">
        <v>178</v>
      </c>
      <c r="E172" s="195" t="s">
        <v>1</v>
      </c>
      <c r="F172" s="196" t="s">
        <v>239</v>
      </c>
      <c r="G172" s="193"/>
      <c r="H172" s="195" t="s">
        <v>1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178</v>
      </c>
      <c r="AU172" s="202" t="s">
        <v>84</v>
      </c>
      <c r="AV172" s="12" t="s">
        <v>82</v>
      </c>
      <c r="AW172" s="12" t="s">
        <v>36</v>
      </c>
      <c r="AX172" s="12" t="s">
        <v>75</v>
      </c>
      <c r="AY172" s="202" t="s">
        <v>172</v>
      </c>
    </row>
    <row r="173" spans="2:65" s="13" customFormat="1">
      <c r="B173" s="203"/>
      <c r="C173" s="204"/>
      <c r="D173" s="194" t="s">
        <v>178</v>
      </c>
      <c r="E173" s="205" t="s">
        <v>1</v>
      </c>
      <c r="F173" s="206" t="s">
        <v>1238</v>
      </c>
      <c r="G173" s="204"/>
      <c r="H173" s="207">
        <v>71.599999999999994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178</v>
      </c>
      <c r="AU173" s="213" t="s">
        <v>84</v>
      </c>
      <c r="AV173" s="13" t="s">
        <v>84</v>
      </c>
      <c r="AW173" s="13" t="s">
        <v>36</v>
      </c>
      <c r="AX173" s="13" t="s">
        <v>82</v>
      </c>
      <c r="AY173" s="213" t="s">
        <v>172</v>
      </c>
    </row>
    <row r="174" spans="2:65" s="1" customFormat="1" ht="22.5" customHeight="1">
      <c r="B174" s="33"/>
      <c r="C174" s="181" t="s">
        <v>236</v>
      </c>
      <c r="D174" s="181" t="s">
        <v>174</v>
      </c>
      <c r="E174" s="182" t="s">
        <v>285</v>
      </c>
      <c r="F174" s="183" t="s">
        <v>286</v>
      </c>
      <c r="G174" s="184" t="s">
        <v>231</v>
      </c>
      <c r="H174" s="185">
        <v>171.2</v>
      </c>
      <c r="I174" s="186"/>
      <c r="J174" s="185">
        <f>ROUND(I174*H174,2)</f>
        <v>0</v>
      </c>
      <c r="K174" s="183" t="s">
        <v>176</v>
      </c>
      <c r="L174" s="37"/>
      <c r="M174" s="187" t="s">
        <v>1</v>
      </c>
      <c r="N174" s="188" t="s">
        <v>46</v>
      </c>
      <c r="O174" s="59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AR174" s="16" t="s">
        <v>177</v>
      </c>
      <c r="AT174" s="16" t="s">
        <v>174</v>
      </c>
      <c r="AU174" s="16" t="s">
        <v>84</v>
      </c>
      <c r="AY174" s="16" t="s">
        <v>172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6" t="s">
        <v>82</v>
      </c>
      <c r="BK174" s="191">
        <f>ROUND(I174*H174,2)</f>
        <v>0</v>
      </c>
      <c r="BL174" s="16" t="s">
        <v>177</v>
      </c>
      <c r="BM174" s="16" t="s">
        <v>1239</v>
      </c>
    </row>
    <row r="175" spans="2:65" s="12" customFormat="1">
      <c r="B175" s="192"/>
      <c r="C175" s="193"/>
      <c r="D175" s="194" t="s">
        <v>178</v>
      </c>
      <c r="E175" s="195" t="s">
        <v>1</v>
      </c>
      <c r="F175" s="196" t="s">
        <v>449</v>
      </c>
      <c r="G175" s="193"/>
      <c r="H175" s="195" t="s">
        <v>1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178</v>
      </c>
      <c r="AU175" s="202" t="s">
        <v>84</v>
      </c>
      <c r="AV175" s="12" t="s">
        <v>82</v>
      </c>
      <c r="AW175" s="12" t="s">
        <v>36</v>
      </c>
      <c r="AX175" s="12" t="s">
        <v>75</v>
      </c>
      <c r="AY175" s="202" t="s">
        <v>172</v>
      </c>
    </row>
    <row r="176" spans="2:65" s="12" customFormat="1">
      <c r="B176" s="192"/>
      <c r="C176" s="193"/>
      <c r="D176" s="194" t="s">
        <v>178</v>
      </c>
      <c r="E176" s="195" t="s">
        <v>1</v>
      </c>
      <c r="F176" s="196" t="s">
        <v>239</v>
      </c>
      <c r="G176" s="193"/>
      <c r="H176" s="195" t="s">
        <v>1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178</v>
      </c>
      <c r="AU176" s="202" t="s">
        <v>84</v>
      </c>
      <c r="AV176" s="12" t="s">
        <v>82</v>
      </c>
      <c r="AW176" s="12" t="s">
        <v>36</v>
      </c>
      <c r="AX176" s="12" t="s">
        <v>75</v>
      </c>
      <c r="AY176" s="202" t="s">
        <v>172</v>
      </c>
    </row>
    <row r="177" spans="2:65" s="13" customFormat="1">
      <c r="B177" s="203"/>
      <c r="C177" s="204"/>
      <c r="D177" s="194" t="s">
        <v>178</v>
      </c>
      <c r="E177" s="205" t="s">
        <v>1</v>
      </c>
      <c r="F177" s="206" t="s">
        <v>1240</v>
      </c>
      <c r="G177" s="204"/>
      <c r="H177" s="207">
        <v>171.2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178</v>
      </c>
      <c r="AU177" s="213" t="s">
        <v>84</v>
      </c>
      <c r="AV177" s="13" t="s">
        <v>84</v>
      </c>
      <c r="AW177" s="13" t="s">
        <v>36</v>
      </c>
      <c r="AX177" s="13" t="s">
        <v>82</v>
      </c>
      <c r="AY177" s="213" t="s">
        <v>172</v>
      </c>
    </row>
    <row r="178" spans="2:65" s="1" customFormat="1" ht="22.5" customHeight="1">
      <c r="B178" s="33"/>
      <c r="C178" s="181" t="s">
        <v>241</v>
      </c>
      <c r="D178" s="181" t="s">
        <v>174</v>
      </c>
      <c r="E178" s="182" t="s">
        <v>294</v>
      </c>
      <c r="F178" s="183" t="s">
        <v>295</v>
      </c>
      <c r="G178" s="184" t="s">
        <v>231</v>
      </c>
      <c r="H178" s="185">
        <v>171.2</v>
      </c>
      <c r="I178" s="186"/>
      <c r="J178" s="185">
        <f>ROUND(I178*H178,2)</f>
        <v>0</v>
      </c>
      <c r="K178" s="183" t="s">
        <v>1</v>
      </c>
      <c r="L178" s="37"/>
      <c r="M178" s="187" t="s">
        <v>1</v>
      </c>
      <c r="N178" s="188" t="s">
        <v>46</v>
      </c>
      <c r="O178" s="59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AR178" s="16" t="s">
        <v>177</v>
      </c>
      <c r="AT178" s="16" t="s">
        <v>174</v>
      </c>
      <c r="AU178" s="16" t="s">
        <v>84</v>
      </c>
      <c r="AY178" s="16" t="s">
        <v>172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6" t="s">
        <v>82</v>
      </c>
      <c r="BK178" s="191">
        <f>ROUND(I178*H178,2)</f>
        <v>0</v>
      </c>
      <c r="BL178" s="16" t="s">
        <v>177</v>
      </c>
      <c r="BM178" s="16" t="s">
        <v>1241</v>
      </c>
    </row>
    <row r="179" spans="2:65" s="1" customFormat="1" ht="22.5" customHeight="1">
      <c r="B179" s="33"/>
      <c r="C179" s="181" t="s">
        <v>245</v>
      </c>
      <c r="D179" s="181" t="s">
        <v>174</v>
      </c>
      <c r="E179" s="182" t="s">
        <v>297</v>
      </c>
      <c r="F179" s="183" t="s">
        <v>298</v>
      </c>
      <c r="G179" s="184" t="s">
        <v>231</v>
      </c>
      <c r="H179" s="185">
        <v>44.1</v>
      </c>
      <c r="I179" s="186"/>
      <c r="J179" s="185">
        <f>ROUND(I179*H179,2)</f>
        <v>0</v>
      </c>
      <c r="K179" s="183" t="s">
        <v>176</v>
      </c>
      <c r="L179" s="37"/>
      <c r="M179" s="187" t="s">
        <v>1</v>
      </c>
      <c r="N179" s="188" t="s">
        <v>46</v>
      </c>
      <c r="O179" s="59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AR179" s="16" t="s">
        <v>177</v>
      </c>
      <c r="AT179" s="16" t="s">
        <v>174</v>
      </c>
      <c r="AU179" s="16" t="s">
        <v>84</v>
      </c>
      <c r="AY179" s="16" t="s">
        <v>172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6" t="s">
        <v>82</v>
      </c>
      <c r="BK179" s="191">
        <f>ROUND(I179*H179,2)</f>
        <v>0</v>
      </c>
      <c r="BL179" s="16" t="s">
        <v>177</v>
      </c>
      <c r="BM179" s="16" t="s">
        <v>1242</v>
      </c>
    </row>
    <row r="180" spans="2:65" s="12" customFormat="1">
      <c r="B180" s="192"/>
      <c r="C180" s="193"/>
      <c r="D180" s="194" t="s">
        <v>178</v>
      </c>
      <c r="E180" s="195" t="s">
        <v>1</v>
      </c>
      <c r="F180" s="196" t="s">
        <v>1243</v>
      </c>
      <c r="G180" s="193"/>
      <c r="H180" s="195" t="s">
        <v>1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178</v>
      </c>
      <c r="AU180" s="202" t="s">
        <v>84</v>
      </c>
      <c r="AV180" s="12" t="s">
        <v>82</v>
      </c>
      <c r="AW180" s="12" t="s">
        <v>36</v>
      </c>
      <c r="AX180" s="12" t="s">
        <v>75</v>
      </c>
      <c r="AY180" s="202" t="s">
        <v>172</v>
      </c>
    </row>
    <row r="181" spans="2:65" s="12" customFormat="1">
      <c r="B181" s="192"/>
      <c r="C181" s="193"/>
      <c r="D181" s="194" t="s">
        <v>178</v>
      </c>
      <c r="E181" s="195" t="s">
        <v>1</v>
      </c>
      <c r="F181" s="196" t="s">
        <v>239</v>
      </c>
      <c r="G181" s="193"/>
      <c r="H181" s="195" t="s">
        <v>1</v>
      </c>
      <c r="I181" s="197"/>
      <c r="J181" s="193"/>
      <c r="K181" s="193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178</v>
      </c>
      <c r="AU181" s="202" t="s">
        <v>84</v>
      </c>
      <c r="AV181" s="12" t="s">
        <v>82</v>
      </c>
      <c r="AW181" s="12" t="s">
        <v>36</v>
      </c>
      <c r="AX181" s="12" t="s">
        <v>75</v>
      </c>
      <c r="AY181" s="202" t="s">
        <v>172</v>
      </c>
    </row>
    <row r="182" spans="2:65" s="13" customFormat="1">
      <c r="B182" s="203"/>
      <c r="C182" s="204"/>
      <c r="D182" s="194" t="s">
        <v>178</v>
      </c>
      <c r="E182" s="205" t="s">
        <v>1</v>
      </c>
      <c r="F182" s="206" t="s">
        <v>1244</v>
      </c>
      <c r="G182" s="204"/>
      <c r="H182" s="207">
        <v>44.1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178</v>
      </c>
      <c r="AU182" s="213" t="s">
        <v>84</v>
      </c>
      <c r="AV182" s="13" t="s">
        <v>84</v>
      </c>
      <c r="AW182" s="13" t="s">
        <v>36</v>
      </c>
      <c r="AX182" s="13" t="s">
        <v>82</v>
      </c>
      <c r="AY182" s="213" t="s">
        <v>172</v>
      </c>
    </row>
    <row r="183" spans="2:65" s="1" customFormat="1" ht="16.5" customHeight="1">
      <c r="B183" s="33"/>
      <c r="C183" s="227" t="s">
        <v>7</v>
      </c>
      <c r="D183" s="227" t="s">
        <v>288</v>
      </c>
      <c r="E183" s="228" t="s">
        <v>301</v>
      </c>
      <c r="F183" s="229" t="s">
        <v>302</v>
      </c>
      <c r="G183" s="230" t="s">
        <v>291</v>
      </c>
      <c r="H183" s="231">
        <v>88.2</v>
      </c>
      <c r="I183" s="232"/>
      <c r="J183" s="231">
        <f>ROUND(I183*H183,2)</f>
        <v>0</v>
      </c>
      <c r="K183" s="229" t="s">
        <v>176</v>
      </c>
      <c r="L183" s="233"/>
      <c r="M183" s="234" t="s">
        <v>1</v>
      </c>
      <c r="N183" s="235" t="s">
        <v>46</v>
      </c>
      <c r="O183" s="59"/>
      <c r="P183" s="189">
        <f>O183*H183</f>
        <v>0</v>
      </c>
      <c r="Q183" s="189">
        <v>1</v>
      </c>
      <c r="R183" s="189">
        <f>Q183*H183</f>
        <v>88.2</v>
      </c>
      <c r="S183" s="189">
        <v>0</v>
      </c>
      <c r="T183" s="190">
        <f>S183*H183</f>
        <v>0</v>
      </c>
      <c r="AR183" s="16" t="s">
        <v>200</v>
      </c>
      <c r="AT183" s="16" t="s">
        <v>288</v>
      </c>
      <c r="AU183" s="16" t="s">
        <v>84</v>
      </c>
      <c r="AY183" s="16" t="s">
        <v>172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6" t="s">
        <v>82</v>
      </c>
      <c r="BK183" s="191">
        <f>ROUND(I183*H183,2)</f>
        <v>0</v>
      </c>
      <c r="BL183" s="16" t="s">
        <v>177</v>
      </c>
      <c r="BM183" s="16" t="s">
        <v>1245</v>
      </c>
    </row>
    <row r="184" spans="2:65" s="1" customFormat="1" ht="19.5">
      <c r="B184" s="33"/>
      <c r="C184" s="34"/>
      <c r="D184" s="194" t="s">
        <v>186</v>
      </c>
      <c r="E184" s="34"/>
      <c r="F184" s="214" t="s">
        <v>292</v>
      </c>
      <c r="G184" s="34"/>
      <c r="H184" s="34"/>
      <c r="I184" s="111"/>
      <c r="J184" s="34"/>
      <c r="K184" s="34"/>
      <c r="L184" s="37"/>
      <c r="M184" s="215"/>
      <c r="N184" s="59"/>
      <c r="O184" s="59"/>
      <c r="P184" s="59"/>
      <c r="Q184" s="59"/>
      <c r="R184" s="59"/>
      <c r="S184" s="59"/>
      <c r="T184" s="60"/>
      <c r="AT184" s="16" t="s">
        <v>186</v>
      </c>
      <c r="AU184" s="16" t="s">
        <v>84</v>
      </c>
    </row>
    <row r="185" spans="2:65" s="13" customFormat="1">
      <c r="B185" s="203"/>
      <c r="C185" s="204"/>
      <c r="D185" s="194" t="s">
        <v>178</v>
      </c>
      <c r="E185" s="204"/>
      <c r="F185" s="206" t="s">
        <v>1246</v>
      </c>
      <c r="G185" s="204"/>
      <c r="H185" s="207">
        <v>88.2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178</v>
      </c>
      <c r="AU185" s="213" t="s">
        <v>84</v>
      </c>
      <c r="AV185" s="13" t="s">
        <v>84</v>
      </c>
      <c r="AW185" s="13" t="s">
        <v>4</v>
      </c>
      <c r="AX185" s="13" t="s">
        <v>82</v>
      </c>
      <c r="AY185" s="213" t="s">
        <v>172</v>
      </c>
    </row>
    <row r="186" spans="2:65" s="11" customFormat="1" ht="22.9" customHeight="1">
      <c r="B186" s="165"/>
      <c r="C186" s="166"/>
      <c r="D186" s="167" t="s">
        <v>74</v>
      </c>
      <c r="E186" s="179" t="s">
        <v>177</v>
      </c>
      <c r="F186" s="179" t="s">
        <v>324</v>
      </c>
      <c r="G186" s="166"/>
      <c r="H186" s="166"/>
      <c r="I186" s="169"/>
      <c r="J186" s="180">
        <f>BK186</f>
        <v>0</v>
      </c>
      <c r="K186" s="166"/>
      <c r="L186" s="171"/>
      <c r="M186" s="172"/>
      <c r="N186" s="173"/>
      <c r="O186" s="173"/>
      <c r="P186" s="174">
        <f>SUM(P187:P193)</f>
        <v>0</v>
      </c>
      <c r="Q186" s="173"/>
      <c r="R186" s="174">
        <f>SUM(R187:R193)</f>
        <v>0</v>
      </c>
      <c r="S186" s="173"/>
      <c r="T186" s="175">
        <f>SUM(T187:T193)</f>
        <v>0</v>
      </c>
      <c r="AR186" s="176" t="s">
        <v>82</v>
      </c>
      <c r="AT186" s="177" t="s">
        <v>74</v>
      </c>
      <c r="AU186" s="177" t="s">
        <v>82</v>
      </c>
      <c r="AY186" s="176" t="s">
        <v>172</v>
      </c>
      <c r="BK186" s="178">
        <f>SUM(BK187:BK193)</f>
        <v>0</v>
      </c>
    </row>
    <row r="187" spans="2:65" s="1" customFormat="1" ht="16.5" customHeight="1">
      <c r="B187" s="33"/>
      <c r="C187" s="181" t="s">
        <v>250</v>
      </c>
      <c r="D187" s="181" t="s">
        <v>174</v>
      </c>
      <c r="E187" s="182" t="s">
        <v>326</v>
      </c>
      <c r="F187" s="183" t="s">
        <v>327</v>
      </c>
      <c r="G187" s="184" t="s">
        <v>231</v>
      </c>
      <c r="H187" s="185">
        <v>25.6</v>
      </c>
      <c r="I187" s="186"/>
      <c r="J187" s="185">
        <f>ROUND(I187*H187,2)</f>
        <v>0</v>
      </c>
      <c r="K187" s="183" t="s">
        <v>176</v>
      </c>
      <c r="L187" s="37"/>
      <c r="M187" s="187" t="s">
        <v>1</v>
      </c>
      <c r="N187" s="188" t="s">
        <v>46</v>
      </c>
      <c r="O187" s="59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AR187" s="16" t="s">
        <v>177</v>
      </c>
      <c r="AT187" s="16" t="s">
        <v>174</v>
      </c>
      <c r="AU187" s="16" t="s">
        <v>84</v>
      </c>
      <c r="AY187" s="16" t="s">
        <v>172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6" t="s">
        <v>82</v>
      </c>
      <c r="BK187" s="191">
        <f>ROUND(I187*H187,2)</f>
        <v>0</v>
      </c>
      <c r="BL187" s="16" t="s">
        <v>177</v>
      </c>
      <c r="BM187" s="16" t="s">
        <v>1247</v>
      </c>
    </row>
    <row r="188" spans="2:65" s="12" customFormat="1">
      <c r="B188" s="192"/>
      <c r="C188" s="193"/>
      <c r="D188" s="194" t="s">
        <v>178</v>
      </c>
      <c r="E188" s="195" t="s">
        <v>1</v>
      </c>
      <c r="F188" s="196" t="s">
        <v>1243</v>
      </c>
      <c r="G188" s="193"/>
      <c r="H188" s="195" t="s">
        <v>1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178</v>
      </c>
      <c r="AU188" s="202" t="s">
        <v>84</v>
      </c>
      <c r="AV188" s="12" t="s">
        <v>82</v>
      </c>
      <c r="AW188" s="12" t="s">
        <v>36</v>
      </c>
      <c r="AX188" s="12" t="s">
        <v>75</v>
      </c>
      <c r="AY188" s="202" t="s">
        <v>172</v>
      </c>
    </row>
    <row r="189" spans="2:65" s="12" customFormat="1">
      <c r="B189" s="192"/>
      <c r="C189" s="193"/>
      <c r="D189" s="194" t="s">
        <v>178</v>
      </c>
      <c r="E189" s="195" t="s">
        <v>1</v>
      </c>
      <c r="F189" s="196" t="s">
        <v>239</v>
      </c>
      <c r="G189" s="193"/>
      <c r="H189" s="195" t="s">
        <v>1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178</v>
      </c>
      <c r="AU189" s="202" t="s">
        <v>84</v>
      </c>
      <c r="AV189" s="12" t="s">
        <v>82</v>
      </c>
      <c r="AW189" s="12" t="s">
        <v>36</v>
      </c>
      <c r="AX189" s="12" t="s">
        <v>75</v>
      </c>
      <c r="AY189" s="202" t="s">
        <v>172</v>
      </c>
    </row>
    <row r="190" spans="2:65" s="13" customFormat="1">
      <c r="B190" s="203"/>
      <c r="C190" s="204"/>
      <c r="D190" s="194" t="s">
        <v>178</v>
      </c>
      <c r="E190" s="205" t="s">
        <v>1</v>
      </c>
      <c r="F190" s="206" t="s">
        <v>1248</v>
      </c>
      <c r="G190" s="204"/>
      <c r="H190" s="207">
        <v>25.6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178</v>
      </c>
      <c r="AU190" s="213" t="s">
        <v>84</v>
      </c>
      <c r="AV190" s="13" t="s">
        <v>84</v>
      </c>
      <c r="AW190" s="13" t="s">
        <v>36</v>
      </c>
      <c r="AX190" s="13" t="s">
        <v>82</v>
      </c>
      <c r="AY190" s="213" t="s">
        <v>172</v>
      </c>
    </row>
    <row r="191" spans="2:65" s="1" customFormat="1" ht="16.5" customHeight="1">
      <c r="B191" s="33"/>
      <c r="C191" s="181" t="s">
        <v>253</v>
      </c>
      <c r="D191" s="181" t="s">
        <v>174</v>
      </c>
      <c r="E191" s="182" t="s">
        <v>478</v>
      </c>
      <c r="F191" s="183" t="s">
        <v>479</v>
      </c>
      <c r="G191" s="184" t="s">
        <v>231</v>
      </c>
      <c r="H191" s="185">
        <v>0.12</v>
      </c>
      <c r="I191" s="186"/>
      <c r="J191" s="185">
        <f>ROUND(I191*H191,2)</f>
        <v>0</v>
      </c>
      <c r="K191" s="183" t="s">
        <v>176</v>
      </c>
      <c r="L191" s="37"/>
      <c r="M191" s="187" t="s">
        <v>1</v>
      </c>
      <c r="N191" s="188" t="s">
        <v>46</v>
      </c>
      <c r="O191" s="59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AR191" s="16" t="s">
        <v>177</v>
      </c>
      <c r="AT191" s="16" t="s">
        <v>174</v>
      </c>
      <c r="AU191" s="16" t="s">
        <v>84</v>
      </c>
      <c r="AY191" s="16" t="s">
        <v>172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6" t="s">
        <v>82</v>
      </c>
      <c r="BK191" s="191">
        <f>ROUND(I191*H191,2)</f>
        <v>0</v>
      </c>
      <c r="BL191" s="16" t="s">
        <v>177</v>
      </c>
      <c r="BM191" s="16" t="s">
        <v>1249</v>
      </c>
    </row>
    <row r="192" spans="2:65" s="12" customFormat="1">
      <c r="B192" s="192"/>
      <c r="C192" s="193"/>
      <c r="D192" s="194" t="s">
        <v>178</v>
      </c>
      <c r="E192" s="195" t="s">
        <v>1</v>
      </c>
      <c r="F192" s="196" t="s">
        <v>1250</v>
      </c>
      <c r="G192" s="193"/>
      <c r="H192" s="195" t="s">
        <v>1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178</v>
      </c>
      <c r="AU192" s="202" t="s">
        <v>84</v>
      </c>
      <c r="AV192" s="12" t="s">
        <v>82</v>
      </c>
      <c r="AW192" s="12" t="s">
        <v>36</v>
      </c>
      <c r="AX192" s="12" t="s">
        <v>75</v>
      </c>
      <c r="AY192" s="202" t="s">
        <v>172</v>
      </c>
    </row>
    <row r="193" spans="2:65" s="13" customFormat="1">
      <c r="B193" s="203"/>
      <c r="C193" s="204"/>
      <c r="D193" s="194" t="s">
        <v>178</v>
      </c>
      <c r="E193" s="205" t="s">
        <v>1</v>
      </c>
      <c r="F193" s="206" t="s">
        <v>1251</v>
      </c>
      <c r="G193" s="204"/>
      <c r="H193" s="207">
        <v>0.12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178</v>
      </c>
      <c r="AU193" s="213" t="s">
        <v>84</v>
      </c>
      <c r="AV193" s="13" t="s">
        <v>84</v>
      </c>
      <c r="AW193" s="13" t="s">
        <v>36</v>
      </c>
      <c r="AX193" s="13" t="s">
        <v>82</v>
      </c>
      <c r="AY193" s="213" t="s">
        <v>172</v>
      </c>
    </row>
    <row r="194" spans="2:65" s="11" customFormat="1" ht="22.9" customHeight="1">
      <c r="B194" s="165"/>
      <c r="C194" s="166"/>
      <c r="D194" s="167" t="s">
        <v>74</v>
      </c>
      <c r="E194" s="179" t="s">
        <v>183</v>
      </c>
      <c r="F194" s="179" t="s">
        <v>331</v>
      </c>
      <c r="G194" s="166"/>
      <c r="H194" s="166"/>
      <c r="I194" s="169"/>
      <c r="J194" s="180">
        <f>BK194</f>
        <v>0</v>
      </c>
      <c r="K194" s="166"/>
      <c r="L194" s="171"/>
      <c r="M194" s="172"/>
      <c r="N194" s="173"/>
      <c r="O194" s="173"/>
      <c r="P194" s="174">
        <f>SUM(P195:P223)</f>
        <v>0</v>
      </c>
      <c r="Q194" s="173"/>
      <c r="R194" s="174">
        <f>SUM(R195:R223)</f>
        <v>0</v>
      </c>
      <c r="S194" s="173"/>
      <c r="T194" s="175">
        <f>SUM(T195:T223)</f>
        <v>0</v>
      </c>
      <c r="AR194" s="176" t="s">
        <v>82</v>
      </c>
      <c r="AT194" s="177" t="s">
        <v>74</v>
      </c>
      <c r="AU194" s="177" t="s">
        <v>82</v>
      </c>
      <c r="AY194" s="176" t="s">
        <v>172</v>
      </c>
      <c r="BK194" s="178">
        <f>SUM(BK195:BK223)</f>
        <v>0</v>
      </c>
    </row>
    <row r="195" spans="2:65" s="1" customFormat="1" ht="16.5" customHeight="1">
      <c r="B195" s="33"/>
      <c r="C195" s="181" t="s">
        <v>257</v>
      </c>
      <c r="D195" s="181" t="s">
        <v>174</v>
      </c>
      <c r="E195" s="182" t="s">
        <v>336</v>
      </c>
      <c r="F195" s="183" t="s">
        <v>337</v>
      </c>
      <c r="G195" s="184" t="s">
        <v>175</v>
      </c>
      <c r="H195" s="185">
        <v>170.59</v>
      </c>
      <c r="I195" s="186"/>
      <c r="J195" s="185">
        <f>ROUND(I195*H195,2)</f>
        <v>0</v>
      </c>
      <c r="K195" s="183" t="s">
        <v>176</v>
      </c>
      <c r="L195" s="37"/>
      <c r="M195" s="187" t="s">
        <v>1</v>
      </c>
      <c r="N195" s="188" t="s">
        <v>46</v>
      </c>
      <c r="O195" s="59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AR195" s="16" t="s">
        <v>177</v>
      </c>
      <c r="AT195" s="16" t="s">
        <v>174</v>
      </c>
      <c r="AU195" s="16" t="s">
        <v>84</v>
      </c>
      <c r="AY195" s="16" t="s">
        <v>172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6" t="s">
        <v>82</v>
      </c>
      <c r="BK195" s="191">
        <f>ROUND(I195*H195,2)</f>
        <v>0</v>
      </c>
      <c r="BL195" s="16" t="s">
        <v>177</v>
      </c>
      <c r="BM195" s="16" t="s">
        <v>1252</v>
      </c>
    </row>
    <row r="196" spans="2:65" s="12" customFormat="1">
      <c r="B196" s="192"/>
      <c r="C196" s="193"/>
      <c r="D196" s="194" t="s">
        <v>178</v>
      </c>
      <c r="E196" s="195" t="s">
        <v>1</v>
      </c>
      <c r="F196" s="196" t="s">
        <v>1115</v>
      </c>
      <c r="G196" s="193"/>
      <c r="H196" s="195" t="s">
        <v>1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178</v>
      </c>
      <c r="AU196" s="202" t="s">
        <v>84</v>
      </c>
      <c r="AV196" s="12" t="s">
        <v>82</v>
      </c>
      <c r="AW196" s="12" t="s">
        <v>36</v>
      </c>
      <c r="AX196" s="12" t="s">
        <v>75</v>
      </c>
      <c r="AY196" s="202" t="s">
        <v>172</v>
      </c>
    </row>
    <row r="197" spans="2:65" s="12" customFormat="1">
      <c r="B197" s="192"/>
      <c r="C197" s="193"/>
      <c r="D197" s="194" t="s">
        <v>178</v>
      </c>
      <c r="E197" s="195" t="s">
        <v>1</v>
      </c>
      <c r="F197" s="196" t="s">
        <v>180</v>
      </c>
      <c r="G197" s="193"/>
      <c r="H197" s="195" t="s">
        <v>1</v>
      </c>
      <c r="I197" s="197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178</v>
      </c>
      <c r="AU197" s="202" t="s">
        <v>84</v>
      </c>
      <c r="AV197" s="12" t="s">
        <v>82</v>
      </c>
      <c r="AW197" s="12" t="s">
        <v>36</v>
      </c>
      <c r="AX197" s="12" t="s">
        <v>75</v>
      </c>
      <c r="AY197" s="202" t="s">
        <v>172</v>
      </c>
    </row>
    <row r="198" spans="2:65" s="13" customFormat="1">
      <c r="B198" s="203"/>
      <c r="C198" s="204"/>
      <c r="D198" s="194" t="s">
        <v>178</v>
      </c>
      <c r="E198" s="205" t="s">
        <v>1</v>
      </c>
      <c r="F198" s="206" t="s">
        <v>1207</v>
      </c>
      <c r="G198" s="204"/>
      <c r="H198" s="207">
        <v>170.59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178</v>
      </c>
      <c r="AU198" s="213" t="s">
        <v>84</v>
      </c>
      <c r="AV198" s="13" t="s">
        <v>84</v>
      </c>
      <c r="AW198" s="13" t="s">
        <v>36</v>
      </c>
      <c r="AX198" s="13" t="s">
        <v>82</v>
      </c>
      <c r="AY198" s="213" t="s">
        <v>172</v>
      </c>
    </row>
    <row r="199" spans="2:65" s="1" customFormat="1" ht="16.5" customHeight="1">
      <c r="B199" s="33"/>
      <c r="C199" s="181" t="s">
        <v>260</v>
      </c>
      <c r="D199" s="181" t="s">
        <v>174</v>
      </c>
      <c r="E199" s="182" t="s">
        <v>343</v>
      </c>
      <c r="F199" s="183" t="s">
        <v>344</v>
      </c>
      <c r="G199" s="184" t="s">
        <v>175</v>
      </c>
      <c r="H199" s="185">
        <v>170.59</v>
      </c>
      <c r="I199" s="186"/>
      <c r="J199" s="185">
        <f>ROUND(I199*H199,2)</f>
        <v>0</v>
      </c>
      <c r="K199" s="183" t="s">
        <v>176</v>
      </c>
      <c r="L199" s="37"/>
      <c r="M199" s="187" t="s">
        <v>1</v>
      </c>
      <c r="N199" s="188" t="s">
        <v>46</v>
      </c>
      <c r="O199" s="59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AR199" s="16" t="s">
        <v>177</v>
      </c>
      <c r="AT199" s="16" t="s">
        <v>174</v>
      </c>
      <c r="AU199" s="16" t="s">
        <v>84</v>
      </c>
      <c r="AY199" s="16" t="s">
        <v>172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6" t="s">
        <v>82</v>
      </c>
      <c r="BK199" s="191">
        <f>ROUND(I199*H199,2)</f>
        <v>0</v>
      </c>
      <c r="BL199" s="16" t="s">
        <v>177</v>
      </c>
      <c r="BM199" s="16" t="s">
        <v>1253</v>
      </c>
    </row>
    <row r="200" spans="2:65" s="12" customFormat="1">
      <c r="B200" s="192"/>
      <c r="C200" s="193"/>
      <c r="D200" s="194" t="s">
        <v>178</v>
      </c>
      <c r="E200" s="195" t="s">
        <v>1</v>
      </c>
      <c r="F200" s="196" t="s">
        <v>1115</v>
      </c>
      <c r="G200" s="193"/>
      <c r="H200" s="195" t="s">
        <v>1</v>
      </c>
      <c r="I200" s="197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178</v>
      </c>
      <c r="AU200" s="202" t="s">
        <v>84</v>
      </c>
      <c r="AV200" s="12" t="s">
        <v>82</v>
      </c>
      <c r="AW200" s="12" t="s">
        <v>36</v>
      </c>
      <c r="AX200" s="12" t="s">
        <v>75</v>
      </c>
      <c r="AY200" s="202" t="s">
        <v>172</v>
      </c>
    </row>
    <row r="201" spans="2:65" s="12" customFormat="1">
      <c r="B201" s="192"/>
      <c r="C201" s="193"/>
      <c r="D201" s="194" t="s">
        <v>178</v>
      </c>
      <c r="E201" s="195" t="s">
        <v>1</v>
      </c>
      <c r="F201" s="196" t="s">
        <v>180</v>
      </c>
      <c r="G201" s="193"/>
      <c r="H201" s="195" t="s">
        <v>1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178</v>
      </c>
      <c r="AU201" s="202" t="s">
        <v>84</v>
      </c>
      <c r="AV201" s="12" t="s">
        <v>82</v>
      </c>
      <c r="AW201" s="12" t="s">
        <v>36</v>
      </c>
      <c r="AX201" s="12" t="s">
        <v>75</v>
      </c>
      <c r="AY201" s="202" t="s">
        <v>172</v>
      </c>
    </row>
    <row r="202" spans="2:65" s="12" customFormat="1">
      <c r="B202" s="192"/>
      <c r="C202" s="193"/>
      <c r="D202" s="194" t="s">
        <v>178</v>
      </c>
      <c r="E202" s="195" t="s">
        <v>1</v>
      </c>
      <c r="F202" s="196" t="s">
        <v>341</v>
      </c>
      <c r="G202" s="193"/>
      <c r="H202" s="195" t="s">
        <v>1</v>
      </c>
      <c r="I202" s="197"/>
      <c r="J202" s="193"/>
      <c r="K202" s="193"/>
      <c r="L202" s="198"/>
      <c r="M202" s="199"/>
      <c r="N202" s="200"/>
      <c r="O202" s="200"/>
      <c r="P202" s="200"/>
      <c r="Q202" s="200"/>
      <c r="R202" s="200"/>
      <c r="S202" s="200"/>
      <c r="T202" s="201"/>
      <c r="AT202" s="202" t="s">
        <v>178</v>
      </c>
      <c r="AU202" s="202" t="s">
        <v>84</v>
      </c>
      <c r="AV202" s="12" t="s">
        <v>82</v>
      </c>
      <c r="AW202" s="12" t="s">
        <v>36</v>
      </c>
      <c r="AX202" s="12" t="s">
        <v>75</v>
      </c>
      <c r="AY202" s="202" t="s">
        <v>172</v>
      </c>
    </row>
    <row r="203" spans="2:65" s="13" customFormat="1">
      <c r="B203" s="203"/>
      <c r="C203" s="204"/>
      <c r="D203" s="194" t="s">
        <v>178</v>
      </c>
      <c r="E203" s="205" t="s">
        <v>1</v>
      </c>
      <c r="F203" s="206" t="s">
        <v>1207</v>
      </c>
      <c r="G203" s="204"/>
      <c r="H203" s="207">
        <v>170.59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178</v>
      </c>
      <c r="AU203" s="213" t="s">
        <v>84</v>
      </c>
      <c r="AV203" s="13" t="s">
        <v>84</v>
      </c>
      <c r="AW203" s="13" t="s">
        <v>36</v>
      </c>
      <c r="AX203" s="13" t="s">
        <v>82</v>
      </c>
      <c r="AY203" s="213" t="s">
        <v>172</v>
      </c>
    </row>
    <row r="204" spans="2:65" s="1" customFormat="1" ht="16.5" customHeight="1">
      <c r="B204" s="33"/>
      <c r="C204" s="181" t="s">
        <v>264</v>
      </c>
      <c r="D204" s="181" t="s">
        <v>174</v>
      </c>
      <c r="E204" s="182" t="s">
        <v>349</v>
      </c>
      <c r="F204" s="183" t="s">
        <v>350</v>
      </c>
      <c r="G204" s="184" t="s">
        <v>175</v>
      </c>
      <c r="H204" s="185">
        <v>170.59</v>
      </c>
      <c r="I204" s="186"/>
      <c r="J204" s="185">
        <f>ROUND(I204*H204,2)</f>
        <v>0</v>
      </c>
      <c r="K204" s="183" t="s">
        <v>176</v>
      </c>
      <c r="L204" s="37"/>
      <c r="M204" s="187" t="s">
        <v>1</v>
      </c>
      <c r="N204" s="188" t="s">
        <v>46</v>
      </c>
      <c r="O204" s="59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AR204" s="16" t="s">
        <v>177</v>
      </c>
      <c r="AT204" s="16" t="s">
        <v>174</v>
      </c>
      <c r="AU204" s="16" t="s">
        <v>84</v>
      </c>
      <c r="AY204" s="16" t="s">
        <v>172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6" t="s">
        <v>82</v>
      </c>
      <c r="BK204" s="191">
        <f>ROUND(I204*H204,2)</f>
        <v>0</v>
      </c>
      <c r="BL204" s="16" t="s">
        <v>177</v>
      </c>
      <c r="BM204" s="16" t="s">
        <v>1254</v>
      </c>
    </row>
    <row r="205" spans="2:65" s="12" customFormat="1">
      <c r="B205" s="192"/>
      <c r="C205" s="193"/>
      <c r="D205" s="194" t="s">
        <v>178</v>
      </c>
      <c r="E205" s="195" t="s">
        <v>1</v>
      </c>
      <c r="F205" s="196" t="s">
        <v>1115</v>
      </c>
      <c r="G205" s="193"/>
      <c r="H205" s="195" t="s">
        <v>1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178</v>
      </c>
      <c r="AU205" s="202" t="s">
        <v>84</v>
      </c>
      <c r="AV205" s="12" t="s">
        <v>82</v>
      </c>
      <c r="AW205" s="12" t="s">
        <v>36</v>
      </c>
      <c r="AX205" s="12" t="s">
        <v>75</v>
      </c>
      <c r="AY205" s="202" t="s">
        <v>172</v>
      </c>
    </row>
    <row r="206" spans="2:65" s="12" customFormat="1">
      <c r="B206" s="192"/>
      <c r="C206" s="193"/>
      <c r="D206" s="194" t="s">
        <v>178</v>
      </c>
      <c r="E206" s="195" t="s">
        <v>1</v>
      </c>
      <c r="F206" s="196" t="s">
        <v>180</v>
      </c>
      <c r="G206" s="193"/>
      <c r="H206" s="195" t="s">
        <v>1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178</v>
      </c>
      <c r="AU206" s="202" t="s">
        <v>84</v>
      </c>
      <c r="AV206" s="12" t="s">
        <v>82</v>
      </c>
      <c r="AW206" s="12" t="s">
        <v>36</v>
      </c>
      <c r="AX206" s="12" t="s">
        <v>75</v>
      </c>
      <c r="AY206" s="202" t="s">
        <v>172</v>
      </c>
    </row>
    <row r="207" spans="2:65" s="13" customFormat="1">
      <c r="B207" s="203"/>
      <c r="C207" s="204"/>
      <c r="D207" s="194" t="s">
        <v>178</v>
      </c>
      <c r="E207" s="205" t="s">
        <v>1</v>
      </c>
      <c r="F207" s="206" t="s">
        <v>1207</v>
      </c>
      <c r="G207" s="204"/>
      <c r="H207" s="207">
        <v>170.59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178</v>
      </c>
      <c r="AU207" s="213" t="s">
        <v>84</v>
      </c>
      <c r="AV207" s="13" t="s">
        <v>84</v>
      </c>
      <c r="AW207" s="13" t="s">
        <v>36</v>
      </c>
      <c r="AX207" s="13" t="s">
        <v>82</v>
      </c>
      <c r="AY207" s="213" t="s">
        <v>172</v>
      </c>
    </row>
    <row r="208" spans="2:65" s="1" customFormat="1" ht="22.5" customHeight="1">
      <c r="B208" s="33"/>
      <c r="C208" s="181" t="s">
        <v>269</v>
      </c>
      <c r="D208" s="181" t="s">
        <v>174</v>
      </c>
      <c r="E208" s="182" t="s">
        <v>359</v>
      </c>
      <c r="F208" s="183" t="s">
        <v>360</v>
      </c>
      <c r="G208" s="184" t="s">
        <v>175</v>
      </c>
      <c r="H208" s="185">
        <v>170.59</v>
      </c>
      <c r="I208" s="186"/>
      <c r="J208" s="185">
        <f>ROUND(I208*H208,2)</f>
        <v>0</v>
      </c>
      <c r="K208" s="183" t="s">
        <v>176</v>
      </c>
      <c r="L208" s="37"/>
      <c r="M208" s="187" t="s">
        <v>1</v>
      </c>
      <c r="N208" s="188" t="s">
        <v>46</v>
      </c>
      <c r="O208" s="59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AR208" s="16" t="s">
        <v>177</v>
      </c>
      <c r="AT208" s="16" t="s">
        <v>174</v>
      </c>
      <c r="AU208" s="16" t="s">
        <v>84</v>
      </c>
      <c r="AY208" s="16" t="s">
        <v>172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6" t="s">
        <v>82</v>
      </c>
      <c r="BK208" s="191">
        <f>ROUND(I208*H208,2)</f>
        <v>0</v>
      </c>
      <c r="BL208" s="16" t="s">
        <v>177</v>
      </c>
      <c r="BM208" s="16" t="s">
        <v>1255</v>
      </c>
    </row>
    <row r="209" spans="2:65" s="12" customFormat="1">
      <c r="B209" s="192"/>
      <c r="C209" s="193"/>
      <c r="D209" s="194" t="s">
        <v>178</v>
      </c>
      <c r="E209" s="195" t="s">
        <v>1</v>
      </c>
      <c r="F209" s="196" t="s">
        <v>1115</v>
      </c>
      <c r="G209" s="193"/>
      <c r="H209" s="195" t="s">
        <v>1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178</v>
      </c>
      <c r="AU209" s="202" t="s">
        <v>84</v>
      </c>
      <c r="AV209" s="12" t="s">
        <v>82</v>
      </c>
      <c r="AW209" s="12" t="s">
        <v>36</v>
      </c>
      <c r="AX209" s="12" t="s">
        <v>75</v>
      </c>
      <c r="AY209" s="202" t="s">
        <v>172</v>
      </c>
    </row>
    <row r="210" spans="2:65" s="12" customFormat="1">
      <c r="B210" s="192"/>
      <c r="C210" s="193"/>
      <c r="D210" s="194" t="s">
        <v>178</v>
      </c>
      <c r="E210" s="195" t="s">
        <v>1</v>
      </c>
      <c r="F210" s="196" t="s">
        <v>180</v>
      </c>
      <c r="G210" s="193"/>
      <c r="H210" s="195" t="s">
        <v>1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178</v>
      </c>
      <c r="AU210" s="202" t="s">
        <v>84</v>
      </c>
      <c r="AV210" s="12" t="s">
        <v>82</v>
      </c>
      <c r="AW210" s="12" t="s">
        <v>36</v>
      </c>
      <c r="AX210" s="12" t="s">
        <v>75</v>
      </c>
      <c r="AY210" s="202" t="s">
        <v>172</v>
      </c>
    </row>
    <row r="211" spans="2:65" s="13" customFormat="1">
      <c r="B211" s="203"/>
      <c r="C211" s="204"/>
      <c r="D211" s="194" t="s">
        <v>178</v>
      </c>
      <c r="E211" s="205" t="s">
        <v>1</v>
      </c>
      <c r="F211" s="206" t="s">
        <v>1207</v>
      </c>
      <c r="G211" s="204"/>
      <c r="H211" s="207">
        <v>170.59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178</v>
      </c>
      <c r="AU211" s="213" t="s">
        <v>84</v>
      </c>
      <c r="AV211" s="13" t="s">
        <v>84</v>
      </c>
      <c r="AW211" s="13" t="s">
        <v>36</v>
      </c>
      <c r="AX211" s="13" t="s">
        <v>82</v>
      </c>
      <c r="AY211" s="213" t="s">
        <v>172</v>
      </c>
    </row>
    <row r="212" spans="2:65" s="1" customFormat="1" ht="16.5" customHeight="1">
      <c r="B212" s="33"/>
      <c r="C212" s="181" t="s">
        <v>273</v>
      </c>
      <c r="D212" s="181" t="s">
        <v>174</v>
      </c>
      <c r="E212" s="182" t="s">
        <v>365</v>
      </c>
      <c r="F212" s="183" t="s">
        <v>366</v>
      </c>
      <c r="G212" s="184" t="s">
        <v>175</v>
      </c>
      <c r="H212" s="185">
        <v>170.59</v>
      </c>
      <c r="I212" s="186"/>
      <c r="J212" s="185">
        <f>ROUND(I212*H212,2)</f>
        <v>0</v>
      </c>
      <c r="K212" s="183" t="s">
        <v>176</v>
      </c>
      <c r="L212" s="37"/>
      <c r="M212" s="187" t="s">
        <v>1</v>
      </c>
      <c r="N212" s="188" t="s">
        <v>46</v>
      </c>
      <c r="O212" s="59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AR212" s="16" t="s">
        <v>177</v>
      </c>
      <c r="AT212" s="16" t="s">
        <v>174</v>
      </c>
      <c r="AU212" s="16" t="s">
        <v>84</v>
      </c>
      <c r="AY212" s="16" t="s">
        <v>172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6" t="s">
        <v>82</v>
      </c>
      <c r="BK212" s="191">
        <f>ROUND(I212*H212,2)</f>
        <v>0</v>
      </c>
      <c r="BL212" s="16" t="s">
        <v>177</v>
      </c>
      <c r="BM212" s="16" t="s">
        <v>1256</v>
      </c>
    </row>
    <row r="213" spans="2:65" s="12" customFormat="1">
      <c r="B213" s="192"/>
      <c r="C213" s="193"/>
      <c r="D213" s="194" t="s">
        <v>178</v>
      </c>
      <c r="E213" s="195" t="s">
        <v>1</v>
      </c>
      <c r="F213" s="196" t="s">
        <v>1115</v>
      </c>
      <c r="G213" s="193"/>
      <c r="H213" s="195" t="s">
        <v>1</v>
      </c>
      <c r="I213" s="197"/>
      <c r="J213" s="193"/>
      <c r="K213" s="193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178</v>
      </c>
      <c r="AU213" s="202" t="s">
        <v>84</v>
      </c>
      <c r="AV213" s="12" t="s">
        <v>82</v>
      </c>
      <c r="AW213" s="12" t="s">
        <v>36</v>
      </c>
      <c r="AX213" s="12" t="s">
        <v>75</v>
      </c>
      <c r="AY213" s="202" t="s">
        <v>172</v>
      </c>
    </row>
    <row r="214" spans="2:65" s="12" customFormat="1">
      <c r="B214" s="192"/>
      <c r="C214" s="193"/>
      <c r="D214" s="194" t="s">
        <v>178</v>
      </c>
      <c r="E214" s="195" t="s">
        <v>1</v>
      </c>
      <c r="F214" s="196" t="s">
        <v>180</v>
      </c>
      <c r="G214" s="193"/>
      <c r="H214" s="195" t="s">
        <v>1</v>
      </c>
      <c r="I214" s="197"/>
      <c r="J214" s="193"/>
      <c r="K214" s="193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178</v>
      </c>
      <c r="AU214" s="202" t="s">
        <v>84</v>
      </c>
      <c r="AV214" s="12" t="s">
        <v>82</v>
      </c>
      <c r="AW214" s="12" t="s">
        <v>36</v>
      </c>
      <c r="AX214" s="12" t="s">
        <v>75</v>
      </c>
      <c r="AY214" s="202" t="s">
        <v>172</v>
      </c>
    </row>
    <row r="215" spans="2:65" s="13" customFormat="1">
      <c r="B215" s="203"/>
      <c r="C215" s="204"/>
      <c r="D215" s="194" t="s">
        <v>178</v>
      </c>
      <c r="E215" s="205" t="s">
        <v>1</v>
      </c>
      <c r="F215" s="206" t="s">
        <v>1207</v>
      </c>
      <c r="G215" s="204"/>
      <c r="H215" s="207">
        <v>170.59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178</v>
      </c>
      <c r="AU215" s="213" t="s">
        <v>84</v>
      </c>
      <c r="AV215" s="13" t="s">
        <v>84</v>
      </c>
      <c r="AW215" s="13" t="s">
        <v>36</v>
      </c>
      <c r="AX215" s="13" t="s">
        <v>82</v>
      </c>
      <c r="AY215" s="213" t="s">
        <v>172</v>
      </c>
    </row>
    <row r="216" spans="2:65" s="1" customFormat="1" ht="16.5" customHeight="1">
      <c r="B216" s="33"/>
      <c r="C216" s="181" t="s">
        <v>279</v>
      </c>
      <c r="D216" s="181" t="s">
        <v>174</v>
      </c>
      <c r="E216" s="182" t="s">
        <v>368</v>
      </c>
      <c r="F216" s="183" t="s">
        <v>369</v>
      </c>
      <c r="G216" s="184" t="s">
        <v>175</v>
      </c>
      <c r="H216" s="185">
        <v>170.59</v>
      </c>
      <c r="I216" s="186"/>
      <c r="J216" s="185">
        <f>ROUND(I216*H216,2)</f>
        <v>0</v>
      </c>
      <c r="K216" s="183" t="s">
        <v>176</v>
      </c>
      <c r="L216" s="37"/>
      <c r="M216" s="187" t="s">
        <v>1</v>
      </c>
      <c r="N216" s="188" t="s">
        <v>46</v>
      </c>
      <c r="O216" s="59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AR216" s="16" t="s">
        <v>177</v>
      </c>
      <c r="AT216" s="16" t="s">
        <v>174</v>
      </c>
      <c r="AU216" s="16" t="s">
        <v>84</v>
      </c>
      <c r="AY216" s="16" t="s">
        <v>172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6" t="s">
        <v>82</v>
      </c>
      <c r="BK216" s="191">
        <f>ROUND(I216*H216,2)</f>
        <v>0</v>
      </c>
      <c r="BL216" s="16" t="s">
        <v>177</v>
      </c>
      <c r="BM216" s="16" t="s">
        <v>1257</v>
      </c>
    </row>
    <row r="217" spans="2:65" s="12" customFormat="1">
      <c r="B217" s="192"/>
      <c r="C217" s="193"/>
      <c r="D217" s="194" t="s">
        <v>178</v>
      </c>
      <c r="E217" s="195" t="s">
        <v>1</v>
      </c>
      <c r="F217" s="196" t="s">
        <v>1115</v>
      </c>
      <c r="G217" s="193"/>
      <c r="H217" s="195" t="s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178</v>
      </c>
      <c r="AU217" s="202" t="s">
        <v>84</v>
      </c>
      <c r="AV217" s="12" t="s">
        <v>82</v>
      </c>
      <c r="AW217" s="12" t="s">
        <v>36</v>
      </c>
      <c r="AX217" s="12" t="s">
        <v>75</v>
      </c>
      <c r="AY217" s="202" t="s">
        <v>172</v>
      </c>
    </row>
    <row r="218" spans="2:65" s="12" customFormat="1">
      <c r="B218" s="192"/>
      <c r="C218" s="193"/>
      <c r="D218" s="194" t="s">
        <v>178</v>
      </c>
      <c r="E218" s="195" t="s">
        <v>1</v>
      </c>
      <c r="F218" s="196" t="s">
        <v>180</v>
      </c>
      <c r="G218" s="193"/>
      <c r="H218" s="195" t="s">
        <v>1</v>
      </c>
      <c r="I218" s="197"/>
      <c r="J218" s="193"/>
      <c r="K218" s="193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178</v>
      </c>
      <c r="AU218" s="202" t="s">
        <v>84</v>
      </c>
      <c r="AV218" s="12" t="s">
        <v>82</v>
      </c>
      <c r="AW218" s="12" t="s">
        <v>36</v>
      </c>
      <c r="AX218" s="12" t="s">
        <v>75</v>
      </c>
      <c r="AY218" s="202" t="s">
        <v>172</v>
      </c>
    </row>
    <row r="219" spans="2:65" s="13" customFormat="1">
      <c r="B219" s="203"/>
      <c r="C219" s="204"/>
      <c r="D219" s="194" t="s">
        <v>178</v>
      </c>
      <c r="E219" s="205" t="s">
        <v>1</v>
      </c>
      <c r="F219" s="206" t="s">
        <v>1207</v>
      </c>
      <c r="G219" s="204"/>
      <c r="H219" s="207">
        <v>170.59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178</v>
      </c>
      <c r="AU219" s="213" t="s">
        <v>84</v>
      </c>
      <c r="AV219" s="13" t="s">
        <v>84</v>
      </c>
      <c r="AW219" s="13" t="s">
        <v>36</v>
      </c>
      <c r="AX219" s="13" t="s">
        <v>82</v>
      </c>
      <c r="AY219" s="213" t="s">
        <v>172</v>
      </c>
    </row>
    <row r="220" spans="2:65" s="1" customFormat="1" ht="22.5" customHeight="1">
      <c r="B220" s="33"/>
      <c r="C220" s="181" t="s">
        <v>284</v>
      </c>
      <c r="D220" s="181" t="s">
        <v>174</v>
      </c>
      <c r="E220" s="182" t="s">
        <v>490</v>
      </c>
      <c r="F220" s="183" t="s">
        <v>491</v>
      </c>
      <c r="G220" s="184" t="s">
        <v>175</v>
      </c>
      <c r="H220" s="185">
        <v>170.59</v>
      </c>
      <c r="I220" s="186"/>
      <c r="J220" s="185">
        <f>ROUND(I220*H220,2)</f>
        <v>0</v>
      </c>
      <c r="K220" s="183" t="s">
        <v>176</v>
      </c>
      <c r="L220" s="37"/>
      <c r="M220" s="187" t="s">
        <v>1</v>
      </c>
      <c r="N220" s="188" t="s">
        <v>46</v>
      </c>
      <c r="O220" s="59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AR220" s="16" t="s">
        <v>177</v>
      </c>
      <c r="AT220" s="16" t="s">
        <v>174</v>
      </c>
      <c r="AU220" s="16" t="s">
        <v>84</v>
      </c>
      <c r="AY220" s="16" t="s">
        <v>172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6" t="s">
        <v>82</v>
      </c>
      <c r="BK220" s="191">
        <f>ROUND(I220*H220,2)</f>
        <v>0</v>
      </c>
      <c r="BL220" s="16" t="s">
        <v>177</v>
      </c>
      <c r="BM220" s="16" t="s">
        <v>1258</v>
      </c>
    </row>
    <row r="221" spans="2:65" s="12" customFormat="1">
      <c r="B221" s="192"/>
      <c r="C221" s="193"/>
      <c r="D221" s="194" t="s">
        <v>178</v>
      </c>
      <c r="E221" s="195" t="s">
        <v>1</v>
      </c>
      <c r="F221" s="196" t="s">
        <v>1115</v>
      </c>
      <c r="G221" s="193"/>
      <c r="H221" s="195" t="s">
        <v>1</v>
      </c>
      <c r="I221" s="197"/>
      <c r="J221" s="193"/>
      <c r="K221" s="193"/>
      <c r="L221" s="198"/>
      <c r="M221" s="199"/>
      <c r="N221" s="200"/>
      <c r="O221" s="200"/>
      <c r="P221" s="200"/>
      <c r="Q221" s="200"/>
      <c r="R221" s="200"/>
      <c r="S221" s="200"/>
      <c r="T221" s="201"/>
      <c r="AT221" s="202" t="s">
        <v>178</v>
      </c>
      <c r="AU221" s="202" t="s">
        <v>84</v>
      </c>
      <c r="AV221" s="12" t="s">
        <v>82</v>
      </c>
      <c r="AW221" s="12" t="s">
        <v>36</v>
      </c>
      <c r="AX221" s="12" t="s">
        <v>75</v>
      </c>
      <c r="AY221" s="202" t="s">
        <v>172</v>
      </c>
    </row>
    <row r="222" spans="2:65" s="12" customFormat="1">
      <c r="B222" s="192"/>
      <c r="C222" s="193"/>
      <c r="D222" s="194" t="s">
        <v>178</v>
      </c>
      <c r="E222" s="195" t="s">
        <v>1</v>
      </c>
      <c r="F222" s="196" t="s">
        <v>180</v>
      </c>
      <c r="G222" s="193"/>
      <c r="H222" s="195" t="s">
        <v>1</v>
      </c>
      <c r="I222" s="197"/>
      <c r="J222" s="193"/>
      <c r="K222" s="193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178</v>
      </c>
      <c r="AU222" s="202" t="s">
        <v>84</v>
      </c>
      <c r="AV222" s="12" t="s">
        <v>82</v>
      </c>
      <c r="AW222" s="12" t="s">
        <v>36</v>
      </c>
      <c r="AX222" s="12" t="s">
        <v>75</v>
      </c>
      <c r="AY222" s="202" t="s">
        <v>172</v>
      </c>
    </row>
    <row r="223" spans="2:65" s="13" customFormat="1">
      <c r="B223" s="203"/>
      <c r="C223" s="204"/>
      <c r="D223" s="194" t="s">
        <v>178</v>
      </c>
      <c r="E223" s="205" t="s">
        <v>1</v>
      </c>
      <c r="F223" s="206" t="s">
        <v>1207</v>
      </c>
      <c r="G223" s="204"/>
      <c r="H223" s="207">
        <v>170.59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178</v>
      </c>
      <c r="AU223" s="213" t="s">
        <v>84</v>
      </c>
      <c r="AV223" s="13" t="s">
        <v>84</v>
      </c>
      <c r="AW223" s="13" t="s">
        <v>36</v>
      </c>
      <c r="AX223" s="13" t="s">
        <v>82</v>
      </c>
      <c r="AY223" s="213" t="s">
        <v>172</v>
      </c>
    </row>
    <row r="224" spans="2:65" s="11" customFormat="1" ht="22.9" customHeight="1">
      <c r="B224" s="165"/>
      <c r="C224" s="166"/>
      <c r="D224" s="167" t="s">
        <v>74</v>
      </c>
      <c r="E224" s="179" t="s">
        <v>200</v>
      </c>
      <c r="F224" s="179" t="s">
        <v>380</v>
      </c>
      <c r="G224" s="166"/>
      <c r="H224" s="166"/>
      <c r="I224" s="169"/>
      <c r="J224" s="180">
        <f>BK224</f>
        <v>0</v>
      </c>
      <c r="K224" s="166"/>
      <c r="L224" s="171"/>
      <c r="M224" s="172"/>
      <c r="N224" s="173"/>
      <c r="O224" s="173"/>
      <c r="P224" s="174">
        <f>SUM(P225:P243)</f>
        <v>0</v>
      </c>
      <c r="Q224" s="173"/>
      <c r="R224" s="174">
        <f>SUM(R225:R243)</f>
        <v>4.9491382000000002</v>
      </c>
      <c r="S224" s="173"/>
      <c r="T224" s="175">
        <f>SUM(T225:T243)</f>
        <v>0</v>
      </c>
      <c r="AR224" s="176" t="s">
        <v>82</v>
      </c>
      <c r="AT224" s="177" t="s">
        <v>74</v>
      </c>
      <c r="AU224" s="177" t="s">
        <v>82</v>
      </c>
      <c r="AY224" s="176" t="s">
        <v>172</v>
      </c>
      <c r="BK224" s="178">
        <f>SUM(BK225:BK243)</f>
        <v>0</v>
      </c>
    </row>
    <row r="225" spans="2:65" s="1" customFormat="1" ht="16.5" customHeight="1">
      <c r="B225" s="33"/>
      <c r="C225" s="181" t="s">
        <v>287</v>
      </c>
      <c r="D225" s="181" t="s">
        <v>174</v>
      </c>
      <c r="E225" s="182" t="s">
        <v>493</v>
      </c>
      <c r="F225" s="183" t="s">
        <v>494</v>
      </c>
      <c r="G225" s="184" t="s">
        <v>211</v>
      </c>
      <c r="H225" s="185">
        <v>170.59</v>
      </c>
      <c r="I225" s="186"/>
      <c r="J225" s="185">
        <f>ROUND(I225*H225,2)</f>
        <v>0</v>
      </c>
      <c r="K225" s="183" t="s">
        <v>176</v>
      </c>
      <c r="L225" s="37"/>
      <c r="M225" s="187" t="s">
        <v>1</v>
      </c>
      <c r="N225" s="188" t="s">
        <v>46</v>
      </c>
      <c r="O225" s="59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AR225" s="16" t="s">
        <v>177</v>
      </c>
      <c r="AT225" s="16" t="s">
        <v>174</v>
      </c>
      <c r="AU225" s="16" t="s">
        <v>84</v>
      </c>
      <c r="AY225" s="16" t="s">
        <v>172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6" t="s">
        <v>82</v>
      </c>
      <c r="BK225" s="191">
        <f>ROUND(I225*H225,2)</f>
        <v>0</v>
      </c>
      <c r="BL225" s="16" t="s">
        <v>177</v>
      </c>
      <c r="BM225" s="16" t="s">
        <v>1259</v>
      </c>
    </row>
    <row r="226" spans="2:65" s="12" customFormat="1">
      <c r="B226" s="192"/>
      <c r="C226" s="193"/>
      <c r="D226" s="194" t="s">
        <v>178</v>
      </c>
      <c r="E226" s="195" t="s">
        <v>1</v>
      </c>
      <c r="F226" s="196" t="s">
        <v>1250</v>
      </c>
      <c r="G226" s="193"/>
      <c r="H226" s="195" t="s">
        <v>1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178</v>
      </c>
      <c r="AU226" s="202" t="s">
        <v>84</v>
      </c>
      <c r="AV226" s="12" t="s">
        <v>82</v>
      </c>
      <c r="AW226" s="12" t="s">
        <v>36</v>
      </c>
      <c r="AX226" s="12" t="s">
        <v>75</v>
      </c>
      <c r="AY226" s="202" t="s">
        <v>172</v>
      </c>
    </row>
    <row r="227" spans="2:65" s="13" customFormat="1">
      <c r="B227" s="203"/>
      <c r="C227" s="204"/>
      <c r="D227" s="194" t="s">
        <v>178</v>
      </c>
      <c r="E227" s="205" t="s">
        <v>1</v>
      </c>
      <c r="F227" s="206" t="s">
        <v>1260</v>
      </c>
      <c r="G227" s="204"/>
      <c r="H227" s="207">
        <v>170.59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178</v>
      </c>
      <c r="AU227" s="213" t="s">
        <v>84</v>
      </c>
      <c r="AV227" s="13" t="s">
        <v>84</v>
      </c>
      <c r="AW227" s="13" t="s">
        <v>36</v>
      </c>
      <c r="AX227" s="13" t="s">
        <v>82</v>
      </c>
      <c r="AY227" s="213" t="s">
        <v>172</v>
      </c>
    </row>
    <row r="228" spans="2:65" s="1" customFormat="1" ht="16.5" customHeight="1">
      <c r="B228" s="33"/>
      <c r="C228" s="227" t="s">
        <v>293</v>
      </c>
      <c r="D228" s="227" t="s">
        <v>288</v>
      </c>
      <c r="E228" s="228" t="s">
        <v>497</v>
      </c>
      <c r="F228" s="229" t="s">
        <v>498</v>
      </c>
      <c r="G228" s="230" t="s">
        <v>211</v>
      </c>
      <c r="H228" s="231">
        <v>170.59</v>
      </c>
      <c r="I228" s="232"/>
      <c r="J228" s="231">
        <f>ROUND(I228*H228,2)</f>
        <v>0</v>
      </c>
      <c r="K228" s="229" t="s">
        <v>1</v>
      </c>
      <c r="L228" s="233"/>
      <c r="M228" s="234" t="s">
        <v>1</v>
      </c>
      <c r="N228" s="235" t="s">
        <v>46</v>
      </c>
      <c r="O228" s="59"/>
      <c r="P228" s="189">
        <f>O228*H228</f>
        <v>0</v>
      </c>
      <c r="Q228" s="189">
        <v>1.77E-2</v>
      </c>
      <c r="R228" s="189">
        <f>Q228*H228</f>
        <v>3.0194430000000003</v>
      </c>
      <c r="S228" s="189">
        <v>0</v>
      </c>
      <c r="T228" s="190">
        <f>S228*H228</f>
        <v>0</v>
      </c>
      <c r="AR228" s="16" t="s">
        <v>200</v>
      </c>
      <c r="AT228" s="16" t="s">
        <v>288</v>
      </c>
      <c r="AU228" s="16" t="s">
        <v>84</v>
      </c>
      <c r="AY228" s="16" t="s">
        <v>172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6" t="s">
        <v>82</v>
      </c>
      <c r="BK228" s="191">
        <f>ROUND(I228*H228,2)</f>
        <v>0</v>
      </c>
      <c r="BL228" s="16" t="s">
        <v>177</v>
      </c>
      <c r="BM228" s="16" t="s">
        <v>1261</v>
      </c>
    </row>
    <row r="229" spans="2:65" s="12" customFormat="1">
      <c r="B229" s="192"/>
      <c r="C229" s="193"/>
      <c r="D229" s="194" t="s">
        <v>178</v>
      </c>
      <c r="E229" s="195" t="s">
        <v>1</v>
      </c>
      <c r="F229" s="196" t="s">
        <v>1250</v>
      </c>
      <c r="G229" s="193"/>
      <c r="H229" s="195" t="s">
        <v>1</v>
      </c>
      <c r="I229" s="197"/>
      <c r="J229" s="193"/>
      <c r="K229" s="193"/>
      <c r="L229" s="198"/>
      <c r="M229" s="199"/>
      <c r="N229" s="200"/>
      <c r="O229" s="200"/>
      <c r="P229" s="200"/>
      <c r="Q229" s="200"/>
      <c r="R229" s="200"/>
      <c r="S229" s="200"/>
      <c r="T229" s="201"/>
      <c r="AT229" s="202" t="s">
        <v>178</v>
      </c>
      <c r="AU229" s="202" t="s">
        <v>84</v>
      </c>
      <c r="AV229" s="12" t="s">
        <v>82</v>
      </c>
      <c r="AW229" s="12" t="s">
        <v>36</v>
      </c>
      <c r="AX229" s="12" t="s">
        <v>75</v>
      </c>
      <c r="AY229" s="202" t="s">
        <v>172</v>
      </c>
    </row>
    <row r="230" spans="2:65" s="12" customFormat="1">
      <c r="B230" s="192"/>
      <c r="C230" s="193"/>
      <c r="D230" s="194" t="s">
        <v>178</v>
      </c>
      <c r="E230" s="195" t="s">
        <v>1</v>
      </c>
      <c r="F230" s="196" t="s">
        <v>500</v>
      </c>
      <c r="G230" s="193"/>
      <c r="H230" s="195" t="s">
        <v>1</v>
      </c>
      <c r="I230" s="197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178</v>
      </c>
      <c r="AU230" s="202" t="s">
        <v>84</v>
      </c>
      <c r="AV230" s="12" t="s">
        <v>82</v>
      </c>
      <c r="AW230" s="12" t="s">
        <v>36</v>
      </c>
      <c r="AX230" s="12" t="s">
        <v>75</v>
      </c>
      <c r="AY230" s="202" t="s">
        <v>172</v>
      </c>
    </row>
    <row r="231" spans="2:65" s="13" customFormat="1">
      <c r="B231" s="203"/>
      <c r="C231" s="204"/>
      <c r="D231" s="194" t="s">
        <v>178</v>
      </c>
      <c r="E231" s="205" t="s">
        <v>1</v>
      </c>
      <c r="F231" s="206" t="s">
        <v>1260</v>
      </c>
      <c r="G231" s="204"/>
      <c r="H231" s="207">
        <v>170.59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178</v>
      </c>
      <c r="AU231" s="213" t="s">
        <v>84</v>
      </c>
      <c r="AV231" s="13" t="s">
        <v>84</v>
      </c>
      <c r="AW231" s="13" t="s">
        <v>36</v>
      </c>
      <c r="AX231" s="13" t="s">
        <v>82</v>
      </c>
      <c r="AY231" s="213" t="s">
        <v>172</v>
      </c>
    </row>
    <row r="232" spans="2:65" s="1" customFormat="1" ht="22.5" customHeight="1">
      <c r="B232" s="33"/>
      <c r="C232" s="181" t="s">
        <v>296</v>
      </c>
      <c r="D232" s="181" t="s">
        <v>174</v>
      </c>
      <c r="E232" s="182" t="s">
        <v>501</v>
      </c>
      <c r="F232" s="183" t="s">
        <v>502</v>
      </c>
      <c r="G232" s="184" t="s">
        <v>386</v>
      </c>
      <c r="H232" s="185">
        <v>5</v>
      </c>
      <c r="I232" s="186"/>
      <c r="J232" s="185">
        <f>ROUND(I232*H232,2)</f>
        <v>0</v>
      </c>
      <c r="K232" s="183" t="s">
        <v>176</v>
      </c>
      <c r="L232" s="37"/>
      <c r="M232" s="187" t="s">
        <v>1</v>
      </c>
      <c r="N232" s="188" t="s">
        <v>46</v>
      </c>
      <c r="O232" s="59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AR232" s="16" t="s">
        <v>177</v>
      </c>
      <c r="AT232" s="16" t="s">
        <v>174</v>
      </c>
      <c r="AU232" s="16" t="s">
        <v>84</v>
      </c>
      <c r="AY232" s="16" t="s">
        <v>172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6" t="s">
        <v>82</v>
      </c>
      <c r="BK232" s="191">
        <f>ROUND(I232*H232,2)</f>
        <v>0</v>
      </c>
      <c r="BL232" s="16" t="s">
        <v>177</v>
      </c>
      <c r="BM232" s="16" t="s">
        <v>1262</v>
      </c>
    </row>
    <row r="233" spans="2:65" s="12" customFormat="1">
      <c r="B233" s="192"/>
      <c r="C233" s="193"/>
      <c r="D233" s="194" t="s">
        <v>178</v>
      </c>
      <c r="E233" s="195" t="s">
        <v>1</v>
      </c>
      <c r="F233" s="196" t="s">
        <v>1161</v>
      </c>
      <c r="G233" s="193"/>
      <c r="H233" s="195" t="s">
        <v>1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178</v>
      </c>
      <c r="AU233" s="202" t="s">
        <v>84</v>
      </c>
      <c r="AV233" s="12" t="s">
        <v>82</v>
      </c>
      <c r="AW233" s="12" t="s">
        <v>36</v>
      </c>
      <c r="AX233" s="12" t="s">
        <v>75</v>
      </c>
      <c r="AY233" s="202" t="s">
        <v>172</v>
      </c>
    </row>
    <row r="234" spans="2:65" s="13" customFormat="1">
      <c r="B234" s="203"/>
      <c r="C234" s="204"/>
      <c r="D234" s="194" t="s">
        <v>178</v>
      </c>
      <c r="E234" s="205" t="s">
        <v>1</v>
      </c>
      <c r="F234" s="206" t="s">
        <v>1263</v>
      </c>
      <c r="G234" s="204"/>
      <c r="H234" s="207">
        <v>5</v>
      </c>
      <c r="I234" s="208"/>
      <c r="J234" s="204"/>
      <c r="K234" s="204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178</v>
      </c>
      <c r="AU234" s="213" t="s">
        <v>84</v>
      </c>
      <c r="AV234" s="13" t="s">
        <v>84</v>
      </c>
      <c r="AW234" s="13" t="s">
        <v>36</v>
      </c>
      <c r="AX234" s="13" t="s">
        <v>82</v>
      </c>
      <c r="AY234" s="213" t="s">
        <v>172</v>
      </c>
    </row>
    <row r="235" spans="2:65" s="1" customFormat="1" ht="16.5" customHeight="1">
      <c r="B235" s="33"/>
      <c r="C235" s="227" t="s">
        <v>300</v>
      </c>
      <c r="D235" s="227" t="s">
        <v>288</v>
      </c>
      <c r="E235" s="228" t="s">
        <v>511</v>
      </c>
      <c r="F235" s="229" t="s">
        <v>512</v>
      </c>
      <c r="G235" s="230" t="s">
        <v>513</v>
      </c>
      <c r="H235" s="231">
        <v>2</v>
      </c>
      <c r="I235" s="232"/>
      <c r="J235" s="231">
        <f t="shared" ref="J235:J243" si="0">ROUND(I235*H235,2)</f>
        <v>0</v>
      </c>
      <c r="K235" s="229" t="s">
        <v>1</v>
      </c>
      <c r="L235" s="233"/>
      <c r="M235" s="234" t="s">
        <v>1</v>
      </c>
      <c r="N235" s="235" t="s">
        <v>46</v>
      </c>
      <c r="O235" s="59"/>
      <c r="P235" s="189">
        <f t="shared" ref="P235:P243" si="1">O235*H235</f>
        <v>0</v>
      </c>
      <c r="Q235" s="189">
        <v>6.4900000000000001E-3</v>
      </c>
      <c r="R235" s="189">
        <f t="shared" ref="R235:R243" si="2">Q235*H235</f>
        <v>1.298E-2</v>
      </c>
      <c r="S235" s="189">
        <v>0</v>
      </c>
      <c r="T235" s="190">
        <f t="shared" ref="T235:T243" si="3">S235*H235</f>
        <v>0</v>
      </c>
      <c r="AR235" s="16" t="s">
        <v>200</v>
      </c>
      <c r="AT235" s="16" t="s">
        <v>288</v>
      </c>
      <c r="AU235" s="16" t="s">
        <v>84</v>
      </c>
      <c r="AY235" s="16" t="s">
        <v>172</v>
      </c>
      <c r="BE235" s="191">
        <f t="shared" ref="BE235:BE243" si="4">IF(N235="základní",J235,0)</f>
        <v>0</v>
      </c>
      <c r="BF235" s="191">
        <f t="shared" ref="BF235:BF243" si="5">IF(N235="snížená",J235,0)</f>
        <v>0</v>
      </c>
      <c r="BG235" s="191">
        <f t="shared" ref="BG235:BG243" si="6">IF(N235="zákl. přenesená",J235,0)</f>
        <v>0</v>
      </c>
      <c r="BH235" s="191">
        <f t="shared" ref="BH235:BH243" si="7">IF(N235="sníž. přenesená",J235,0)</f>
        <v>0</v>
      </c>
      <c r="BI235" s="191">
        <f t="shared" ref="BI235:BI243" si="8">IF(N235="nulová",J235,0)</f>
        <v>0</v>
      </c>
      <c r="BJ235" s="16" t="s">
        <v>82</v>
      </c>
      <c r="BK235" s="191">
        <f t="shared" ref="BK235:BK243" si="9">ROUND(I235*H235,2)</f>
        <v>0</v>
      </c>
      <c r="BL235" s="16" t="s">
        <v>177</v>
      </c>
      <c r="BM235" s="16" t="s">
        <v>1264</v>
      </c>
    </row>
    <row r="236" spans="2:65" s="1" customFormat="1" ht="16.5" customHeight="1">
      <c r="B236" s="33"/>
      <c r="C236" s="227" t="s">
        <v>303</v>
      </c>
      <c r="D236" s="227" t="s">
        <v>288</v>
      </c>
      <c r="E236" s="228" t="s">
        <v>505</v>
      </c>
      <c r="F236" s="229" t="s">
        <v>506</v>
      </c>
      <c r="G236" s="230" t="s">
        <v>386</v>
      </c>
      <c r="H236" s="231">
        <v>1</v>
      </c>
      <c r="I236" s="232"/>
      <c r="J236" s="231">
        <f t="shared" si="0"/>
        <v>0</v>
      </c>
      <c r="K236" s="229" t="s">
        <v>176</v>
      </c>
      <c r="L236" s="233"/>
      <c r="M236" s="234" t="s">
        <v>1</v>
      </c>
      <c r="N236" s="235" t="s">
        <v>46</v>
      </c>
      <c r="O236" s="59"/>
      <c r="P236" s="189">
        <f t="shared" si="1"/>
        <v>0</v>
      </c>
      <c r="Q236" s="189">
        <v>8.8000000000000005E-3</v>
      </c>
      <c r="R236" s="189">
        <f t="shared" si="2"/>
        <v>8.8000000000000005E-3</v>
      </c>
      <c r="S236" s="189">
        <v>0</v>
      </c>
      <c r="T236" s="190">
        <f t="shared" si="3"/>
        <v>0</v>
      </c>
      <c r="AR236" s="16" t="s">
        <v>200</v>
      </c>
      <c r="AT236" s="16" t="s">
        <v>288</v>
      </c>
      <c r="AU236" s="16" t="s">
        <v>84</v>
      </c>
      <c r="AY236" s="16" t="s">
        <v>172</v>
      </c>
      <c r="BE236" s="191">
        <f t="shared" si="4"/>
        <v>0</v>
      </c>
      <c r="BF236" s="191">
        <f t="shared" si="5"/>
        <v>0</v>
      </c>
      <c r="BG236" s="191">
        <f t="shared" si="6"/>
        <v>0</v>
      </c>
      <c r="BH236" s="191">
        <f t="shared" si="7"/>
        <v>0</v>
      </c>
      <c r="BI236" s="191">
        <f t="shared" si="8"/>
        <v>0</v>
      </c>
      <c r="BJ236" s="16" t="s">
        <v>82</v>
      </c>
      <c r="BK236" s="191">
        <f t="shared" si="9"/>
        <v>0</v>
      </c>
      <c r="BL236" s="16" t="s">
        <v>177</v>
      </c>
      <c r="BM236" s="16" t="s">
        <v>1265</v>
      </c>
    </row>
    <row r="237" spans="2:65" s="1" customFormat="1" ht="16.5" customHeight="1">
      <c r="B237" s="33"/>
      <c r="C237" s="227" t="s">
        <v>306</v>
      </c>
      <c r="D237" s="227" t="s">
        <v>288</v>
      </c>
      <c r="E237" s="228" t="s">
        <v>508</v>
      </c>
      <c r="F237" s="229" t="s">
        <v>509</v>
      </c>
      <c r="G237" s="230" t="s">
        <v>386</v>
      </c>
      <c r="H237" s="231">
        <v>1</v>
      </c>
      <c r="I237" s="232"/>
      <c r="J237" s="231">
        <f t="shared" si="0"/>
        <v>0</v>
      </c>
      <c r="K237" s="229" t="s">
        <v>176</v>
      </c>
      <c r="L237" s="233"/>
      <c r="M237" s="234" t="s">
        <v>1</v>
      </c>
      <c r="N237" s="235" t="s">
        <v>46</v>
      </c>
      <c r="O237" s="59"/>
      <c r="P237" s="189">
        <f t="shared" si="1"/>
        <v>0</v>
      </c>
      <c r="Q237" s="189">
        <v>9.1999999999999998E-3</v>
      </c>
      <c r="R237" s="189">
        <f t="shared" si="2"/>
        <v>9.1999999999999998E-3</v>
      </c>
      <c r="S237" s="189">
        <v>0</v>
      </c>
      <c r="T237" s="190">
        <f t="shared" si="3"/>
        <v>0</v>
      </c>
      <c r="AR237" s="16" t="s">
        <v>200</v>
      </c>
      <c r="AT237" s="16" t="s">
        <v>288</v>
      </c>
      <c r="AU237" s="16" t="s">
        <v>84</v>
      </c>
      <c r="AY237" s="16" t="s">
        <v>172</v>
      </c>
      <c r="BE237" s="191">
        <f t="shared" si="4"/>
        <v>0</v>
      </c>
      <c r="BF237" s="191">
        <f t="shared" si="5"/>
        <v>0</v>
      </c>
      <c r="BG237" s="191">
        <f t="shared" si="6"/>
        <v>0</v>
      </c>
      <c r="BH237" s="191">
        <f t="shared" si="7"/>
        <v>0</v>
      </c>
      <c r="BI237" s="191">
        <f t="shared" si="8"/>
        <v>0</v>
      </c>
      <c r="BJ237" s="16" t="s">
        <v>82</v>
      </c>
      <c r="BK237" s="191">
        <f t="shared" si="9"/>
        <v>0</v>
      </c>
      <c r="BL237" s="16" t="s">
        <v>177</v>
      </c>
      <c r="BM237" s="16" t="s">
        <v>1266</v>
      </c>
    </row>
    <row r="238" spans="2:65" s="1" customFormat="1" ht="16.5" customHeight="1">
      <c r="B238" s="33"/>
      <c r="C238" s="227" t="s">
        <v>310</v>
      </c>
      <c r="D238" s="227" t="s">
        <v>288</v>
      </c>
      <c r="E238" s="228" t="s">
        <v>678</v>
      </c>
      <c r="F238" s="229" t="s">
        <v>679</v>
      </c>
      <c r="G238" s="230" t="s">
        <v>386</v>
      </c>
      <c r="H238" s="231">
        <v>1</v>
      </c>
      <c r="I238" s="232"/>
      <c r="J238" s="231">
        <f t="shared" si="0"/>
        <v>0</v>
      </c>
      <c r="K238" s="229" t="s">
        <v>176</v>
      </c>
      <c r="L238" s="233"/>
      <c r="M238" s="234" t="s">
        <v>1</v>
      </c>
      <c r="N238" s="235" t="s">
        <v>46</v>
      </c>
      <c r="O238" s="59"/>
      <c r="P238" s="189">
        <f t="shared" si="1"/>
        <v>0</v>
      </c>
      <c r="Q238" s="189">
        <v>1.04E-2</v>
      </c>
      <c r="R238" s="189">
        <f t="shared" si="2"/>
        <v>1.04E-2</v>
      </c>
      <c r="S238" s="189">
        <v>0</v>
      </c>
      <c r="T238" s="190">
        <f t="shared" si="3"/>
        <v>0</v>
      </c>
      <c r="AR238" s="16" t="s">
        <v>200</v>
      </c>
      <c r="AT238" s="16" t="s">
        <v>288</v>
      </c>
      <c r="AU238" s="16" t="s">
        <v>84</v>
      </c>
      <c r="AY238" s="16" t="s">
        <v>172</v>
      </c>
      <c r="BE238" s="191">
        <f t="shared" si="4"/>
        <v>0</v>
      </c>
      <c r="BF238" s="191">
        <f t="shared" si="5"/>
        <v>0</v>
      </c>
      <c r="BG238" s="191">
        <f t="shared" si="6"/>
        <v>0</v>
      </c>
      <c r="BH238" s="191">
        <f t="shared" si="7"/>
        <v>0</v>
      </c>
      <c r="BI238" s="191">
        <f t="shared" si="8"/>
        <v>0</v>
      </c>
      <c r="BJ238" s="16" t="s">
        <v>82</v>
      </c>
      <c r="BK238" s="191">
        <f t="shared" si="9"/>
        <v>0</v>
      </c>
      <c r="BL238" s="16" t="s">
        <v>177</v>
      </c>
      <c r="BM238" s="16" t="s">
        <v>1267</v>
      </c>
    </row>
    <row r="239" spans="2:65" s="1" customFormat="1" ht="16.5" customHeight="1">
      <c r="B239" s="33"/>
      <c r="C239" s="181" t="s">
        <v>313</v>
      </c>
      <c r="D239" s="181" t="s">
        <v>174</v>
      </c>
      <c r="E239" s="182" t="s">
        <v>537</v>
      </c>
      <c r="F239" s="183" t="s">
        <v>538</v>
      </c>
      <c r="G239" s="184" t="s">
        <v>211</v>
      </c>
      <c r="H239" s="185">
        <v>170.59</v>
      </c>
      <c r="I239" s="186"/>
      <c r="J239" s="185">
        <f t="shared" si="0"/>
        <v>0</v>
      </c>
      <c r="K239" s="183" t="s">
        <v>176</v>
      </c>
      <c r="L239" s="37"/>
      <c r="M239" s="187" t="s">
        <v>1</v>
      </c>
      <c r="N239" s="188" t="s">
        <v>46</v>
      </c>
      <c r="O239" s="59"/>
      <c r="P239" s="189">
        <f t="shared" si="1"/>
        <v>0</v>
      </c>
      <c r="Q239" s="189">
        <v>0</v>
      </c>
      <c r="R239" s="189">
        <f t="shared" si="2"/>
        <v>0</v>
      </c>
      <c r="S239" s="189">
        <v>0</v>
      </c>
      <c r="T239" s="190">
        <f t="shared" si="3"/>
        <v>0</v>
      </c>
      <c r="AR239" s="16" t="s">
        <v>177</v>
      </c>
      <c r="AT239" s="16" t="s">
        <v>174</v>
      </c>
      <c r="AU239" s="16" t="s">
        <v>84</v>
      </c>
      <c r="AY239" s="16" t="s">
        <v>172</v>
      </c>
      <c r="BE239" s="191">
        <f t="shared" si="4"/>
        <v>0</v>
      </c>
      <c r="BF239" s="191">
        <f t="shared" si="5"/>
        <v>0</v>
      </c>
      <c r="BG239" s="191">
        <f t="shared" si="6"/>
        <v>0</v>
      </c>
      <c r="BH239" s="191">
        <f t="shared" si="7"/>
        <v>0</v>
      </c>
      <c r="BI239" s="191">
        <f t="shared" si="8"/>
        <v>0</v>
      </c>
      <c r="BJ239" s="16" t="s">
        <v>82</v>
      </c>
      <c r="BK239" s="191">
        <f t="shared" si="9"/>
        <v>0</v>
      </c>
      <c r="BL239" s="16" t="s">
        <v>177</v>
      </c>
      <c r="BM239" s="16" t="s">
        <v>1268</v>
      </c>
    </row>
    <row r="240" spans="2:65" s="1" customFormat="1" ht="16.5" customHeight="1">
      <c r="B240" s="33"/>
      <c r="C240" s="181" t="s">
        <v>318</v>
      </c>
      <c r="D240" s="181" t="s">
        <v>174</v>
      </c>
      <c r="E240" s="182" t="s">
        <v>540</v>
      </c>
      <c r="F240" s="183" t="s">
        <v>541</v>
      </c>
      <c r="G240" s="184" t="s">
        <v>211</v>
      </c>
      <c r="H240" s="185">
        <v>170.59</v>
      </c>
      <c r="I240" s="186"/>
      <c r="J240" s="185">
        <f t="shared" si="0"/>
        <v>0</v>
      </c>
      <c r="K240" s="183" t="s">
        <v>176</v>
      </c>
      <c r="L240" s="37"/>
      <c r="M240" s="187" t="s">
        <v>1</v>
      </c>
      <c r="N240" s="188" t="s">
        <v>46</v>
      </c>
      <c r="O240" s="59"/>
      <c r="P240" s="189">
        <f t="shared" si="1"/>
        <v>0</v>
      </c>
      <c r="Q240" s="189">
        <v>0</v>
      </c>
      <c r="R240" s="189">
        <f t="shared" si="2"/>
        <v>0</v>
      </c>
      <c r="S240" s="189">
        <v>0</v>
      </c>
      <c r="T240" s="190">
        <f t="shared" si="3"/>
        <v>0</v>
      </c>
      <c r="AR240" s="16" t="s">
        <v>177</v>
      </c>
      <c r="AT240" s="16" t="s">
        <v>174</v>
      </c>
      <c r="AU240" s="16" t="s">
        <v>84</v>
      </c>
      <c r="AY240" s="16" t="s">
        <v>172</v>
      </c>
      <c r="BE240" s="191">
        <f t="shared" si="4"/>
        <v>0</v>
      </c>
      <c r="BF240" s="191">
        <f t="shared" si="5"/>
        <v>0</v>
      </c>
      <c r="BG240" s="191">
        <f t="shared" si="6"/>
        <v>0</v>
      </c>
      <c r="BH240" s="191">
        <f t="shared" si="7"/>
        <v>0</v>
      </c>
      <c r="BI240" s="191">
        <f t="shared" si="8"/>
        <v>0</v>
      </c>
      <c r="BJ240" s="16" t="s">
        <v>82</v>
      </c>
      <c r="BK240" s="191">
        <f t="shared" si="9"/>
        <v>0</v>
      </c>
      <c r="BL240" s="16" t="s">
        <v>177</v>
      </c>
      <c r="BM240" s="16" t="s">
        <v>1269</v>
      </c>
    </row>
    <row r="241" spans="2:65" s="1" customFormat="1" ht="16.5" customHeight="1">
      <c r="B241" s="33"/>
      <c r="C241" s="181" t="s">
        <v>321</v>
      </c>
      <c r="D241" s="181" t="s">
        <v>174</v>
      </c>
      <c r="E241" s="182" t="s">
        <v>543</v>
      </c>
      <c r="F241" s="183" t="s">
        <v>544</v>
      </c>
      <c r="G241" s="184" t="s">
        <v>386</v>
      </c>
      <c r="H241" s="185">
        <v>4</v>
      </c>
      <c r="I241" s="186"/>
      <c r="J241" s="185">
        <f t="shared" si="0"/>
        <v>0</v>
      </c>
      <c r="K241" s="183" t="s">
        <v>176</v>
      </c>
      <c r="L241" s="37"/>
      <c r="M241" s="187" t="s">
        <v>1</v>
      </c>
      <c r="N241" s="188" t="s">
        <v>46</v>
      </c>
      <c r="O241" s="59"/>
      <c r="P241" s="189">
        <f t="shared" si="1"/>
        <v>0</v>
      </c>
      <c r="Q241" s="189">
        <v>0.46009</v>
      </c>
      <c r="R241" s="189">
        <f t="shared" si="2"/>
        <v>1.84036</v>
      </c>
      <c r="S241" s="189">
        <v>0</v>
      </c>
      <c r="T241" s="190">
        <f t="shared" si="3"/>
        <v>0</v>
      </c>
      <c r="AR241" s="16" t="s">
        <v>177</v>
      </c>
      <c r="AT241" s="16" t="s">
        <v>174</v>
      </c>
      <c r="AU241" s="16" t="s">
        <v>84</v>
      </c>
      <c r="AY241" s="16" t="s">
        <v>172</v>
      </c>
      <c r="BE241" s="191">
        <f t="shared" si="4"/>
        <v>0</v>
      </c>
      <c r="BF241" s="191">
        <f t="shared" si="5"/>
        <v>0</v>
      </c>
      <c r="BG241" s="191">
        <f t="shared" si="6"/>
        <v>0</v>
      </c>
      <c r="BH241" s="191">
        <f t="shared" si="7"/>
        <v>0</v>
      </c>
      <c r="BI241" s="191">
        <f t="shared" si="8"/>
        <v>0</v>
      </c>
      <c r="BJ241" s="16" t="s">
        <v>82</v>
      </c>
      <c r="BK241" s="191">
        <f t="shared" si="9"/>
        <v>0</v>
      </c>
      <c r="BL241" s="16" t="s">
        <v>177</v>
      </c>
      <c r="BM241" s="16" t="s">
        <v>1270</v>
      </c>
    </row>
    <row r="242" spans="2:65" s="1" customFormat="1" ht="16.5" customHeight="1">
      <c r="B242" s="33"/>
      <c r="C242" s="181" t="s">
        <v>325</v>
      </c>
      <c r="D242" s="181" t="s">
        <v>174</v>
      </c>
      <c r="E242" s="182" t="s">
        <v>555</v>
      </c>
      <c r="F242" s="183" t="s">
        <v>556</v>
      </c>
      <c r="G242" s="184" t="s">
        <v>211</v>
      </c>
      <c r="H242" s="185">
        <v>171.59</v>
      </c>
      <c r="I242" s="186"/>
      <c r="J242" s="185">
        <f t="shared" si="0"/>
        <v>0</v>
      </c>
      <c r="K242" s="183" t="s">
        <v>176</v>
      </c>
      <c r="L242" s="37"/>
      <c r="M242" s="187" t="s">
        <v>1</v>
      </c>
      <c r="N242" s="188" t="s">
        <v>46</v>
      </c>
      <c r="O242" s="59"/>
      <c r="P242" s="189">
        <f t="shared" si="1"/>
        <v>0</v>
      </c>
      <c r="Q242" s="189">
        <v>1.9000000000000001E-4</v>
      </c>
      <c r="R242" s="189">
        <f t="shared" si="2"/>
        <v>3.2602100000000002E-2</v>
      </c>
      <c r="S242" s="189">
        <v>0</v>
      </c>
      <c r="T242" s="190">
        <f t="shared" si="3"/>
        <v>0</v>
      </c>
      <c r="AR242" s="16" t="s">
        <v>177</v>
      </c>
      <c r="AT242" s="16" t="s">
        <v>174</v>
      </c>
      <c r="AU242" s="16" t="s">
        <v>84</v>
      </c>
      <c r="AY242" s="16" t="s">
        <v>172</v>
      </c>
      <c r="BE242" s="191">
        <f t="shared" si="4"/>
        <v>0</v>
      </c>
      <c r="BF242" s="191">
        <f t="shared" si="5"/>
        <v>0</v>
      </c>
      <c r="BG242" s="191">
        <f t="shared" si="6"/>
        <v>0</v>
      </c>
      <c r="BH242" s="191">
        <f t="shared" si="7"/>
        <v>0</v>
      </c>
      <c r="BI242" s="191">
        <f t="shared" si="8"/>
        <v>0</v>
      </c>
      <c r="BJ242" s="16" t="s">
        <v>82</v>
      </c>
      <c r="BK242" s="191">
        <f t="shared" si="9"/>
        <v>0</v>
      </c>
      <c r="BL242" s="16" t="s">
        <v>177</v>
      </c>
      <c r="BM242" s="16" t="s">
        <v>1271</v>
      </c>
    </row>
    <row r="243" spans="2:65" s="1" customFormat="1" ht="16.5" customHeight="1">
      <c r="B243" s="33"/>
      <c r="C243" s="181" t="s">
        <v>328</v>
      </c>
      <c r="D243" s="181" t="s">
        <v>174</v>
      </c>
      <c r="E243" s="182" t="s">
        <v>558</v>
      </c>
      <c r="F243" s="183" t="s">
        <v>559</v>
      </c>
      <c r="G243" s="184" t="s">
        <v>211</v>
      </c>
      <c r="H243" s="185">
        <v>170.59</v>
      </c>
      <c r="I243" s="186"/>
      <c r="J243" s="185">
        <f t="shared" si="0"/>
        <v>0</v>
      </c>
      <c r="K243" s="183" t="s">
        <v>176</v>
      </c>
      <c r="L243" s="37"/>
      <c r="M243" s="187" t="s">
        <v>1</v>
      </c>
      <c r="N243" s="188" t="s">
        <v>46</v>
      </c>
      <c r="O243" s="59"/>
      <c r="P243" s="189">
        <f t="shared" si="1"/>
        <v>0</v>
      </c>
      <c r="Q243" s="189">
        <v>9.0000000000000006E-5</v>
      </c>
      <c r="R243" s="189">
        <f t="shared" si="2"/>
        <v>1.5353100000000001E-2</v>
      </c>
      <c r="S243" s="189">
        <v>0</v>
      </c>
      <c r="T243" s="190">
        <f t="shared" si="3"/>
        <v>0</v>
      </c>
      <c r="AR243" s="16" t="s">
        <v>177</v>
      </c>
      <c r="AT243" s="16" t="s">
        <v>174</v>
      </c>
      <c r="AU243" s="16" t="s">
        <v>84</v>
      </c>
      <c r="AY243" s="16" t="s">
        <v>172</v>
      </c>
      <c r="BE243" s="191">
        <f t="shared" si="4"/>
        <v>0</v>
      </c>
      <c r="BF243" s="191">
        <f t="shared" si="5"/>
        <v>0</v>
      </c>
      <c r="BG243" s="191">
        <f t="shared" si="6"/>
        <v>0</v>
      </c>
      <c r="BH243" s="191">
        <f t="shared" si="7"/>
        <v>0</v>
      </c>
      <c r="BI243" s="191">
        <f t="shared" si="8"/>
        <v>0</v>
      </c>
      <c r="BJ243" s="16" t="s">
        <v>82</v>
      </c>
      <c r="BK243" s="191">
        <f t="shared" si="9"/>
        <v>0</v>
      </c>
      <c r="BL243" s="16" t="s">
        <v>177</v>
      </c>
      <c r="BM243" s="16" t="s">
        <v>1272</v>
      </c>
    </row>
    <row r="244" spans="2:65" s="11" customFormat="1" ht="22.9" customHeight="1">
      <c r="B244" s="165"/>
      <c r="C244" s="166"/>
      <c r="D244" s="167" t="s">
        <v>74</v>
      </c>
      <c r="E244" s="179" t="s">
        <v>427</v>
      </c>
      <c r="F244" s="179" t="s">
        <v>428</v>
      </c>
      <c r="G244" s="166"/>
      <c r="H244" s="166"/>
      <c r="I244" s="169"/>
      <c r="J244" s="180">
        <f>BK244</f>
        <v>0</v>
      </c>
      <c r="K244" s="166"/>
      <c r="L244" s="171"/>
      <c r="M244" s="172"/>
      <c r="N244" s="173"/>
      <c r="O244" s="173"/>
      <c r="P244" s="174">
        <f>SUM(P245:P251)</f>
        <v>0</v>
      </c>
      <c r="Q244" s="173"/>
      <c r="R244" s="174">
        <f>SUM(R245:R251)</f>
        <v>0</v>
      </c>
      <c r="S244" s="173"/>
      <c r="T244" s="175">
        <f>SUM(T245:T251)</f>
        <v>0</v>
      </c>
      <c r="AR244" s="176" t="s">
        <v>82</v>
      </c>
      <c r="AT244" s="177" t="s">
        <v>74</v>
      </c>
      <c r="AU244" s="177" t="s">
        <v>82</v>
      </c>
      <c r="AY244" s="176" t="s">
        <v>172</v>
      </c>
      <c r="BK244" s="178">
        <f>SUM(BK245:BK251)</f>
        <v>0</v>
      </c>
    </row>
    <row r="245" spans="2:65" s="1" customFormat="1" ht="16.5" customHeight="1">
      <c r="B245" s="33"/>
      <c r="C245" s="181" t="s">
        <v>332</v>
      </c>
      <c r="D245" s="181" t="s">
        <v>174</v>
      </c>
      <c r="E245" s="182" t="s">
        <v>430</v>
      </c>
      <c r="F245" s="183" t="s">
        <v>431</v>
      </c>
      <c r="G245" s="184" t="s">
        <v>291</v>
      </c>
      <c r="H245" s="185">
        <v>214.5</v>
      </c>
      <c r="I245" s="186"/>
      <c r="J245" s="185">
        <f>ROUND(I245*H245,2)</f>
        <v>0</v>
      </c>
      <c r="K245" s="183" t="s">
        <v>1</v>
      </c>
      <c r="L245" s="37"/>
      <c r="M245" s="187" t="s">
        <v>1</v>
      </c>
      <c r="N245" s="188" t="s">
        <v>46</v>
      </c>
      <c r="O245" s="59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AR245" s="16" t="s">
        <v>177</v>
      </c>
      <c r="AT245" s="16" t="s">
        <v>174</v>
      </c>
      <c r="AU245" s="16" t="s">
        <v>84</v>
      </c>
      <c r="AY245" s="16" t="s">
        <v>172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6" t="s">
        <v>82</v>
      </c>
      <c r="BK245" s="191">
        <f>ROUND(I245*H245,2)</f>
        <v>0</v>
      </c>
      <c r="BL245" s="16" t="s">
        <v>177</v>
      </c>
      <c r="BM245" s="16" t="s">
        <v>1273</v>
      </c>
    </row>
    <row r="246" spans="2:65" s="12" customFormat="1">
      <c r="B246" s="192"/>
      <c r="C246" s="193"/>
      <c r="D246" s="194" t="s">
        <v>178</v>
      </c>
      <c r="E246" s="195" t="s">
        <v>1</v>
      </c>
      <c r="F246" s="196" t="s">
        <v>432</v>
      </c>
      <c r="G246" s="193"/>
      <c r="H246" s="195" t="s">
        <v>1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178</v>
      </c>
      <c r="AU246" s="202" t="s">
        <v>84</v>
      </c>
      <c r="AV246" s="12" t="s">
        <v>82</v>
      </c>
      <c r="AW246" s="12" t="s">
        <v>36</v>
      </c>
      <c r="AX246" s="12" t="s">
        <v>75</v>
      </c>
      <c r="AY246" s="202" t="s">
        <v>172</v>
      </c>
    </row>
    <row r="247" spans="2:65" s="12" customFormat="1">
      <c r="B247" s="192"/>
      <c r="C247" s="193"/>
      <c r="D247" s="194" t="s">
        <v>178</v>
      </c>
      <c r="E247" s="195" t="s">
        <v>1</v>
      </c>
      <c r="F247" s="196" t="s">
        <v>283</v>
      </c>
      <c r="G247" s="193"/>
      <c r="H247" s="195" t="s">
        <v>1</v>
      </c>
      <c r="I247" s="197"/>
      <c r="J247" s="193"/>
      <c r="K247" s="193"/>
      <c r="L247" s="198"/>
      <c r="M247" s="199"/>
      <c r="N247" s="200"/>
      <c r="O247" s="200"/>
      <c r="P247" s="200"/>
      <c r="Q247" s="200"/>
      <c r="R247" s="200"/>
      <c r="S247" s="200"/>
      <c r="T247" s="201"/>
      <c r="AT247" s="202" t="s">
        <v>178</v>
      </c>
      <c r="AU247" s="202" t="s">
        <v>84</v>
      </c>
      <c r="AV247" s="12" t="s">
        <v>82</v>
      </c>
      <c r="AW247" s="12" t="s">
        <v>36</v>
      </c>
      <c r="AX247" s="12" t="s">
        <v>75</v>
      </c>
      <c r="AY247" s="202" t="s">
        <v>172</v>
      </c>
    </row>
    <row r="248" spans="2:65" s="13" customFormat="1">
      <c r="B248" s="203"/>
      <c r="C248" s="204"/>
      <c r="D248" s="194" t="s">
        <v>178</v>
      </c>
      <c r="E248" s="205" t="s">
        <v>1</v>
      </c>
      <c r="F248" s="206" t="s">
        <v>1274</v>
      </c>
      <c r="G248" s="204"/>
      <c r="H248" s="207">
        <v>49.47</v>
      </c>
      <c r="I248" s="208"/>
      <c r="J248" s="204"/>
      <c r="K248" s="204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178</v>
      </c>
      <c r="AU248" s="213" t="s">
        <v>84</v>
      </c>
      <c r="AV248" s="13" t="s">
        <v>84</v>
      </c>
      <c r="AW248" s="13" t="s">
        <v>36</v>
      </c>
      <c r="AX248" s="13" t="s">
        <v>75</v>
      </c>
      <c r="AY248" s="213" t="s">
        <v>172</v>
      </c>
    </row>
    <row r="249" spans="2:65" s="13" customFormat="1">
      <c r="B249" s="203"/>
      <c r="C249" s="204"/>
      <c r="D249" s="194" t="s">
        <v>178</v>
      </c>
      <c r="E249" s="205" t="s">
        <v>1</v>
      </c>
      <c r="F249" s="206" t="s">
        <v>1275</v>
      </c>
      <c r="G249" s="204"/>
      <c r="H249" s="207">
        <v>99.52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178</v>
      </c>
      <c r="AU249" s="213" t="s">
        <v>84</v>
      </c>
      <c r="AV249" s="13" t="s">
        <v>84</v>
      </c>
      <c r="AW249" s="13" t="s">
        <v>36</v>
      </c>
      <c r="AX249" s="13" t="s">
        <v>75</v>
      </c>
      <c r="AY249" s="213" t="s">
        <v>172</v>
      </c>
    </row>
    <row r="250" spans="2:65" s="13" customFormat="1">
      <c r="B250" s="203"/>
      <c r="C250" s="204"/>
      <c r="D250" s="194" t="s">
        <v>178</v>
      </c>
      <c r="E250" s="205" t="s">
        <v>1</v>
      </c>
      <c r="F250" s="206" t="s">
        <v>1276</v>
      </c>
      <c r="G250" s="204"/>
      <c r="H250" s="207">
        <v>65.510000000000005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178</v>
      </c>
      <c r="AU250" s="213" t="s">
        <v>84</v>
      </c>
      <c r="AV250" s="13" t="s">
        <v>84</v>
      </c>
      <c r="AW250" s="13" t="s">
        <v>36</v>
      </c>
      <c r="AX250" s="13" t="s">
        <v>75</v>
      </c>
      <c r="AY250" s="213" t="s">
        <v>172</v>
      </c>
    </row>
    <row r="251" spans="2:65" s="14" customFormat="1">
      <c r="B251" s="216"/>
      <c r="C251" s="217"/>
      <c r="D251" s="194" t="s">
        <v>178</v>
      </c>
      <c r="E251" s="218" t="s">
        <v>1</v>
      </c>
      <c r="F251" s="219" t="s">
        <v>195</v>
      </c>
      <c r="G251" s="217"/>
      <c r="H251" s="220">
        <v>214.5</v>
      </c>
      <c r="I251" s="221"/>
      <c r="J251" s="217"/>
      <c r="K251" s="217"/>
      <c r="L251" s="222"/>
      <c r="M251" s="223"/>
      <c r="N251" s="224"/>
      <c r="O251" s="224"/>
      <c r="P251" s="224"/>
      <c r="Q251" s="224"/>
      <c r="R251" s="224"/>
      <c r="S251" s="224"/>
      <c r="T251" s="225"/>
      <c r="AT251" s="226" t="s">
        <v>178</v>
      </c>
      <c r="AU251" s="226" t="s">
        <v>84</v>
      </c>
      <c r="AV251" s="14" t="s">
        <v>177</v>
      </c>
      <c r="AW251" s="14" t="s">
        <v>36</v>
      </c>
      <c r="AX251" s="14" t="s">
        <v>82</v>
      </c>
      <c r="AY251" s="226" t="s">
        <v>172</v>
      </c>
    </row>
    <row r="252" spans="2:65" s="11" customFormat="1" ht="22.9" customHeight="1">
      <c r="B252" s="165"/>
      <c r="C252" s="166"/>
      <c r="D252" s="167" t="s">
        <v>74</v>
      </c>
      <c r="E252" s="179" t="s">
        <v>433</v>
      </c>
      <c r="F252" s="179" t="s">
        <v>434</v>
      </c>
      <c r="G252" s="166"/>
      <c r="H252" s="166"/>
      <c r="I252" s="169"/>
      <c r="J252" s="180">
        <f>BK252</f>
        <v>0</v>
      </c>
      <c r="K252" s="166"/>
      <c r="L252" s="171"/>
      <c r="M252" s="172"/>
      <c r="N252" s="173"/>
      <c r="O252" s="173"/>
      <c r="P252" s="174">
        <f>P253</f>
        <v>0</v>
      </c>
      <c r="Q252" s="173"/>
      <c r="R252" s="174">
        <f>R253</f>
        <v>0</v>
      </c>
      <c r="S252" s="173"/>
      <c r="T252" s="175">
        <f>T253</f>
        <v>0</v>
      </c>
      <c r="AR252" s="176" t="s">
        <v>82</v>
      </c>
      <c r="AT252" s="177" t="s">
        <v>74</v>
      </c>
      <c r="AU252" s="177" t="s">
        <v>82</v>
      </c>
      <c r="AY252" s="176" t="s">
        <v>172</v>
      </c>
      <c r="BK252" s="178">
        <f>BK253</f>
        <v>0</v>
      </c>
    </row>
    <row r="253" spans="2:65" s="1" customFormat="1" ht="22.5" customHeight="1">
      <c r="B253" s="33"/>
      <c r="C253" s="181" t="s">
        <v>333</v>
      </c>
      <c r="D253" s="181" t="s">
        <v>174</v>
      </c>
      <c r="E253" s="182" t="s">
        <v>571</v>
      </c>
      <c r="F253" s="183" t="s">
        <v>572</v>
      </c>
      <c r="G253" s="184" t="s">
        <v>291</v>
      </c>
      <c r="H253" s="185">
        <v>94.11</v>
      </c>
      <c r="I253" s="186"/>
      <c r="J253" s="185">
        <f>ROUND(I253*H253,2)</f>
        <v>0</v>
      </c>
      <c r="K253" s="183" t="s">
        <v>176</v>
      </c>
      <c r="L253" s="37"/>
      <c r="M253" s="187" t="s">
        <v>1</v>
      </c>
      <c r="N253" s="188" t="s">
        <v>46</v>
      </c>
      <c r="O253" s="59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AR253" s="16" t="s">
        <v>177</v>
      </c>
      <c r="AT253" s="16" t="s">
        <v>174</v>
      </c>
      <c r="AU253" s="16" t="s">
        <v>84</v>
      </c>
      <c r="AY253" s="16" t="s">
        <v>172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6" t="s">
        <v>82</v>
      </c>
      <c r="BK253" s="191">
        <f>ROUND(I253*H253,2)</f>
        <v>0</v>
      </c>
      <c r="BL253" s="16" t="s">
        <v>177</v>
      </c>
      <c r="BM253" s="16" t="s">
        <v>1277</v>
      </c>
    </row>
    <row r="254" spans="2:65" s="11" customFormat="1" ht="25.9" customHeight="1">
      <c r="B254" s="165"/>
      <c r="C254" s="166"/>
      <c r="D254" s="167" t="s">
        <v>74</v>
      </c>
      <c r="E254" s="168" t="s">
        <v>574</v>
      </c>
      <c r="F254" s="168" t="s">
        <v>575</v>
      </c>
      <c r="G254" s="166"/>
      <c r="H254" s="166"/>
      <c r="I254" s="169"/>
      <c r="J254" s="170">
        <f>BK254</f>
        <v>0</v>
      </c>
      <c r="K254" s="166"/>
      <c r="L254" s="171"/>
      <c r="M254" s="172"/>
      <c r="N254" s="173"/>
      <c r="O254" s="173"/>
      <c r="P254" s="174">
        <f>SUM(P255:P261)</f>
        <v>0</v>
      </c>
      <c r="Q254" s="173"/>
      <c r="R254" s="174">
        <f>SUM(R255:R261)</f>
        <v>0.5</v>
      </c>
      <c r="S254" s="173"/>
      <c r="T254" s="175">
        <f>SUM(T255:T261)</f>
        <v>0</v>
      </c>
      <c r="AR254" s="176" t="s">
        <v>177</v>
      </c>
      <c r="AT254" s="177" t="s">
        <v>74</v>
      </c>
      <c r="AU254" s="177" t="s">
        <v>75</v>
      </c>
      <c r="AY254" s="176" t="s">
        <v>172</v>
      </c>
      <c r="BK254" s="178">
        <f>SUM(BK255:BK261)</f>
        <v>0</v>
      </c>
    </row>
    <row r="255" spans="2:65" s="1" customFormat="1" ht="16.5" customHeight="1">
      <c r="B255" s="33"/>
      <c r="C255" s="181" t="s">
        <v>334</v>
      </c>
      <c r="D255" s="181" t="s">
        <v>174</v>
      </c>
      <c r="E255" s="182" t="s">
        <v>576</v>
      </c>
      <c r="F255" s="183" t="s">
        <v>577</v>
      </c>
      <c r="G255" s="184" t="s">
        <v>211</v>
      </c>
      <c r="H255" s="185">
        <v>170.59</v>
      </c>
      <c r="I255" s="186"/>
      <c r="J255" s="185">
        <f>ROUND(I255*H255,2)</f>
        <v>0</v>
      </c>
      <c r="K255" s="183" t="s">
        <v>1</v>
      </c>
      <c r="L255" s="37"/>
      <c r="M255" s="187" t="s">
        <v>1</v>
      </c>
      <c r="N255" s="188" t="s">
        <v>46</v>
      </c>
      <c r="O255" s="59"/>
      <c r="P255" s="189">
        <f>O255*H255</f>
        <v>0</v>
      </c>
      <c r="Q255" s="189">
        <v>0</v>
      </c>
      <c r="R255" s="189">
        <f>Q255*H255</f>
        <v>0</v>
      </c>
      <c r="S255" s="189">
        <v>0</v>
      </c>
      <c r="T255" s="190">
        <f>S255*H255</f>
        <v>0</v>
      </c>
      <c r="AR255" s="16" t="s">
        <v>578</v>
      </c>
      <c r="AT255" s="16" t="s">
        <v>174</v>
      </c>
      <c r="AU255" s="16" t="s">
        <v>82</v>
      </c>
      <c r="AY255" s="16" t="s">
        <v>172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6" t="s">
        <v>82</v>
      </c>
      <c r="BK255" s="191">
        <f>ROUND(I255*H255,2)</f>
        <v>0</v>
      </c>
      <c r="BL255" s="16" t="s">
        <v>578</v>
      </c>
      <c r="BM255" s="16" t="s">
        <v>1278</v>
      </c>
    </row>
    <row r="256" spans="2:65" s="1" customFormat="1" ht="16.5" customHeight="1">
      <c r="B256" s="33"/>
      <c r="C256" s="181" t="s">
        <v>335</v>
      </c>
      <c r="D256" s="181" t="s">
        <v>174</v>
      </c>
      <c r="E256" s="182" t="s">
        <v>580</v>
      </c>
      <c r="F256" s="183" t="s">
        <v>581</v>
      </c>
      <c r="G256" s="184" t="s">
        <v>582</v>
      </c>
      <c r="H256" s="185">
        <v>1</v>
      </c>
      <c r="I256" s="186"/>
      <c r="J256" s="185">
        <f>ROUND(I256*H256,2)</f>
        <v>0</v>
      </c>
      <c r="K256" s="183" t="s">
        <v>1</v>
      </c>
      <c r="L256" s="37"/>
      <c r="M256" s="187" t="s">
        <v>1</v>
      </c>
      <c r="N256" s="188" t="s">
        <v>46</v>
      </c>
      <c r="O256" s="59"/>
      <c r="P256" s="189">
        <f>O256*H256</f>
        <v>0</v>
      </c>
      <c r="Q256" s="189">
        <v>0</v>
      </c>
      <c r="R256" s="189">
        <f>Q256*H256</f>
        <v>0</v>
      </c>
      <c r="S256" s="189">
        <v>0</v>
      </c>
      <c r="T256" s="190">
        <f>S256*H256</f>
        <v>0</v>
      </c>
      <c r="AR256" s="16" t="s">
        <v>578</v>
      </c>
      <c r="AT256" s="16" t="s">
        <v>174</v>
      </c>
      <c r="AU256" s="16" t="s">
        <v>82</v>
      </c>
      <c r="AY256" s="16" t="s">
        <v>172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6" t="s">
        <v>82</v>
      </c>
      <c r="BK256" s="191">
        <f>ROUND(I256*H256,2)</f>
        <v>0</v>
      </c>
      <c r="BL256" s="16" t="s">
        <v>578</v>
      </c>
      <c r="BM256" s="16" t="s">
        <v>1279</v>
      </c>
    </row>
    <row r="257" spans="2:65" s="1" customFormat="1" ht="16.5" customHeight="1">
      <c r="B257" s="33"/>
      <c r="C257" s="181" t="s">
        <v>338</v>
      </c>
      <c r="D257" s="181" t="s">
        <v>174</v>
      </c>
      <c r="E257" s="182" t="s">
        <v>772</v>
      </c>
      <c r="F257" s="183" t="s">
        <v>773</v>
      </c>
      <c r="G257" s="184" t="s">
        <v>582</v>
      </c>
      <c r="H257" s="185">
        <v>1</v>
      </c>
      <c r="I257" s="186"/>
      <c r="J257" s="185">
        <f>ROUND(I257*H257,2)</f>
        <v>0</v>
      </c>
      <c r="K257" s="183" t="s">
        <v>1</v>
      </c>
      <c r="L257" s="37"/>
      <c r="M257" s="187" t="s">
        <v>1</v>
      </c>
      <c r="N257" s="188" t="s">
        <v>46</v>
      </c>
      <c r="O257" s="59"/>
      <c r="P257" s="189">
        <f>O257*H257</f>
        <v>0</v>
      </c>
      <c r="Q257" s="189">
        <v>0.5</v>
      </c>
      <c r="R257" s="189">
        <f>Q257*H257</f>
        <v>0.5</v>
      </c>
      <c r="S257" s="189">
        <v>0</v>
      </c>
      <c r="T257" s="190">
        <f>S257*H257</f>
        <v>0</v>
      </c>
      <c r="AR257" s="16" t="s">
        <v>177</v>
      </c>
      <c r="AT257" s="16" t="s">
        <v>174</v>
      </c>
      <c r="AU257" s="16" t="s">
        <v>82</v>
      </c>
      <c r="AY257" s="16" t="s">
        <v>172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6" t="s">
        <v>82</v>
      </c>
      <c r="BK257" s="191">
        <f>ROUND(I257*H257,2)</f>
        <v>0</v>
      </c>
      <c r="BL257" s="16" t="s">
        <v>177</v>
      </c>
      <c r="BM257" s="16" t="s">
        <v>1280</v>
      </c>
    </row>
    <row r="258" spans="2:65" s="12" customFormat="1">
      <c r="B258" s="192"/>
      <c r="C258" s="193"/>
      <c r="D258" s="194" t="s">
        <v>178</v>
      </c>
      <c r="E258" s="195" t="s">
        <v>1</v>
      </c>
      <c r="F258" s="196" t="s">
        <v>775</v>
      </c>
      <c r="G258" s="193"/>
      <c r="H258" s="195" t="s">
        <v>1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178</v>
      </c>
      <c r="AU258" s="202" t="s">
        <v>82</v>
      </c>
      <c r="AV258" s="12" t="s">
        <v>82</v>
      </c>
      <c r="AW258" s="12" t="s">
        <v>36</v>
      </c>
      <c r="AX258" s="12" t="s">
        <v>75</v>
      </c>
      <c r="AY258" s="202" t="s">
        <v>172</v>
      </c>
    </row>
    <row r="259" spans="2:65" s="12" customFormat="1">
      <c r="B259" s="192"/>
      <c r="C259" s="193"/>
      <c r="D259" s="194" t="s">
        <v>178</v>
      </c>
      <c r="E259" s="195" t="s">
        <v>1</v>
      </c>
      <c r="F259" s="196" t="s">
        <v>1281</v>
      </c>
      <c r="G259" s="193"/>
      <c r="H259" s="195" t="s">
        <v>1</v>
      </c>
      <c r="I259" s="197"/>
      <c r="J259" s="193"/>
      <c r="K259" s="193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178</v>
      </c>
      <c r="AU259" s="202" t="s">
        <v>82</v>
      </c>
      <c r="AV259" s="12" t="s">
        <v>82</v>
      </c>
      <c r="AW259" s="12" t="s">
        <v>36</v>
      </c>
      <c r="AX259" s="12" t="s">
        <v>75</v>
      </c>
      <c r="AY259" s="202" t="s">
        <v>172</v>
      </c>
    </row>
    <row r="260" spans="2:65" s="12" customFormat="1">
      <c r="B260" s="192"/>
      <c r="C260" s="193"/>
      <c r="D260" s="194" t="s">
        <v>178</v>
      </c>
      <c r="E260" s="195" t="s">
        <v>1</v>
      </c>
      <c r="F260" s="196" t="s">
        <v>777</v>
      </c>
      <c r="G260" s="193"/>
      <c r="H260" s="195" t="s">
        <v>1</v>
      </c>
      <c r="I260" s="197"/>
      <c r="J260" s="193"/>
      <c r="K260" s="193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178</v>
      </c>
      <c r="AU260" s="202" t="s">
        <v>82</v>
      </c>
      <c r="AV260" s="12" t="s">
        <v>82</v>
      </c>
      <c r="AW260" s="12" t="s">
        <v>36</v>
      </c>
      <c r="AX260" s="12" t="s">
        <v>75</v>
      </c>
      <c r="AY260" s="202" t="s">
        <v>172</v>
      </c>
    </row>
    <row r="261" spans="2:65" s="13" customFormat="1">
      <c r="B261" s="203"/>
      <c r="C261" s="204"/>
      <c r="D261" s="194" t="s">
        <v>178</v>
      </c>
      <c r="E261" s="205" t="s">
        <v>1</v>
      </c>
      <c r="F261" s="206" t="s">
        <v>82</v>
      </c>
      <c r="G261" s="204"/>
      <c r="H261" s="207">
        <v>1</v>
      </c>
      <c r="I261" s="208"/>
      <c r="J261" s="204"/>
      <c r="K261" s="204"/>
      <c r="L261" s="209"/>
      <c r="M261" s="241"/>
      <c r="N261" s="242"/>
      <c r="O261" s="242"/>
      <c r="P261" s="242"/>
      <c r="Q261" s="242"/>
      <c r="R261" s="242"/>
      <c r="S261" s="242"/>
      <c r="T261" s="243"/>
      <c r="AT261" s="213" t="s">
        <v>178</v>
      </c>
      <c r="AU261" s="213" t="s">
        <v>82</v>
      </c>
      <c r="AV261" s="13" t="s">
        <v>84</v>
      </c>
      <c r="AW261" s="13" t="s">
        <v>36</v>
      </c>
      <c r="AX261" s="13" t="s">
        <v>82</v>
      </c>
      <c r="AY261" s="213" t="s">
        <v>172</v>
      </c>
    </row>
    <row r="262" spans="2:65" s="1" customFormat="1" ht="6.95" customHeight="1">
      <c r="B262" s="45"/>
      <c r="C262" s="46"/>
      <c r="D262" s="46"/>
      <c r="E262" s="46"/>
      <c r="F262" s="46"/>
      <c r="G262" s="46"/>
      <c r="H262" s="46"/>
      <c r="I262" s="133"/>
      <c r="J262" s="46"/>
      <c r="K262" s="46"/>
      <c r="L262" s="37"/>
    </row>
  </sheetData>
  <sheetProtection algorithmName="SHA-512" hashValue="rghvTlQKXjVBnGNnRbeEbw90R2cxhntJZG6UcenZff7DNlU7FTbfMcLh20MlC2O68k0HtD/qc/t8QoHJL5twYQ==" saltValue="L7F8xQR3ETUNmbqgpd4YQ/1zWGQpDq8RgoW3SuPdtFk0hElLgXWzA3ogJz+NHFzCLYL5rDXt4376JSVbFo8qcA==" spinCount="100000" sheet="1" objects="1" scenarios="1" formatColumns="0" formatRows="0" autoFilter="0"/>
  <autoFilter ref="C98:K261" xr:uid="{00000000-0009-0000-0000-000007000000}"/>
  <mergeCells count="15">
    <mergeCell ref="E85:H85"/>
    <mergeCell ref="E89:H89"/>
    <mergeCell ref="E87:H87"/>
    <mergeCell ref="E91:H91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405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6" t="s">
        <v>111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139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367" t="str">
        <f>'Rekapitulace stavby'!K6</f>
        <v>Výstavba kanalizace Hrdlořezy - DPS - neuznatelné náklady</v>
      </c>
      <c r="F7" s="368"/>
      <c r="G7" s="368"/>
      <c r="H7" s="368"/>
      <c r="L7" s="19"/>
    </row>
    <row r="8" spans="2:46">
      <c r="B8" s="19"/>
      <c r="D8" s="110" t="s">
        <v>140</v>
      </c>
      <c r="L8" s="19"/>
    </row>
    <row r="9" spans="2:46" ht="16.5" customHeight="1">
      <c r="B9" s="19"/>
      <c r="E9" s="367" t="s">
        <v>141</v>
      </c>
      <c r="F9" s="339"/>
      <c r="G9" s="339"/>
      <c r="H9" s="339"/>
      <c r="L9" s="19"/>
    </row>
    <row r="10" spans="2:46" ht="12" customHeight="1">
      <c r="B10" s="19"/>
      <c r="D10" s="110" t="s">
        <v>142</v>
      </c>
      <c r="L10" s="19"/>
    </row>
    <row r="11" spans="2:46" s="1" customFormat="1" ht="16.5" customHeight="1">
      <c r="B11" s="37"/>
      <c r="E11" s="368" t="s">
        <v>438</v>
      </c>
      <c r="F11" s="369"/>
      <c r="G11" s="369"/>
      <c r="H11" s="369"/>
      <c r="I11" s="111"/>
      <c r="L11" s="37"/>
    </row>
    <row r="12" spans="2:46" s="1" customFormat="1" ht="12" customHeight="1">
      <c r="B12" s="37"/>
      <c r="D12" s="110" t="s">
        <v>439</v>
      </c>
      <c r="I12" s="111"/>
      <c r="L12" s="37"/>
    </row>
    <row r="13" spans="2:46" s="1" customFormat="1" ht="36.950000000000003" customHeight="1">
      <c r="B13" s="37"/>
      <c r="E13" s="370" t="s">
        <v>1282</v>
      </c>
      <c r="F13" s="369"/>
      <c r="G13" s="369"/>
      <c r="H13" s="369"/>
      <c r="I13" s="111"/>
      <c r="L13" s="37"/>
    </row>
    <row r="14" spans="2:46" s="1" customFormat="1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1</v>
      </c>
      <c r="I15" s="112" t="s">
        <v>19</v>
      </c>
      <c r="J15" s="16" t="s">
        <v>1</v>
      </c>
      <c r="L15" s="37"/>
    </row>
    <row r="16" spans="2:46" s="1" customFormat="1" ht="12" customHeight="1">
      <c r="B16" s="37"/>
      <c r="D16" s="110" t="s">
        <v>20</v>
      </c>
      <c r="F16" s="16" t="s">
        <v>21</v>
      </c>
      <c r="I16" s="112" t="s">
        <v>22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24</v>
      </c>
      <c r="I18" s="112" t="s">
        <v>25</v>
      </c>
      <c r="J18" s="16" t="s">
        <v>26</v>
      </c>
      <c r="L18" s="37"/>
    </row>
    <row r="19" spans="2:12" s="1" customFormat="1" ht="18" customHeight="1">
      <c r="B19" s="37"/>
      <c r="E19" s="16" t="s">
        <v>27</v>
      </c>
      <c r="I19" s="112" t="s">
        <v>28</v>
      </c>
      <c r="J19" s="16" t="s">
        <v>29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30</v>
      </c>
      <c r="I21" s="112" t="s">
        <v>25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371" t="str">
        <f>'Rekapitulace stavby'!E14</f>
        <v>Vyplň údaj</v>
      </c>
      <c r="F22" s="372"/>
      <c r="G22" s="372"/>
      <c r="H22" s="372"/>
      <c r="I22" s="112" t="s">
        <v>28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32</v>
      </c>
      <c r="I24" s="112" t="s">
        <v>25</v>
      </c>
      <c r="J24" s="16" t="s">
        <v>33</v>
      </c>
      <c r="L24" s="37"/>
    </row>
    <row r="25" spans="2:12" s="1" customFormat="1" ht="18" customHeight="1">
      <c r="B25" s="37"/>
      <c r="E25" s="16" t="s">
        <v>34</v>
      </c>
      <c r="I25" s="112" t="s">
        <v>28</v>
      </c>
      <c r="J25" s="16" t="s">
        <v>35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37</v>
      </c>
      <c r="I27" s="112" t="s">
        <v>25</v>
      </c>
      <c r="J27" s="16" t="s">
        <v>1</v>
      </c>
      <c r="L27" s="37"/>
    </row>
    <row r="28" spans="2:12" s="1" customFormat="1" ht="18" customHeight="1">
      <c r="B28" s="37"/>
      <c r="E28" s="16" t="s">
        <v>38</v>
      </c>
      <c r="I28" s="112" t="s">
        <v>28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39</v>
      </c>
      <c r="I30" s="111"/>
      <c r="L30" s="37"/>
    </row>
    <row r="31" spans="2:12" s="7" customFormat="1" ht="45" customHeight="1">
      <c r="B31" s="114"/>
      <c r="E31" s="373" t="s">
        <v>40</v>
      </c>
      <c r="F31" s="373"/>
      <c r="G31" s="373"/>
      <c r="H31" s="373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41</v>
      </c>
      <c r="I34" s="111"/>
      <c r="J34" s="118">
        <f>ROUND(J101,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43</v>
      </c>
      <c r="I36" s="120" t="s">
        <v>42</v>
      </c>
      <c r="J36" s="119" t="s">
        <v>44</v>
      </c>
      <c r="L36" s="37"/>
    </row>
    <row r="37" spans="2:12" s="1" customFormat="1" ht="14.45" customHeight="1">
      <c r="B37" s="37"/>
      <c r="D37" s="110" t="s">
        <v>45</v>
      </c>
      <c r="E37" s="110" t="s">
        <v>46</v>
      </c>
      <c r="F37" s="121">
        <f>ROUND((SUM(BE101:BE404)),  2)</f>
        <v>0</v>
      </c>
      <c r="I37" s="122">
        <v>0.21</v>
      </c>
      <c r="J37" s="121">
        <f>ROUND(((SUM(BE101:BE404))*I37),  2)</f>
        <v>0</v>
      </c>
      <c r="L37" s="37"/>
    </row>
    <row r="38" spans="2:12" s="1" customFormat="1" ht="14.45" customHeight="1">
      <c r="B38" s="37"/>
      <c r="E38" s="110" t="s">
        <v>47</v>
      </c>
      <c r="F38" s="121">
        <f>ROUND((SUM(BF101:BF404)),  2)</f>
        <v>0</v>
      </c>
      <c r="I38" s="122">
        <v>0.15</v>
      </c>
      <c r="J38" s="121">
        <f>ROUND(((SUM(BF101:BF404))*I38),  2)</f>
        <v>0</v>
      </c>
      <c r="L38" s="37"/>
    </row>
    <row r="39" spans="2:12" s="1" customFormat="1" ht="14.45" hidden="1" customHeight="1">
      <c r="B39" s="37"/>
      <c r="E39" s="110" t="s">
        <v>48</v>
      </c>
      <c r="F39" s="121">
        <f>ROUND((SUM(BG101:BG404)),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49</v>
      </c>
      <c r="F40" s="121">
        <f>ROUND((SUM(BH101:BH404)),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50</v>
      </c>
      <c r="F41" s="121">
        <f>ROUND((SUM(BI101:BI404)),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51</v>
      </c>
      <c r="E43" s="125"/>
      <c r="F43" s="125"/>
      <c r="G43" s="126" t="s">
        <v>52</v>
      </c>
      <c r="H43" s="127" t="s">
        <v>53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143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365" t="str">
        <f>E7</f>
        <v>Výstavba kanalizace Hrdlořezy - DPS - neuznatelné náklady</v>
      </c>
      <c r="F52" s="366"/>
      <c r="G52" s="366"/>
      <c r="H52" s="366"/>
      <c r="I52" s="111"/>
      <c r="J52" s="34"/>
      <c r="K52" s="34"/>
      <c r="L52" s="37"/>
    </row>
    <row r="53" spans="2:12" ht="12" customHeight="1">
      <c r="B53" s="20"/>
      <c r="C53" s="28" t="s">
        <v>140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365" t="s">
        <v>141</v>
      </c>
      <c r="F54" s="352"/>
      <c r="G54" s="352"/>
      <c r="H54" s="352"/>
      <c r="J54" s="21"/>
      <c r="K54" s="21"/>
      <c r="L54" s="19"/>
    </row>
    <row r="55" spans="2:12" ht="12" customHeight="1">
      <c r="B55" s="20"/>
      <c r="C55" s="28" t="s">
        <v>142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366" t="s">
        <v>438</v>
      </c>
      <c r="F56" s="347"/>
      <c r="G56" s="347"/>
      <c r="H56" s="347"/>
      <c r="I56" s="111"/>
      <c r="J56" s="34"/>
      <c r="K56" s="34"/>
      <c r="L56" s="37"/>
    </row>
    <row r="57" spans="2:12" s="1" customFormat="1" ht="12" customHeight="1">
      <c r="B57" s="33"/>
      <c r="C57" s="28" t="s">
        <v>439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348" t="str">
        <f>E13</f>
        <v>SO 08.7. - Přeložka vodovodu C-1-a</v>
      </c>
      <c r="F58" s="347"/>
      <c r="G58" s="347"/>
      <c r="H58" s="347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20</v>
      </c>
      <c r="D60" s="34"/>
      <c r="E60" s="34"/>
      <c r="F60" s="26" t="str">
        <f>F16</f>
        <v>Hrdlořezy</v>
      </c>
      <c r="G60" s="34"/>
      <c r="H60" s="34"/>
      <c r="I60" s="112" t="s">
        <v>22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24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32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30</v>
      </c>
      <c r="D63" s="34"/>
      <c r="E63" s="34"/>
      <c r="F63" s="26" t="str">
        <f>IF(E22="","",E22)</f>
        <v>Vyplň údaj</v>
      </c>
      <c r="G63" s="34"/>
      <c r="H63" s="34"/>
      <c r="I63" s="112" t="s">
        <v>37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144</v>
      </c>
      <c r="D65" s="138"/>
      <c r="E65" s="138"/>
      <c r="F65" s="138"/>
      <c r="G65" s="138"/>
      <c r="H65" s="138"/>
      <c r="I65" s="139"/>
      <c r="J65" s="140" t="s">
        <v>145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146</v>
      </c>
      <c r="D67" s="34"/>
      <c r="E67" s="34"/>
      <c r="F67" s="34"/>
      <c r="G67" s="34"/>
      <c r="H67" s="34"/>
      <c r="I67" s="111"/>
      <c r="J67" s="72">
        <f>J101</f>
        <v>0</v>
      </c>
      <c r="K67" s="34"/>
      <c r="L67" s="37"/>
      <c r="AU67" s="16" t="s">
        <v>147</v>
      </c>
    </row>
    <row r="68" spans="2:47" s="8" customFormat="1" ht="24.95" customHeight="1">
      <c r="B68" s="142"/>
      <c r="C68" s="143"/>
      <c r="D68" s="144" t="s">
        <v>148</v>
      </c>
      <c r="E68" s="145"/>
      <c r="F68" s="145"/>
      <c r="G68" s="145"/>
      <c r="H68" s="145"/>
      <c r="I68" s="146"/>
      <c r="J68" s="147">
        <f>J102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149</v>
      </c>
      <c r="E69" s="151"/>
      <c r="F69" s="151"/>
      <c r="G69" s="151"/>
      <c r="H69" s="151"/>
      <c r="I69" s="152"/>
      <c r="J69" s="153">
        <f>J103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150</v>
      </c>
      <c r="E70" s="151"/>
      <c r="F70" s="151"/>
      <c r="G70" s="151"/>
      <c r="H70" s="151"/>
      <c r="I70" s="152"/>
      <c r="J70" s="153">
        <f>J215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151</v>
      </c>
      <c r="E71" s="151"/>
      <c r="F71" s="151"/>
      <c r="G71" s="151"/>
      <c r="H71" s="151"/>
      <c r="I71" s="152"/>
      <c r="J71" s="153">
        <f>J220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152</v>
      </c>
      <c r="E72" s="151"/>
      <c r="F72" s="151"/>
      <c r="G72" s="151"/>
      <c r="H72" s="151"/>
      <c r="I72" s="152"/>
      <c r="J72" s="153">
        <f>J234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153</v>
      </c>
      <c r="E73" s="151"/>
      <c r="F73" s="151"/>
      <c r="G73" s="151"/>
      <c r="H73" s="151"/>
      <c r="I73" s="152"/>
      <c r="J73" s="153">
        <f>J281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154</v>
      </c>
      <c r="E74" s="151"/>
      <c r="F74" s="151"/>
      <c r="G74" s="151"/>
      <c r="H74" s="151"/>
      <c r="I74" s="152"/>
      <c r="J74" s="153">
        <f>J367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155</v>
      </c>
      <c r="E75" s="151"/>
      <c r="F75" s="151"/>
      <c r="G75" s="151"/>
      <c r="H75" s="151"/>
      <c r="I75" s="152"/>
      <c r="J75" s="153">
        <f>J384</f>
        <v>0</v>
      </c>
      <c r="K75" s="93"/>
      <c r="L75" s="154"/>
    </row>
    <row r="76" spans="2:47" s="9" customFormat="1" ht="19.899999999999999" customHeight="1">
      <c r="B76" s="149"/>
      <c r="C76" s="93"/>
      <c r="D76" s="150" t="s">
        <v>156</v>
      </c>
      <c r="E76" s="151"/>
      <c r="F76" s="151"/>
      <c r="G76" s="151"/>
      <c r="H76" s="151"/>
      <c r="I76" s="152"/>
      <c r="J76" s="153">
        <f>J394</f>
        <v>0</v>
      </c>
      <c r="K76" s="93"/>
      <c r="L76" s="154"/>
    </row>
    <row r="77" spans="2:47" s="8" customFormat="1" ht="24.95" customHeight="1">
      <c r="B77" s="142"/>
      <c r="C77" s="143"/>
      <c r="D77" s="144" t="s">
        <v>441</v>
      </c>
      <c r="E77" s="145"/>
      <c r="F77" s="145"/>
      <c r="G77" s="145"/>
      <c r="H77" s="145"/>
      <c r="I77" s="146"/>
      <c r="J77" s="147">
        <f>J396</f>
        <v>0</v>
      </c>
      <c r="K77" s="143"/>
      <c r="L77" s="148"/>
    </row>
    <row r="78" spans="2:47" s="1" customFormat="1" ht="21.75" customHeight="1">
      <c r="B78" s="33"/>
      <c r="C78" s="34"/>
      <c r="D78" s="34"/>
      <c r="E78" s="34"/>
      <c r="F78" s="34"/>
      <c r="G78" s="34"/>
      <c r="H78" s="34"/>
      <c r="I78" s="111"/>
      <c r="J78" s="34"/>
      <c r="K78" s="34"/>
      <c r="L78" s="37"/>
    </row>
    <row r="79" spans="2:47" s="1" customFormat="1" ht="6.95" customHeight="1">
      <c r="B79" s="45"/>
      <c r="C79" s="46"/>
      <c r="D79" s="46"/>
      <c r="E79" s="46"/>
      <c r="F79" s="46"/>
      <c r="G79" s="46"/>
      <c r="H79" s="46"/>
      <c r="I79" s="133"/>
      <c r="J79" s="46"/>
      <c r="K79" s="46"/>
      <c r="L79" s="37"/>
    </row>
    <row r="83" spans="2:12" s="1" customFormat="1" ht="6.95" customHeight="1">
      <c r="B83" s="47"/>
      <c r="C83" s="48"/>
      <c r="D83" s="48"/>
      <c r="E83" s="48"/>
      <c r="F83" s="48"/>
      <c r="G83" s="48"/>
      <c r="H83" s="48"/>
      <c r="I83" s="136"/>
      <c r="J83" s="48"/>
      <c r="K83" s="48"/>
      <c r="L83" s="37"/>
    </row>
    <row r="84" spans="2:12" s="1" customFormat="1" ht="24.95" customHeight="1">
      <c r="B84" s="33"/>
      <c r="C84" s="22" t="s">
        <v>157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6.95" customHeight="1">
      <c r="B85" s="33"/>
      <c r="C85" s="34"/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2" customHeight="1">
      <c r="B86" s="33"/>
      <c r="C86" s="28" t="s">
        <v>15</v>
      </c>
      <c r="D86" s="34"/>
      <c r="E86" s="34"/>
      <c r="F86" s="34"/>
      <c r="G86" s="34"/>
      <c r="H86" s="34"/>
      <c r="I86" s="111"/>
      <c r="J86" s="34"/>
      <c r="K86" s="34"/>
      <c r="L86" s="37"/>
    </row>
    <row r="87" spans="2:12" s="1" customFormat="1" ht="16.5" customHeight="1">
      <c r="B87" s="33"/>
      <c r="C87" s="34"/>
      <c r="D87" s="34"/>
      <c r="E87" s="365" t="str">
        <f>E7</f>
        <v>Výstavba kanalizace Hrdlořezy - DPS - neuznatelné náklady</v>
      </c>
      <c r="F87" s="366"/>
      <c r="G87" s="366"/>
      <c r="H87" s="366"/>
      <c r="I87" s="111"/>
      <c r="J87" s="34"/>
      <c r="K87" s="34"/>
      <c r="L87" s="37"/>
    </row>
    <row r="88" spans="2:12" ht="12" customHeight="1">
      <c r="B88" s="20"/>
      <c r="C88" s="28" t="s">
        <v>140</v>
      </c>
      <c r="D88" s="21"/>
      <c r="E88" s="21"/>
      <c r="F88" s="21"/>
      <c r="G88" s="21"/>
      <c r="H88" s="21"/>
      <c r="J88" s="21"/>
      <c r="K88" s="21"/>
      <c r="L88" s="19"/>
    </row>
    <row r="89" spans="2:12" ht="16.5" customHeight="1">
      <c r="B89" s="20"/>
      <c r="C89" s="21"/>
      <c r="D89" s="21"/>
      <c r="E89" s="365" t="s">
        <v>141</v>
      </c>
      <c r="F89" s="352"/>
      <c r="G89" s="352"/>
      <c r="H89" s="352"/>
      <c r="J89" s="21"/>
      <c r="K89" s="21"/>
      <c r="L89" s="19"/>
    </row>
    <row r="90" spans="2:12" ht="12" customHeight="1">
      <c r="B90" s="20"/>
      <c r="C90" s="28" t="s">
        <v>142</v>
      </c>
      <c r="D90" s="21"/>
      <c r="E90" s="21"/>
      <c r="F90" s="21"/>
      <c r="G90" s="21"/>
      <c r="H90" s="21"/>
      <c r="J90" s="21"/>
      <c r="K90" s="21"/>
      <c r="L90" s="19"/>
    </row>
    <row r="91" spans="2:12" s="1" customFormat="1" ht="16.5" customHeight="1">
      <c r="B91" s="33"/>
      <c r="C91" s="34"/>
      <c r="D91" s="34"/>
      <c r="E91" s="366" t="s">
        <v>438</v>
      </c>
      <c r="F91" s="347"/>
      <c r="G91" s="347"/>
      <c r="H91" s="347"/>
      <c r="I91" s="111"/>
      <c r="J91" s="34"/>
      <c r="K91" s="34"/>
      <c r="L91" s="37"/>
    </row>
    <row r="92" spans="2:12" s="1" customFormat="1" ht="12" customHeight="1">
      <c r="B92" s="33"/>
      <c r="C92" s="28" t="s">
        <v>439</v>
      </c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6.5" customHeight="1">
      <c r="B93" s="33"/>
      <c r="C93" s="34"/>
      <c r="D93" s="34"/>
      <c r="E93" s="348" t="str">
        <f>E13</f>
        <v>SO 08.7. - Přeložka vodovodu C-1-a</v>
      </c>
      <c r="F93" s="347"/>
      <c r="G93" s="347"/>
      <c r="H93" s="347"/>
      <c r="I93" s="111"/>
      <c r="J93" s="34"/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2" customHeight="1">
      <c r="B95" s="33"/>
      <c r="C95" s="28" t="s">
        <v>20</v>
      </c>
      <c r="D95" s="34"/>
      <c r="E95" s="34"/>
      <c r="F95" s="26" t="str">
        <f>F16</f>
        <v>Hrdlořezy</v>
      </c>
      <c r="G95" s="34"/>
      <c r="H95" s="34"/>
      <c r="I95" s="112" t="s">
        <v>22</v>
      </c>
      <c r="J95" s="54" t="str">
        <f>IF(J16="","",J16)</f>
        <v>21. 3. 2018</v>
      </c>
      <c r="K95" s="34"/>
      <c r="L95" s="37"/>
    </row>
    <row r="96" spans="2:12" s="1" customFormat="1" ht="6.95" customHeight="1">
      <c r="B96" s="33"/>
      <c r="C96" s="34"/>
      <c r="D96" s="34"/>
      <c r="E96" s="34"/>
      <c r="F96" s="34"/>
      <c r="G96" s="34"/>
      <c r="H96" s="34"/>
      <c r="I96" s="111"/>
      <c r="J96" s="34"/>
      <c r="K96" s="34"/>
      <c r="L96" s="37"/>
    </row>
    <row r="97" spans="2:65" s="1" customFormat="1" ht="13.7" customHeight="1">
      <c r="B97" s="33"/>
      <c r="C97" s="28" t="s">
        <v>24</v>
      </c>
      <c r="D97" s="34"/>
      <c r="E97" s="34"/>
      <c r="F97" s="26" t="str">
        <f>E19</f>
        <v>Vodovody a kanalizace Mladá Boleslav, a.s.</v>
      </c>
      <c r="G97" s="34"/>
      <c r="H97" s="34"/>
      <c r="I97" s="112" t="s">
        <v>32</v>
      </c>
      <c r="J97" s="31" t="str">
        <f>E25</f>
        <v>ŠINDLAR s.r.o.</v>
      </c>
      <c r="K97" s="34"/>
      <c r="L97" s="37"/>
    </row>
    <row r="98" spans="2:65" s="1" customFormat="1" ht="13.7" customHeight="1">
      <c r="B98" s="33"/>
      <c r="C98" s="28" t="s">
        <v>30</v>
      </c>
      <c r="D98" s="34"/>
      <c r="E98" s="34"/>
      <c r="F98" s="26" t="str">
        <f>IF(E22="","",E22)</f>
        <v>Vyplň údaj</v>
      </c>
      <c r="G98" s="34"/>
      <c r="H98" s="34"/>
      <c r="I98" s="112" t="s">
        <v>37</v>
      </c>
      <c r="J98" s="31" t="str">
        <f>E28</f>
        <v>Roman Bárta</v>
      </c>
      <c r="K98" s="34"/>
      <c r="L98" s="37"/>
    </row>
    <row r="99" spans="2:65" s="1" customFormat="1" ht="10.35" customHeight="1">
      <c r="B99" s="33"/>
      <c r="C99" s="34"/>
      <c r="D99" s="34"/>
      <c r="E99" s="34"/>
      <c r="F99" s="34"/>
      <c r="G99" s="34"/>
      <c r="H99" s="34"/>
      <c r="I99" s="111"/>
      <c r="J99" s="34"/>
      <c r="K99" s="34"/>
      <c r="L99" s="37"/>
    </row>
    <row r="100" spans="2:65" s="10" customFormat="1" ht="29.25" customHeight="1">
      <c r="B100" s="155"/>
      <c r="C100" s="156" t="s">
        <v>158</v>
      </c>
      <c r="D100" s="157" t="s">
        <v>60</v>
      </c>
      <c r="E100" s="157" t="s">
        <v>56</v>
      </c>
      <c r="F100" s="157" t="s">
        <v>57</v>
      </c>
      <c r="G100" s="157" t="s">
        <v>159</v>
      </c>
      <c r="H100" s="157" t="s">
        <v>160</v>
      </c>
      <c r="I100" s="158" t="s">
        <v>161</v>
      </c>
      <c r="J100" s="157" t="s">
        <v>145</v>
      </c>
      <c r="K100" s="159" t="s">
        <v>162</v>
      </c>
      <c r="L100" s="160"/>
      <c r="M100" s="63" t="s">
        <v>1</v>
      </c>
      <c r="N100" s="64" t="s">
        <v>45</v>
      </c>
      <c r="O100" s="64" t="s">
        <v>163</v>
      </c>
      <c r="P100" s="64" t="s">
        <v>164</v>
      </c>
      <c r="Q100" s="64" t="s">
        <v>165</v>
      </c>
      <c r="R100" s="64" t="s">
        <v>166</v>
      </c>
      <c r="S100" s="64" t="s">
        <v>167</v>
      </c>
      <c r="T100" s="65" t="s">
        <v>168</v>
      </c>
    </row>
    <row r="101" spans="2:65" s="1" customFormat="1" ht="22.9" customHeight="1">
      <c r="B101" s="33"/>
      <c r="C101" s="70" t="s">
        <v>169</v>
      </c>
      <c r="D101" s="34"/>
      <c r="E101" s="34"/>
      <c r="F101" s="34"/>
      <c r="G101" s="34"/>
      <c r="H101" s="34"/>
      <c r="I101" s="111"/>
      <c r="J101" s="161">
        <f>BK101</f>
        <v>0</v>
      </c>
      <c r="K101" s="34"/>
      <c r="L101" s="37"/>
      <c r="M101" s="66"/>
      <c r="N101" s="67"/>
      <c r="O101" s="67"/>
      <c r="P101" s="162">
        <f>P102+P396</f>
        <v>0</v>
      </c>
      <c r="Q101" s="67"/>
      <c r="R101" s="162">
        <f>R102+R396</f>
        <v>449.44349880000004</v>
      </c>
      <c r="S101" s="67"/>
      <c r="T101" s="163">
        <f>T102+T396</f>
        <v>525.40099999999995</v>
      </c>
      <c r="AT101" s="16" t="s">
        <v>74</v>
      </c>
      <c r="AU101" s="16" t="s">
        <v>147</v>
      </c>
      <c r="BK101" s="164">
        <f>BK102+BK396</f>
        <v>0</v>
      </c>
    </row>
    <row r="102" spans="2:65" s="11" customFormat="1" ht="25.9" customHeight="1">
      <c r="B102" s="165"/>
      <c r="C102" s="166"/>
      <c r="D102" s="167" t="s">
        <v>74</v>
      </c>
      <c r="E102" s="168" t="s">
        <v>170</v>
      </c>
      <c r="F102" s="168" t="s">
        <v>171</v>
      </c>
      <c r="G102" s="166"/>
      <c r="H102" s="166"/>
      <c r="I102" s="169"/>
      <c r="J102" s="170">
        <f>BK102</f>
        <v>0</v>
      </c>
      <c r="K102" s="166"/>
      <c r="L102" s="171"/>
      <c r="M102" s="172"/>
      <c r="N102" s="173"/>
      <c r="O102" s="173"/>
      <c r="P102" s="174">
        <f>P103+P215+P220+P234+P281+P367+P384+P394</f>
        <v>0</v>
      </c>
      <c r="Q102" s="173"/>
      <c r="R102" s="174">
        <f>R103+R215+R220+R234+R281+R367+R384+R394</f>
        <v>448.94349880000004</v>
      </c>
      <c r="S102" s="173"/>
      <c r="T102" s="175">
        <f>T103+T215+T220+T234+T281+T367+T384+T394</f>
        <v>525.40099999999995</v>
      </c>
      <c r="AR102" s="176" t="s">
        <v>82</v>
      </c>
      <c r="AT102" s="177" t="s">
        <v>74</v>
      </c>
      <c r="AU102" s="177" t="s">
        <v>75</v>
      </c>
      <c r="AY102" s="176" t="s">
        <v>172</v>
      </c>
      <c r="BK102" s="178">
        <f>BK103+BK215+BK220+BK234+BK281+BK367+BK384+BK394</f>
        <v>0</v>
      </c>
    </row>
    <row r="103" spans="2:65" s="11" customFormat="1" ht="22.9" customHeight="1">
      <c r="B103" s="165"/>
      <c r="C103" s="166"/>
      <c r="D103" s="167" t="s">
        <v>74</v>
      </c>
      <c r="E103" s="179" t="s">
        <v>82</v>
      </c>
      <c r="F103" s="179" t="s">
        <v>173</v>
      </c>
      <c r="G103" s="166"/>
      <c r="H103" s="166"/>
      <c r="I103" s="169"/>
      <c r="J103" s="180">
        <f>BK103</f>
        <v>0</v>
      </c>
      <c r="K103" s="166"/>
      <c r="L103" s="171"/>
      <c r="M103" s="172"/>
      <c r="N103" s="173"/>
      <c r="O103" s="173"/>
      <c r="P103" s="174">
        <f>SUM(P104:P214)</f>
        <v>0</v>
      </c>
      <c r="Q103" s="173"/>
      <c r="R103" s="174">
        <f>SUM(R104:R214)</f>
        <v>418.63574400000005</v>
      </c>
      <c r="S103" s="173"/>
      <c r="T103" s="175">
        <f>SUM(T104:T214)</f>
        <v>525.08219999999994</v>
      </c>
      <c r="AR103" s="176" t="s">
        <v>82</v>
      </c>
      <c r="AT103" s="177" t="s">
        <v>74</v>
      </c>
      <c r="AU103" s="177" t="s">
        <v>82</v>
      </c>
      <c r="AY103" s="176" t="s">
        <v>172</v>
      </c>
      <c r="BK103" s="178">
        <f>SUM(BK104:BK214)</f>
        <v>0</v>
      </c>
    </row>
    <row r="104" spans="2:65" s="1" customFormat="1" ht="22.5" customHeight="1">
      <c r="B104" s="33"/>
      <c r="C104" s="181" t="s">
        <v>82</v>
      </c>
      <c r="D104" s="181" t="s">
        <v>174</v>
      </c>
      <c r="E104" s="182" t="s">
        <v>191</v>
      </c>
      <c r="F104" s="183" t="s">
        <v>192</v>
      </c>
      <c r="G104" s="184" t="s">
        <v>175</v>
      </c>
      <c r="H104" s="185">
        <v>405.1</v>
      </c>
      <c r="I104" s="186"/>
      <c r="J104" s="185">
        <f>ROUND(I104*H104,2)</f>
        <v>0</v>
      </c>
      <c r="K104" s="183" t="s">
        <v>176</v>
      </c>
      <c r="L104" s="37"/>
      <c r="M104" s="187" t="s">
        <v>1</v>
      </c>
      <c r="N104" s="188" t="s">
        <v>46</v>
      </c>
      <c r="O104" s="59"/>
      <c r="P104" s="189">
        <f>O104*H104</f>
        <v>0</v>
      </c>
      <c r="Q104" s="189">
        <v>0</v>
      </c>
      <c r="R104" s="189">
        <f>Q104*H104</f>
        <v>0</v>
      </c>
      <c r="S104" s="189">
        <v>0.28999999999999998</v>
      </c>
      <c r="T104" s="190">
        <f>S104*H104</f>
        <v>117.479</v>
      </c>
      <c r="AR104" s="16" t="s">
        <v>177</v>
      </c>
      <c r="AT104" s="16" t="s">
        <v>174</v>
      </c>
      <c r="AU104" s="16" t="s">
        <v>84</v>
      </c>
      <c r="AY104" s="16" t="s">
        <v>172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6" t="s">
        <v>82</v>
      </c>
      <c r="BK104" s="191">
        <f>ROUND(I104*H104,2)</f>
        <v>0</v>
      </c>
      <c r="BL104" s="16" t="s">
        <v>177</v>
      </c>
      <c r="BM104" s="16" t="s">
        <v>1283</v>
      </c>
    </row>
    <row r="105" spans="2:65" s="1" customFormat="1" ht="19.5">
      <c r="B105" s="33"/>
      <c r="C105" s="34"/>
      <c r="D105" s="194" t="s">
        <v>186</v>
      </c>
      <c r="E105" s="34"/>
      <c r="F105" s="214" t="s">
        <v>193</v>
      </c>
      <c r="G105" s="34"/>
      <c r="H105" s="34"/>
      <c r="I105" s="111"/>
      <c r="J105" s="34"/>
      <c r="K105" s="34"/>
      <c r="L105" s="37"/>
      <c r="M105" s="215"/>
      <c r="N105" s="59"/>
      <c r="O105" s="59"/>
      <c r="P105" s="59"/>
      <c r="Q105" s="59"/>
      <c r="R105" s="59"/>
      <c r="S105" s="59"/>
      <c r="T105" s="60"/>
      <c r="AT105" s="16" t="s">
        <v>186</v>
      </c>
      <c r="AU105" s="16" t="s">
        <v>84</v>
      </c>
    </row>
    <row r="106" spans="2:65" s="12" customFormat="1">
      <c r="B106" s="192"/>
      <c r="C106" s="193"/>
      <c r="D106" s="194" t="s">
        <v>178</v>
      </c>
      <c r="E106" s="195" t="s">
        <v>1</v>
      </c>
      <c r="F106" s="196" t="s">
        <v>1115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178</v>
      </c>
      <c r="AU106" s="202" t="s">
        <v>84</v>
      </c>
      <c r="AV106" s="12" t="s">
        <v>82</v>
      </c>
      <c r="AW106" s="12" t="s">
        <v>36</v>
      </c>
      <c r="AX106" s="12" t="s">
        <v>75</v>
      </c>
      <c r="AY106" s="202" t="s">
        <v>172</v>
      </c>
    </row>
    <row r="107" spans="2:65" s="12" customFormat="1">
      <c r="B107" s="192"/>
      <c r="C107" s="193"/>
      <c r="D107" s="194" t="s">
        <v>178</v>
      </c>
      <c r="E107" s="195" t="s">
        <v>1</v>
      </c>
      <c r="F107" s="196" t="s">
        <v>180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178</v>
      </c>
      <c r="AU107" s="202" t="s">
        <v>84</v>
      </c>
      <c r="AV107" s="12" t="s">
        <v>82</v>
      </c>
      <c r="AW107" s="12" t="s">
        <v>36</v>
      </c>
      <c r="AX107" s="12" t="s">
        <v>75</v>
      </c>
      <c r="AY107" s="202" t="s">
        <v>172</v>
      </c>
    </row>
    <row r="108" spans="2:65" s="12" customFormat="1">
      <c r="B108" s="192"/>
      <c r="C108" s="193"/>
      <c r="D108" s="194" t="s">
        <v>178</v>
      </c>
      <c r="E108" s="195" t="s">
        <v>1</v>
      </c>
      <c r="F108" s="196" t="s">
        <v>194</v>
      </c>
      <c r="G108" s="193"/>
      <c r="H108" s="195" t="s">
        <v>1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178</v>
      </c>
      <c r="AU108" s="202" t="s">
        <v>84</v>
      </c>
      <c r="AV108" s="12" t="s">
        <v>82</v>
      </c>
      <c r="AW108" s="12" t="s">
        <v>36</v>
      </c>
      <c r="AX108" s="12" t="s">
        <v>75</v>
      </c>
      <c r="AY108" s="202" t="s">
        <v>172</v>
      </c>
    </row>
    <row r="109" spans="2:65" s="13" customFormat="1">
      <c r="B109" s="203"/>
      <c r="C109" s="204"/>
      <c r="D109" s="194" t="s">
        <v>178</v>
      </c>
      <c r="E109" s="205" t="s">
        <v>1</v>
      </c>
      <c r="F109" s="206" t="s">
        <v>1284</v>
      </c>
      <c r="G109" s="204"/>
      <c r="H109" s="207">
        <v>356.4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178</v>
      </c>
      <c r="AU109" s="213" t="s">
        <v>84</v>
      </c>
      <c r="AV109" s="13" t="s">
        <v>84</v>
      </c>
      <c r="AW109" s="13" t="s">
        <v>36</v>
      </c>
      <c r="AX109" s="13" t="s">
        <v>75</v>
      </c>
      <c r="AY109" s="213" t="s">
        <v>172</v>
      </c>
    </row>
    <row r="110" spans="2:65" s="13" customFormat="1">
      <c r="B110" s="203"/>
      <c r="C110" s="204"/>
      <c r="D110" s="194" t="s">
        <v>178</v>
      </c>
      <c r="E110" s="205" t="s">
        <v>1</v>
      </c>
      <c r="F110" s="206" t="s">
        <v>1285</v>
      </c>
      <c r="G110" s="204"/>
      <c r="H110" s="207">
        <v>48.7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178</v>
      </c>
      <c r="AU110" s="213" t="s">
        <v>84</v>
      </c>
      <c r="AV110" s="13" t="s">
        <v>84</v>
      </c>
      <c r="AW110" s="13" t="s">
        <v>36</v>
      </c>
      <c r="AX110" s="13" t="s">
        <v>75</v>
      </c>
      <c r="AY110" s="213" t="s">
        <v>172</v>
      </c>
    </row>
    <row r="111" spans="2:65" s="14" customFormat="1">
      <c r="B111" s="216"/>
      <c r="C111" s="217"/>
      <c r="D111" s="194" t="s">
        <v>178</v>
      </c>
      <c r="E111" s="218" t="s">
        <v>1</v>
      </c>
      <c r="F111" s="219" t="s">
        <v>195</v>
      </c>
      <c r="G111" s="217"/>
      <c r="H111" s="220">
        <v>405.1</v>
      </c>
      <c r="I111" s="221"/>
      <c r="J111" s="217"/>
      <c r="K111" s="217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178</v>
      </c>
      <c r="AU111" s="226" t="s">
        <v>84</v>
      </c>
      <c r="AV111" s="14" t="s">
        <v>177</v>
      </c>
      <c r="AW111" s="14" t="s">
        <v>36</v>
      </c>
      <c r="AX111" s="14" t="s">
        <v>82</v>
      </c>
      <c r="AY111" s="226" t="s">
        <v>172</v>
      </c>
    </row>
    <row r="112" spans="2:65" s="1" customFormat="1" ht="22.5" customHeight="1">
      <c r="B112" s="33"/>
      <c r="C112" s="181" t="s">
        <v>84</v>
      </c>
      <c r="D112" s="181" t="s">
        <v>174</v>
      </c>
      <c r="E112" s="182" t="s">
        <v>197</v>
      </c>
      <c r="F112" s="183" t="s">
        <v>198</v>
      </c>
      <c r="G112" s="184" t="s">
        <v>175</v>
      </c>
      <c r="H112" s="185">
        <v>419.7</v>
      </c>
      <c r="I112" s="186"/>
      <c r="J112" s="185">
        <f>ROUND(I112*H112,2)</f>
        <v>0</v>
      </c>
      <c r="K112" s="183" t="s">
        <v>176</v>
      </c>
      <c r="L112" s="37"/>
      <c r="M112" s="187" t="s">
        <v>1</v>
      </c>
      <c r="N112" s="188" t="s">
        <v>46</v>
      </c>
      <c r="O112" s="59"/>
      <c r="P112" s="189">
        <f>O112*H112</f>
        <v>0</v>
      </c>
      <c r="Q112" s="189">
        <v>0</v>
      </c>
      <c r="R112" s="189">
        <f>Q112*H112</f>
        <v>0</v>
      </c>
      <c r="S112" s="189">
        <v>0.57999999999999996</v>
      </c>
      <c r="T112" s="190">
        <f>S112*H112</f>
        <v>243.42599999999999</v>
      </c>
      <c r="AR112" s="16" t="s">
        <v>177</v>
      </c>
      <c r="AT112" s="16" t="s">
        <v>174</v>
      </c>
      <c r="AU112" s="16" t="s">
        <v>84</v>
      </c>
      <c r="AY112" s="16" t="s">
        <v>172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6" t="s">
        <v>82</v>
      </c>
      <c r="BK112" s="191">
        <f>ROUND(I112*H112,2)</f>
        <v>0</v>
      </c>
      <c r="BL112" s="16" t="s">
        <v>177</v>
      </c>
      <c r="BM112" s="16" t="s">
        <v>1286</v>
      </c>
    </row>
    <row r="113" spans="2:65" s="1" customFormat="1" ht="19.5">
      <c r="B113" s="33"/>
      <c r="C113" s="34"/>
      <c r="D113" s="194" t="s">
        <v>186</v>
      </c>
      <c r="E113" s="34"/>
      <c r="F113" s="214" t="s">
        <v>199</v>
      </c>
      <c r="G113" s="34"/>
      <c r="H113" s="34"/>
      <c r="I113" s="111"/>
      <c r="J113" s="34"/>
      <c r="K113" s="34"/>
      <c r="L113" s="37"/>
      <c r="M113" s="215"/>
      <c r="N113" s="59"/>
      <c r="O113" s="59"/>
      <c r="P113" s="59"/>
      <c r="Q113" s="59"/>
      <c r="R113" s="59"/>
      <c r="S113" s="59"/>
      <c r="T113" s="60"/>
      <c r="AT113" s="16" t="s">
        <v>186</v>
      </c>
      <c r="AU113" s="16" t="s">
        <v>84</v>
      </c>
    </row>
    <row r="114" spans="2:65" s="12" customFormat="1">
      <c r="B114" s="192"/>
      <c r="C114" s="193"/>
      <c r="D114" s="194" t="s">
        <v>178</v>
      </c>
      <c r="E114" s="195" t="s">
        <v>1</v>
      </c>
      <c r="F114" s="196" t="s">
        <v>1115</v>
      </c>
      <c r="G114" s="193"/>
      <c r="H114" s="195" t="s">
        <v>1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178</v>
      </c>
      <c r="AU114" s="202" t="s">
        <v>84</v>
      </c>
      <c r="AV114" s="12" t="s">
        <v>82</v>
      </c>
      <c r="AW114" s="12" t="s">
        <v>36</v>
      </c>
      <c r="AX114" s="12" t="s">
        <v>75</v>
      </c>
      <c r="AY114" s="202" t="s">
        <v>172</v>
      </c>
    </row>
    <row r="115" spans="2:65" s="12" customFormat="1">
      <c r="B115" s="192"/>
      <c r="C115" s="193"/>
      <c r="D115" s="194" t="s">
        <v>178</v>
      </c>
      <c r="E115" s="195" t="s">
        <v>1</v>
      </c>
      <c r="F115" s="196" t="s">
        <v>180</v>
      </c>
      <c r="G115" s="193"/>
      <c r="H115" s="195" t="s">
        <v>1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178</v>
      </c>
      <c r="AU115" s="202" t="s">
        <v>84</v>
      </c>
      <c r="AV115" s="12" t="s">
        <v>82</v>
      </c>
      <c r="AW115" s="12" t="s">
        <v>36</v>
      </c>
      <c r="AX115" s="12" t="s">
        <v>75</v>
      </c>
      <c r="AY115" s="202" t="s">
        <v>172</v>
      </c>
    </row>
    <row r="116" spans="2:65" s="13" customFormat="1">
      <c r="B116" s="203"/>
      <c r="C116" s="204"/>
      <c r="D116" s="194" t="s">
        <v>178</v>
      </c>
      <c r="E116" s="205" t="s">
        <v>1</v>
      </c>
      <c r="F116" s="206" t="s">
        <v>1284</v>
      </c>
      <c r="G116" s="204"/>
      <c r="H116" s="207">
        <v>356.4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178</v>
      </c>
      <c r="AU116" s="213" t="s">
        <v>84</v>
      </c>
      <c r="AV116" s="13" t="s">
        <v>84</v>
      </c>
      <c r="AW116" s="13" t="s">
        <v>36</v>
      </c>
      <c r="AX116" s="13" t="s">
        <v>75</v>
      </c>
      <c r="AY116" s="213" t="s">
        <v>172</v>
      </c>
    </row>
    <row r="117" spans="2:65" s="13" customFormat="1">
      <c r="B117" s="203"/>
      <c r="C117" s="204"/>
      <c r="D117" s="194" t="s">
        <v>178</v>
      </c>
      <c r="E117" s="205" t="s">
        <v>1</v>
      </c>
      <c r="F117" s="206" t="s">
        <v>1287</v>
      </c>
      <c r="G117" s="204"/>
      <c r="H117" s="207">
        <v>63.3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178</v>
      </c>
      <c r="AU117" s="213" t="s">
        <v>84</v>
      </c>
      <c r="AV117" s="13" t="s">
        <v>84</v>
      </c>
      <c r="AW117" s="13" t="s">
        <v>36</v>
      </c>
      <c r="AX117" s="13" t="s">
        <v>75</v>
      </c>
      <c r="AY117" s="213" t="s">
        <v>172</v>
      </c>
    </row>
    <row r="118" spans="2:65" s="14" customFormat="1">
      <c r="B118" s="216"/>
      <c r="C118" s="217"/>
      <c r="D118" s="194" t="s">
        <v>178</v>
      </c>
      <c r="E118" s="218" t="s">
        <v>1</v>
      </c>
      <c r="F118" s="219" t="s">
        <v>195</v>
      </c>
      <c r="G118" s="217"/>
      <c r="H118" s="220">
        <v>419.7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178</v>
      </c>
      <c r="AU118" s="226" t="s">
        <v>84</v>
      </c>
      <c r="AV118" s="14" t="s">
        <v>177</v>
      </c>
      <c r="AW118" s="14" t="s">
        <v>36</v>
      </c>
      <c r="AX118" s="14" t="s">
        <v>82</v>
      </c>
      <c r="AY118" s="226" t="s">
        <v>172</v>
      </c>
    </row>
    <row r="119" spans="2:65" s="1" customFormat="1" ht="22.5" customHeight="1">
      <c r="B119" s="33"/>
      <c r="C119" s="181" t="s">
        <v>92</v>
      </c>
      <c r="D119" s="181" t="s">
        <v>174</v>
      </c>
      <c r="E119" s="182" t="s">
        <v>201</v>
      </c>
      <c r="F119" s="183" t="s">
        <v>202</v>
      </c>
      <c r="G119" s="184" t="s">
        <v>175</v>
      </c>
      <c r="H119" s="185">
        <v>178.2</v>
      </c>
      <c r="I119" s="186"/>
      <c r="J119" s="185">
        <f>ROUND(I119*H119,2)</f>
        <v>0</v>
      </c>
      <c r="K119" s="183" t="s">
        <v>176</v>
      </c>
      <c r="L119" s="37"/>
      <c r="M119" s="187" t="s">
        <v>1</v>
      </c>
      <c r="N119" s="188" t="s">
        <v>46</v>
      </c>
      <c r="O119" s="59"/>
      <c r="P119" s="189">
        <f>O119*H119</f>
        <v>0</v>
      </c>
      <c r="Q119" s="189">
        <v>6.0000000000000002E-5</v>
      </c>
      <c r="R119" s="189">
        <f>Q119*H119</f>
        <v>1.0692E-2</v>
      </c>
      <c r="S119" s="189">
        <v>0.128</v>
      </c>
      <c r="T119" s="190">
        <f>S119*H119</f>
        <v>22.8096</v>
      </c>
      <c r="AR119" s="16" t="s">
        <v>177</v>
      </c>
      <c r="AT119" s="16" t="s">
        <v>174</v>
      </c>
      <c r="AU119" s="16" t="s">
        <v>84</v>
      </c>
      <c r="AY119" s="16" t="s">
        <v>172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6" t="s">
        <v>82</v>
      </c>
      <c r="BK119" s="191">
        <f>ROUND(I119*H119,2)</f>
        <v>0</v>
      </c>
      <c r="BL119" s="16" t="s">
        <v>177</v>
      </c>
      <c r="BM119" s="16" t="s">
        <v>1288</v>
      </c>
    </row>
    <row r="120" spans="2:65" s="1" customFormat="1" ht="19.5">
      <c r="B120" s="33"/>
      <c r="C120" s="34"/>
      <c r="D120" s="194" t="s">
        <v>186</v>
      </c>
      <c r="E120" s="34"/>
      <c r="F120" s="214" t="s">
        <v>203</v>
      </c>
      <c r="G120" s="34"/>
      <c r="H120" s="34"/>
      <c r="I120" s="111"/>
      <c r="J120" s="34"/>
      <c r="K120" s="34"/>
      <c r="L120" s="37"/>
      <c r="M120" s="215"/>
      <c r="N120" s="59"/>
      <c r="O120" s="59"/>
      <c r="P120" s="59"/>
      <c r="Q120" s="59"/>
      <c r="R120" s="59"/>
      <c r="S120" s="59"/>
      <c r="T120" s="60"/>
      <c r="AT120" s="16" t="s">
        <v>186</v>
      </c>
      <c r="AU120" s="16" t="s">
        <v>84</v>
      </c>
    </row>
    <row r="121" spans="2:65" s="12" customFormat="1">
      <c r="B121" s="192"/>
      <c r="C121" s="193"/>
      <c r="D121" s="194" t="s">
        <v>178</v>
      </c>
      <c r="E121" s="195" t="s">
        <v>1</v>
      </c>
      <c r="F121" s="196" t="s">
        <v>943</v>
      </c>
      <c r="G121" s="193"/>
      <c r="H121" s="195" t="s">
        <v>1</v>
      </c>
      <c r="I121" s="197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178</v>
      </c>
      <c r="AU121" s="202" t="s">
        <v>84</v>
      </c>
      <c r="AV121" s="12" t="s">
        <v>82</v>
      </c>
      <c r="AW121" s="12" t="s">
        <v>36</v>
      </c>
      <c r="AX121" s="12" t="s">
        <v>75</v>
      </c>
      <c r="AY121" s="202" t="s">
        <v>172</v>
      </c>
    </row>
    <row r="122" spans="2:65" s="12" customFormat="1">
      <c r="B122" s="192"/>
      <c r="C122" s="193"/>
      <c r="D122" s="194" t="s">
        <v>178</v>
      </c>
      <c r="E122" s="195" t="s">
        <v>1</v>
      </c>
      <c r="F122" s="196" t="s">
        <v>180</v>
      </c>
      <c r="G122" s="193"/>
      <c r="H122" s="195" t="s">
        <v>1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178</v>
      </c>
      <c r="AU122" s="202" t="s">
        <v>84</v>
      </c>
      <c r="AV122" s="12" t="s">
        <v>82</v>
      </c>
      <c r="AW122" s="12" t="s">
        <v>36</v>
      </c>
      <c r="AX122" s="12" t="s">
        <v>75</v>
      </c>
      <c r="AY122" s="202" t="s">
        <v>172</v>
      </c>
    </row>
    <row r="123" spans="2:65" s="13" customFormat="1">
      <c r="B123" s="203"/>
      <c r="C123" s="204"/>
      <c r="D123" s="194" t="s">
        <v>178</v>
      </c>
      <c r="E123" s="205" t="s">
        <v>1</v>
      </c>
      <c r="F123" s="206" t="s">
        <v>1289</v>
      </c>
      <c r="G123" s="204"/>
      <c r="H123" s="207">
        <v>178.2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178</v>
      </c>
      <c r="AU123" s="213" t="s">
        <v>84</v>
      </c>
      <c r="AV123" s="13" t="s">
        <v>84</v>
      </c>
      <c r="AW123" s="13" t="s">
        <v>36</v>
      </c>
      <c r="AX123" s="13" t="s">
        <v>82</v>
      </c>
      <c r="AY123" s="213" t="s">
        <v>172</v>
      </c>
    </row>
    <row r="124" spans="2:65" s="1" customFormat="1" ht="22.5" customHeight="1">
      <c r="B124" s="33"/>
      <c r="C124" s="181" t="s">
        <v>177</v>
      </c>
      <c r="D124" s="181" t="s">
        <v>174</v>
      </c>
      <c r="E124" s="182" t="s">
        <v>205</v>
      </c>
      <c r="F124" s="183" t="s">
        <v>206</v>
      </c>
      <c r="G124" s="184" t="s">
        <v>175</v>
      </c>
      <c r="H124" s="185">
        <v>356.4</v>
      </c>
      <c r="I124" s="186"/>
      <c r="J124" s="185">
        <f>ROUND(I124*H124,2)</f>
        <v>0</v>
      </c>
      <c r="K124" s="183" t="s">
        <v>1</v>
      </c>
      <c r="L124" s="37"/>
      <c r="M124" s="187" t="s">
        <v>1</v>
      </c>
      <c r="N124" s="188" t="s">
        <v>46</v>
      </c>
      <c r="O124" s="59"/>
      <c r="P124" s="189">
        <f>O124*H124</f>
        <v>0</v>
      </c>
      <c r="Q124" s="189">
        <v>2.9999999999999997E-4</v>
      </c>
      <c r="R124" s="189">
        <f>Q124*H124</f>
        <v>0.10691999999999999</v>
      </c>
      <c r="S124" s="189">
        <v>0.38400000000000001</v>
      </c>
      <c r="T124" s="190">
        <f>S124*H124</f>
        <v>136.85759999999999</v>
      </c>
      <c r="AR124" s="16" t="s">
        <v>177</v>
      </c>
      <c r="AT124" s="16" t="s">
        <v>174</v>
      </c>
      <c r="AU124" s="16" t="s">
        <v>84</v>
      </c>
      <c r="AY124" s="16" t="s">
        <v>172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6" t="s">
        <v>82</v>
      </c>
      <c r="BK124" s="191">
        <f>ROUND(I124*H124,2)</f>
        <v>0</v>
      </c>
      <c r="BL124" s="16" t="s">
        <v>177</v>
      </c>
      <c r="BM124" s="16" t="s">
        <v>1290</v>
      </c>
    </row>
    <row r="125" spans="2:65" s="1" customFormat="1" ht="19.5">
      <c r="B125" s="33"/>
      <c r="C125" s="34"/>
      <c r="D125" s="194" t="s">
        <v>186</v>
      </c>
      <c r="E125" s="34"/>
      <c r="F125" s="214" t="s">
        <v>207</v>
      </c>
      <c r="G125" s="34"/>
      <c r="H125" s="34"/>
      <c r="I125" s="111"/>
      <c r="J125" s="34"/>
      <c r="K125" s="34"/>
      <c r="L125" s="37"/>
      <c r="M125" s="215"/>
      <c r="N125" s="59"/>
      <c r="O125" s="59"/>
      <c r="P125" s="59"/>
      <c r="Q125" s="59"/>
      <c r="R125" s="59"/>
      <c r="S125" s="59"/>
      <c r="T125" s="60"/>
      <c r="AT125" s="16" t="s">
        <v>186</v>
      </c>
      <c r="AU125" s="16" t="s">
        <v>84</v>
      </c>
    </row>
    <row r="126" spans="2:65" s="12" customFormat="1">
      <c r="B126" s="192"/>
      <c r="C126" s="193"/>
      <c r="D126" s="194" t="s">
        <v>178</v>
      </c>
      <c r="E126" s="195" t="s">
        <v>1</v>
      </c>
      <c r="F126" s="196" t="s">
        <v>1115</v>
      </c>
      <c r="G126" s="193"/>
      <c r="H126" s="195" t="s">
        <v>1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178</v>
      </c>
      <c r="AU126" s="202" t="s">
        <v>84</v>
      </c>
      <c r="AV126" s="12" t="s">
        <v>82</v>
      </c>
      <c r="AW126" s="12" t="s">
        <v>36</v>
      </c>
      <c r="AX126" s="12" t="s">
        <v>75</v>
      </c>
      <c r="AY126" s="202" t="s">
        <v>172</v>
      </c>
    </row>
    <row r="127" spans="2:65" s="12" customFormat="1">
      <c r="B127" s="192"/>
      <c r="C127" s="193"/>
      <c r="D127" s="194" t="s">
        <v>178</v>
      </c>
      <c r="E127" s="195" t="s">
        <v>1</v>
      </c>
      <c r="F127" s="196" t="s">
        <v>180</v>
      </c>
      <c r="G127" s="193"/>
      <c r="H127" s="195" t="s">
        <v>1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178</v>
      </c>
      <c r="AU127" s="202" t="s">
        <v>84</v>
      </c>
      <c r="AV127" s="12" t="s">
        <v>82</v>
      </c>
      <c r="AW127" s="12" t="s">
        <v>36</v>
      </c>
      <c r="AX127" s="12" t="s">
        <v>75</v>
      </c>
      <c r="AY127" s="202" t="s">
        <v>172</v>
      </c>
    </row>
    <row r="128" spans="2:65" s="13" customFormat="1">
      <c r="B128" s="203"/>
      <c r="C128" s="204"/>
      <c r="D128" s="194" t="s">
        <v>178</v>
      </c>
      <c r="E128" s="205" t="s">
        <v>1</v>
      </c>
      <c r="F128" s="206" t="s">
        <v>1284</v>
      </c>
      <c r="G128" s="204"/>
      <c r="H128" s="207">
        <v>356.4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178</v>
      </c>
      <c r="AU128" s="213" t="s">
        <v>84</v>
      </c>
      <c r="AV128" s="13" t="s">
        <v>84</v>
      </c>
      <c r="AW128" s="13" t="s">
        <v>36</v>
      </c>
      <c r="AX128" s="13" t="s">
        <v>82</v>
      </c>
      <c r="AY128" s="213" t="s">
        <v>172</v>
      </c>
    </row>
    <row r="129" spans="2:65" s="1" customFormat="1" ht="16.5" customHeight="1">
      <c r="B129" s="33"/>
      <c r="C129" s="181" t="s">
        <v>183</v>
      </c>
      <c r="D129" s="181" t="s">
        <v>174</v>
      </c>
      <c r="E129" s="182" t="s">
        <v>217</v>
      </c>
      <c r="F129" s="183" t="s">
        <v>218</v>
      </c>
      <c r="G129" s="184" t="s">
        <v>219</v>
      </c>
      <c r="H129" s="185">
        <v>1936.78</v>
      </c>
      <c r="I129" s="186"/>
      <c r="J129" s="185">
        <f>ROUND(I129*H129,2)</f>
        <v>0</v>
      </c>
      <c r="K129" s="183" t="s">
        <v>176</v>
      </c>
      <c r="L129" s="37"/>
      <c r="M129" s="187" t="s">
        <v>1</v>
      </c>
      <c r="N129" s="188" t="s">
        <v>46</v>
      </c>
      <c r="O129" s="59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AR129" s="16" t="s">
        <v>177</v>
      </c>
      <c r="AT129" s="16" t="s">
        <v>174</v>
      </c>
      <c r="AU129" s="16" t="s">
        <v>84</v>
      </c>
      <c r="AY129" s="16" t="s">
        <v>172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6" t="s">
        <v>82</v>
      </c>
      <c r="BK129" s="191">
        <f>ROUND(I129*H129,2)</f>
        <v>0</v>
      </c>
      <c r="BL129" s="16" t="s">
        <v>177</v>
      </c>
      <c r="BM129" s="16" t="s">
        <v>1291</v>
      </c>
    </row>
    <row r="130" spans="2:65" s="1" customFormat="1" ht="19.5">
      <c r="B130" s="33"/>
      <c r="C130" s="34"/>
      <c r="D130" s="194" t="s">
        <v>186</v>
      </c>
      <c r="E130" s="34"/>
      <c r="F130" s="214" t="s">
        <v>1292</v>
      </c>
      <c r="G130" s="34"/>
      <c r="H130" s="34"/>
      <c r="I130" s="111"/>
      <c r="J130" s="34"/>
      <c r="K130" s="34"/>
      <c r="L130" s="37"/>
      <c r="M130" s="215"/>
      <c r="N130" s="59"/>
      <c r="O130" s="59"/>
      <c r="P130" s="59"/>
      <c r="Q130" s="59"/>
      <c r="R130" s="59"/>
      <c r="S130" s="59"/>
      <c r="T130" s="60"/>
      <c r="AT130" s="16" t="s">
        <v>186</v>
      </c>
      <c r="AU130" s="16" t="s">
        <v>84</v>
      </c>
    </row>
    <row r="131" spans="2:65" s="13" customFormat="1">
      <c r="B131" s="203"/>
      <c r="C131" s="204"/>
      <c r="D131" s="194" t="s">
        <v>178</v>
      </c>
      <c r="E131" s="205" t="s">
        <v>1</v>
      </c>
      <c r="F131" s="206" t="s">
        <v>1293</v>
      </c>
      <c r="G131" s="204"/>
      <c r="H131" s="207">
        <v>1936.78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178</v>
      </c>
      <c r="AU131" s="213" t="s">
        <v>84</v>
      </c>
      <c r="AV131" s="13" t="s">
        <v>84</v>
      </c>
      <c r="AW131" s="13" t="s">
        <v>36</v>
      </c>
      <c r="AX131" s="13" t="s">
        <v>82</v>
      </c>
      <c r="AY131" s="213" t="s">
        <v>172</v>
      </c>
    </row>
    <row r="132" spans="2:65" s="1" customFormat="1" ht="33.75" customHeight="1">
      <c r="B132" s="33"/>
      <c r="C132" s="181" t="s">
        <v>190</v>
      </c>
      <c r="D132" s="181" t="s">
        <v>174</v>
      </c>
      <c r="E132" s="182" t="s">
        <v>224</v>
      </c>
      <c r="F132" s="183" t="s">
        <v>225</v>
      </c>
      <c r="G132" s="184" t="s">
        <v>211</v>
      </c>
      <c r="H132" s="185">
        <v>1</v>
      </c>
      <c r="I132" s="186"/>
      <c r="J132" s="185">
        <f>ROUND(I132*H132,2)</f>
        <v>0</v>
      </c>
      <c r="K132" s="183" t="s">
        <v>176</v>
      </c>
      <c r="L132" s="37"/>
      <c r="M132" s="187" t="s">
        <v>1</v>
      </c>
      <c r="N132" s="188" t="s">
        <v>46</v>
      </c>
      <c r="O132" s="59"/>
      <c r="P132" s="189">
        <f>O132*H132</f>
        <v>0</v>
      </c>
      <c r="Q132" s="189">
        <v>1.269E-2</v>
      </c>
      <c r="R132" s="189">
        <f>Q132*H132</f>
        <v>1.269E-2</v>
      </c>
      <c r="S132" s="189">
        <v>0</v>
      </c>
      <c r="T132" s="190">
        <f>S132*H132</f>
        <v>0</v>
      </c>
      <c r="AR132" s="16" t="s">
        <v>177</v>
      </c>
      <c r="AT132" s="16" t="s">
        <v>174</v>
      </c>
      <c r="AU132" s="16" t="s">
        <v>84</v>
      </c>
      <c r="AY132" s="16" t="s">
        <v>172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6" t="s">
        <v>82</v>
      </c>
      <c r="BK132" s="191">
        <f>ROUND(I132*H132,2)</f>
        <v>0</v>
      </c>
      <c r="BL132" s="16" t="s">
        <v>177</v>
      </c>
      <c r="BM132" s="16" t="s">
        <v>1294</v>
      </c>
    </row>
    <row r="133" spans="2:65" s="12" customFormat="1">
      <c r="B133" s="192"/>
      <c r="C133" s="193"/>
      <c r="D133" s="194" t="s">
        <v>178</v>
      </c>
      <c r="E133" s="195" t="s">
        <v>1</v>
      </c>
      <c r="F133" s="196" t="s">
        <v>1295</v>
      </c>
      <c r="G133" s="193"/>
      <c r="H133" s="195" t="s">
        <v>1</v>
      </c>
      <c r="I133" s="197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178</v>
      </c>
      <c r="AU133" s="202" t="s">
        <v>84</v>
      </c>
      <c r="AV133" s="12" t="s">
        <v>82</v>
      </c>
      <c r="AW133" s="12" t="s">
        <v>36</v>
      </c>
      <c r="AX133" s="12" t="s">
        <v>75</v>
      </c>
      <c r="AY133" s="202" t="s">
        <v>172</v>
      </c>
    </row>
    <row r="134" spans="2:65" s="13" customFormat="1">
      <c r="B134" s="203"/>
      <c r="C134" s="204"/>
      <c r="D134" s="194" t="s">
        <v>178</v>
      </c>
      <c r="E134" s="205" t="s">
        <v>1</v>
      </c>
      <c r="F134" s="206" t="s">
        <v>594</v>
      </c>
      <c r="G134" s="204"/>
      <c r="H134" s="207">
        <v>1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178</v>
      </c>
      <c r="AU134" s="213" t="s">
        <v>84</v>
      </c>
      <c r="AV134" s="13" t="s">
        <v>84</v>
      </c>
      <c r="AW134" s="13" t="s">
        <v>36</v>
      </c>
      <c r="AX134" s="13" t="s">
        <v>82</v>
      </c>
      <c r="AY134" s="213" t="s">
        <v>172</v>
      </c>
    </row>
    <row r="135" spans="2:65" s="1" customFormat="1" ht="33.75" customHeight="1">
      <c r="B135" s="33"/>
      <c r="C135" s="181" t="s">
        <v>196</v>
      </c>
      <c r="D135" s="181" t="s">
        <v>174</v>
      </c>
      <c r="E135" s="182" t="s">
        <v>226</v>
      </c>
      <c r="F135" s="183" t="s">
        <v>227</v>
      </c>
      <c r="G135" s="184" t="s">
        <v>211</v>
      </c>
      <c r="H135" s="185">
        <v>4</v>
      </c>
      <c r="I135" s="186"/>
      <c r="J135" s="185">
        <f>ROUND(I135*H135,2)</f>
        <v>0</v>
      </c>
      <c r="K135" s="183" t="s">
        <v>176</v>
      </c>
      <c r="L135" s="37"/>
      <c r="M135" s="187" t="s">
        <v>1</v>
      </c>
      <c r="N135" s="188" t="s">
        <v>46</v>
      </c>
      <c r="O135" s="59"/>
      <c r="P135" s="189">
        <f>O135*H135</f>
        <v>0</v>
      </c>
      <c r="Q135" s="189">
        <v>3.6900000000000002E-2</v>
      </c>
      <c r="R135" s="189">
        <f>Q135*H135</f>
        <v>0.14760000000000001</v>
      </c>
      <c r="S135" s="189">
        <v>0</v>
      </c>
      <c r="T135" s="190">
        <f>S135*H135</f>
        <v>0</v>
      </c>
      <c r="AR135" s="16" t="s">
        <v>177</v>
      </c>
      <c r="AT135" s="16" t="s">
        <v>174</v>
      </c>
      <c r="AU135" s="16" t="s">
        <v>84</v>
      </c>
      <c r="AY135" s="16" t="s">
        <v>172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6" t="s">
        <v>82</v>
      </c>
      <c r="BK135" s="191">
        <f>ROUND(I135*H135,2)</f>
        <v>0</v>
      </c>
      <c r="BL135" s="16" t="s">
        <v>177</v>
      </c>
      <c r="BM135" s="16" t="s">
        <v>1296</v>
      </c>
    </row>
    <row r="136" spans="2:65" s="12" customFormat="1">
      <c r="B136" s="192"/>
      <c r="C136" s="193"/>
      <c r="D136" s="194" t="s">
        <v>178</v>
      </c>
      <c r="E136" s="195" t="s">
        <v>1</v>
      </c>
      <c r="F136" s="196" t="s">
        <v>1295</v>
      </c>
      <c r="G136" s="193"/>
      <c r="H136" s="195" t="s">
        <v>1</v>
      </c>
      <c r="I136" s="197"/>
      <c r="J136" s="193"/>
      <c r="K136" s="193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178</v>
      </c>
      <c r="AU136" s="202" t="s">
        <v>84</v>
      </c>
      <c r="AV136" s="12" t="s">
        <v>82</v>
      </c>
      <c r="AW136" s="12" t="s">
        <v>36</v>
      </c>
      <c r="AX136" s="12" t="s">
        <v>75</v>
      </c>
      <c r="AY136" s="202" t="s">
        <v>172</v>
      </c>
    </row>
    <row r="137" spans="2:65" s="13" customFormat="1">
      <c r="B137" s="203"/>
      <c r="C137" s="204"/>
      <c r="D137" s="194" t="s">
        <v>178</v>
      </c>
      <c r="E137" s="205" t="s">
        <v>1</v>
      </c>
      <c r="F137" s="206" t="s">
        <v>1297</v>
      </c>
      <c r="G137" s="204"/>
      <c r="H137" s="207">
        <v>4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178</v>
      </c>
      <c r="AU137" s="213" t="s">
        <v>84</v>
      </c>
      <c r="AV137" s="13" t="s">
        <v>84</v>
      </c>
      <c r="AW137" s="13" t="s">
        <v>36</v>
      </c>
      <c r="AX137" s="13" t="s">
        <v>82</v>
      </c>
      <c r="AY137" s="213" t="s">
        <v>172</v>
      </c>
    </row>
    <row r="138" spans="2:65" s="1" customFormat="1" ht="22.5" customHeight="1">
      <c r="B138" s="33"/>
      <c r="C138" s="181" t="s">
        <v>200</v>
      </c>
      <c r="D138" s="181" t="s">
        <v>174</v>
      </c>
      <c r="E138" s="182" t="s">
        <v>229</v>
      </c>
      <c r="F138" s="183" t="s">
        <v>230</v>
      </c>
      <c r="G138" s="184" t="s">
        <v>231</v>
      </c>
      <c r="H138" s="185">
        <v>99.87</v>
      </c>
      <c r="I138" s="186"/>
      <c r="J138" s="185">
        <f>ROUND(I138*H138,2)</f>
        <v>0</v>
      </c>
      <c r="K138" s="183" t="s">
        <v>176</v>
      </c>
      <c r="L138" s="37"/>
      <c r="M138" s="187" t="s">
        <v>1</v>
      </c>
      <c r="N138" s="188" t="s">
        <v>46</v>
      </c>
      <c r="O138" s="59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AR138" s="16" t="s">
        <v>177</v>
      </c>
      <c r="AT138" s="16" t="s">
        <v>174</v>
      </c>
      <c r="AU138" s="16" t="s">
        <v>84</v>
      </c>
      <c r="AY138" s="16" t="s">
        <v>172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6" t="s">
        <v>82</v>
      </c>
      <c r="BK138" s="191">
        <f>ROUND(I138*H138,2)</f>
        <v>0</v>
      </c>
      <c r="BL138" s="16" t="s">
        <v>177</v>
      </c>
      <c r="BM138" s="16" t="s">
        <v>1298</v>
      </c>
    </row>
    <row r="139" spans="2:65" s="12" customFormat="1">
      <c r="B139" s="192"/>
      <c r="C139" s="193"/>
      <c r="D139" s="194" t="s">
        <v>178</v>
      </c>
      <c r="E139" s="195" t="s">
        <v>1</v>
      </c>
      <c r="F139" s="196" t="s">
        <v>188</v>
      </c>
      <c r="G139" s="193"/>
      <c r="H139" s="195" t="s">
        <v>1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178</v>
      </c>
      <c r="AU139" s="202" t="s">
        <v>84</v>
      </c>
      <c r="AV139" s="12" t="s">
        <v>82</v>
      </c>
      <c r="AW139" s="12" t="s">
        <v>36</v>
      </c>
      <c r="AX139" s="12" t="s">
        <v>75</v>
      </c>
      <c r="AY139" s="202" t="s">
        <v>172</v>
      </c>
    </row>
    <row r="140" spans="2:65" s="12" customFormat="1">
      <c r="B140" s="192"/>
      <c r="C140" s="193"/>
      <c r="D140" s="194" t="s">
        <v>178</v>
      </c>
      <c r="E140" s="195" t="s">
        <v>1</v>
      </c>
      <c r="F140" s="196" t="s">
        <v>232</v>
      </c>
      <c r="G140" s="193"/>
      <c r="H140" s="195" t="s">
        <v>1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178</v>
      </c>
      <c r="AU140" s="202" t="s">
        <v>84</v>
      </c>
      <c r="AV140" s="12" t="s">
        <v>82</v>
      </c>
      <c r="AW140" s="12" t="s">
        <v>36</v>
      </c>
      <c r="AX140" s="12" t="s">
        <v>75</v>
      </c>
      <c r="AY140" s="202" t="s">
        <v>172</v>
      </c>
    </row>
    <row r="141" spans="2:65" s="13" customFormat="1">
      <c r="B141" s="203"/>
      <c r="C141" s="204"/>
      <c r="D141" s="194" t="s">
        <v>178</v>
      </c>
      <c r="E141" s="205" t="s">
        <v>1</v>
      </c>
      <c r="F141" s="206" t="s">
        <v>1299</v>
      </c>
      <c r="G141" s="204"/>
      <c r="H141" s="207">
        <v>99.87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178</v>
      </c>
      <c r="AU141" s="213" t="s">
        <v>84</v>
      </c>
      <c r="AV141" s="13" t="s">
        <v>84</v>
      </c>
      <c r="AW141" s="13" t="s">
        <v>36</v>
      </c>
      <c r="AX141" s="13" t="s">
        <v>82</v>
      </c>
      <c r="AY141" s="213" t="s">
        <v>172</v>
      </c>
    </row>
    <row r="142" spans="2:65" s="1" customFormat="1" ht="22.5" customHeight="1">
      <c r="B142" s="33"/>
      <c r="C142" s="181" t="s">
        <v>204</v>
      </c>
      <c r="D142" s="181" t="s">
        <v>174</v>
      </c>
      <c r="E142" s="182" t="s">
        <v>234</v>
      </c>
      <c r="F142" s="183" t="s">
        <v>235</v>
      </c>
      <c r="G142" s="184" t="s">
        <v>231</v>
      </c>
      <c r="H142" s="185">
        <v>9.5500000000000007</v>
      </c>
      <c r="I142" s="186"/>
      <c r="J142" s="185">
        <f>ROUND(I142*H142,2)</f>
        <v>0</v>
      </c>
      <c r="K142" s="183" t="s">
        <v>176</v>
      </c>
      <c r="L142" s="37"/>
      <c r="M142" s="187" t="s">
        <v>1</v>
      </c>
      <c r="N142" s="188" t="s">
        <v>46</v>
      </c>
      <c r="O142" s="59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AR142" s="16" t="s">
        <v>177</v>
      </c>
      <c r="AT142" s="16" t="s">
        <v>174</v>
      </c>
      <c r="AU142" s="16" t="s">
        <v>84</v>
      </c>
      <c r="AY142" s="16" t="s">
        <v>172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6" t="s">
        <v>82</v>
      </c>
      <c r="BK142" s="191">
        <f>ROUND(I142*H142,2)</f>
        <v>0</v>
      </c>
      <c r="BL142" s="16" t="s">
        <v>177</v>
      </c>
      <c r="BM142" s="16" t="s">
        <v>1300</v>
      </c>
    </row>
    <row r="143" spans="2:65" s="13" customFormat="1">
      <c r="B143" s="203"/>
      <c r="C143" s="204"/>
      <c r="D143" s="194" t="s">
        <v>178</v>
      </c>
      <c r="E143" s="205" t="s">
        <v>1</v>
      </c>
      <c r="F143" s="206" t="s">
        <v>1301</v>
      </c>
      <c r="G143" s="204"/>
      <c r="H143" s="207">
        <v>9.5500000000000007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178</v>
      </c>
      <c r="AU143" s="213" t="s">
        <v>84</v>
      </c>
      <c r="AV143" s="13" t="s">
        <v>84</v>
      </c>
      <c r="AW143" s="13" t="s">
        <v>36</v>
      </c>
      <c r="AX143" s="13" t="s">
        <v>82</v>
      </c>
      <c r="AY143" s="213" t="s">
        <v>172</v>
      </c>
    </row>
    <row r="144" spans="2:65" s="1" customFormat="1" ht="16.5" customHeight="1">
      <c r="B144" s="33"/>
      <c r="C144" s="181" t="s">
        <v>208</v>
      </c>
      <c r="D144" s="181" t="s">
        <v>174</v>
      </c>
      <c r="E144" s="182" t="s">
        <v>1302</v>
      </c>
      <c r="F144" s="183" t="s">
        <v>1303</v>
      </c>
      <c r="G144" s="184" t="s">
        <v>231</v>
      </c>
      <c r="H144" s="185">
        <v>2.0499999999999998</v>
      </c>
      <c r="I144" s="186"/>
      <c r="J144" s="185">
        <f>ROUND(I144*H144,2)</f>
        <v>0</v>
      </c>
      <c r="K144" s="183" t="s">
        <v>1</v>
      </c>
      <c r="L144" s="37"/>
      <c r="M144" s="187" t="s">
        <v>1</v>
      </c>
      <c r="N144" s="188" t="s">
        <v>46</v>
      </c>
      <c r="O144" s="59"/>
      <c r="P144" s="189">
        <f>O144*H144</f>
        <v>0</v>
      </c>
      <c r="Q144" s="189">
        <v>0</v>
      </c>
      <c r="R144" s="189">
        <f>Q144*H144</f>
        <v>0</v>
      </c>
      <c r="S144" s="189">
        <v>2.2000000000000002</v>
      </c>
      <c r="T144" s="190">
        <f>S144*H144</f>
        <v>4.51</v>
      </c>
      <c r="AR144" s="16" t="s">
        <v>177</v>
      </c>
      <c r="AT144" s="16" t="s">
        <v>174</v>
      </c>
      <c r="AU144" s="16" t="s">
        <v>84</v>
      </c>
      <c r="AY144" s="16" t="s">
        <v>172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6" t="s">
        <v>82</v>
      </c>
      <c r="BK144" s="191">
        <f>ROUND(I144*H144,2)</f>
        <v>0</v>
      </c>
      <c r="BL144" s="16" t="s">
        <v>177</v>
      </c>
      <c r="BM144" s="16" t="s">
        <v>1304</v>
      </c>
    </row>
    <row r="145" spans="2:65" s="1" customFormat="1" ht="19.5">
      <c r="B145" s="33"/>
      <c r="C145" s="34"/>
      <c r="D145" s="194" t="s">
        <v>186</v>
      </c>
      <c r="E145" s="34"/>
      <c r="F145" s="214" t="s">
        <v>1305</v>
      </c>
      <c r="G145" s="34"/>
      <c r="H145" s="34"/>
      <c r="I145" s="111"/>
      <c r="J145" s="34"/>
      <c r="K145" s="34"/>
      <c r="L145" s="37"/>
      <c r="M145" s="215"/>
      <c r="N145" s="59"/>
      <c r="O145" s="59"/>
      <c r="P145" s="59"/>
      <c r="Q145" s="59"/>
      <c r="R145" s="59"/>
      <c r="S145" s="59"/>
      <c r="T145" s="60"/>
      <c r="AT145" s="16" t="s">
        <v>186</v>
      </c>
      <c r="AU145" s="16" t="s">
        <v>84</v>
      </c>
    </row>
    <row r="146" spans="2:65" s="12" customFormat="1">
      <c r="B146" s="192"/>
      <c r="C146" s="193"/>
      <c r="D146" s="194" t="s">
        <v>178</v>
      </c>
      <c r="E146" s="195" t="s">
        <v>1</v>
      </c>
      <c r="F146" s="196" t="s">
        <v>1306</v>
      </c>
      <c r="G146" s="193"/>
      <c r="H146" s="195" t="s">
        <v>1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178</v>
      </c>
      <c r="AU146" s="202" t="s">
        <v>84</v>
      </c>
      <c r="AV146" s="12" t="s">
        <v>82</v>
      </c>
      <c r="AW146" s="12" t="s">
        <v>36</v>
      </c>
      <c r="AX146" s="12" t="s">
        <v>75</v>
      </c>
      <c r="AY146" s="202" t="s">
        <v>172</v>
      </c>
    </row>
    <row r="147" spans="2:65" s="13" customFormat="1">
      <c r="B147" s="203"/>
      <c r="C147" s="204"/>
      <c r="D147" s="194" t="s">
        <v>178</v>
      </c>
      <c r="E147" s="205" t="s">
        <v>1</v>
      </c>
      <c r="F147" s="206" t="s">
        <v>1307</v>
      </c>
      <c r="G147" s="204"/>
      <c r="H147" s="207">
        <v>0.45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178</v>
      </c>
      <c r="AU147" s="213" t="s">
        <v>84</v>
      </c>
      <c r="AV147" s="13" t="s">
        <v>84</v>
      </c>
      <c r="AW147" s="13" t="s">
        <v>36</v>
      </c>
      <c r="AX147" s="13" t="s">
        <v>75</v>
      </c>
      <c r="AY147" s="213" t="s">
        <v>172</v>
      </c>
    </row>
    <row r="148" spans="2:65" s="13" customFormat="1">
      <c r="B148" s="203"/>
      <c r="C148" s="204"/>
      <c r="D148" s="194" t="s">
        <v>178</v>
      </c>
      <c r="E148" s="205" t="s">
        <v>1</v>
      </c>
      <c r="F148" s="206" t="s">
        <v>1308</v>
      </c>
      <c r="G148" s="204"/>
      <c r="H148" s="207">
        <v>1.2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178</v>
      </c>
      <c r="AU148" s="213" t="s">
        <v>84</v>
      </c>
      <c r="AV148" s="13" t="s">
        <v>84</v>
      </c>
      <c r="AW148" s="13" t="s">
        <v>36</v>
      </c>
      <c r="AX148" s="13" t="s">
        <v>75</v>
      </c>
      <c r="AY148" s="213" t="s">
        <v>172</v>
      </c>
    </row>
    <row r="149" spans="2:65" s="13" customFormat="1">
      <c r="B149" s="203"/>
      <c r="C149" s="204"/>
      <c r="D149" s="194" t="s">
        <v>178</v>
      </c>
      <c r="E149" s="205" t="s">
        <v>1</v>
      </c>
      <c r="F149" s="206" t="s">
        <v>1309</v>
      </c>
      <c r="G149" s="204"/>
      <c r="H149" s="207">
        <v>0.4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178</v>
      </c>
      <c r="AU149" s="213" t="s">
        <v>84</v>
      </c>
      <c r="AV149" s="13" t="s">
        <v>84</v>
      </c>
      <c r="AW149" s="13" t="s">
        <v>36</v>
      </c>
      <c r="AX149" s="13" t="s">
        <v>75</v>
      </c>
      <c r="AY149" s="213" t="s">
        <v>172</v>
      </c>
    </row>
    <row r="150" spans="2:65" s="14" customFormat="1">
      <c r="B150" s="216"/>
      <c r="C150" s="217"/>
      <c r="D150" s="194" t="s">
        <v>178</v>
      </c>
      <c r="E150" s="218" t="s">
        <v>1</v>
      </c>
      <c r="F150" s="219" t="s">
        <v>195</v>
      </c>
      <c r="G150" s="217"/>
      <c r="H150" s="220">
        <v>2.0499999999999998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178</v>
      </c>
      <c r="AU150" s="226" t="s">
        <v>84</v>
      </c>
      <c r="AV150" s="14" t="s">
        <v>177</v>
      </c>
      <c r="AW150" s="14" t="s">
        <v>36</v>
      </c>
      <c r="AX150" s="14" t="s">
        <v>82</v>
      </c>
      <c r="AY150" s="226" t="s">
        <v>172</v>
      </c>
    </row>
    <row r="151" spans="2:65" s="1" customFormat="1" ht="22.5" customHeight="1">
      <c r="B151" s="33"/>
      <c r="C151" s="181" t="s">
        <v>213</v>
      </c>
      <c r="D151" s="181" t="s">
        <v>174</v>
      </c>
      <c r="E151" s="182" t="s">
        <v>237</v>
      </c>
      <c r="F151" s="183" t="s">
        <v>238</v>
      </c>
      <c r="G151" s="184" t="s">
        <v>231</v>
      </c>
      <c r="H151" s="185">
        <v>697.62</v>
      </c>
      <c r="I151" s="186"/>
      <c r="J151" s="185">
        <f>ROUND(I151*H151,2)</f>
        <v>0</v>
      </c>
      <c r="K151" s="183" t="s">
        <v>176</v>
      </c>
      <c r="L151" s="37"/>
      <c r="M151" s="187" t="s">
        <v>1</v>
      </c>
      <c r="N151" s="188" t="s">
        <v>46</v>
      </c>
      <c r="O151" s="59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AR151" s="16" t="s">
        <v>177</v>
      </c>
      <c r="AT151" s="16" t="s">
        <v>174</v>
      </c>
      <c r="AU151" s="16" t="s">
        <v>84</v>
      </c>
      <c r="AY151" s="16" t="s">
        <v>172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6" t="s">
        <v>82</v>
      </c>
      <c r="BK151" s="191">
        <f>ROUND(I151*H151,2)</f>
        <v>0</v>
      </c>
      <c r="BL151" s="16" t="s">
        <v>177</v>
      </c>
      <c r="BM151" s="16" t="s">
        <v>1310</v>
      </c>
    </row>
    <row r="152" spans="2:65" s="12" customFormat="1">
      <c r="B152" s="192"/>
      <c r="C152" s="193"/>
      <c r="D152" s="194" t="s">
        <v>178</v>
      </c>
      <c r="E152" s="195" t="s">
        <v>1</v>
      </c>
      <c r="F152" s="196" t="s">
        <v>1115</v>
      </c>
      <c r="G152" s="193"/>
      <c r="H152" s="195" t="s">
        <v>1</v>
      </c>
      <c r="I152" s="197"/>
      <c r="J152" s="193"/>
      <c r="K152" s="193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178</v>
      </c>
      <c r="AU152" s="202" t="s">
        <v>84</v>
      </c>
      <c r="AV152" s="12" t="s">
        <v>82</v>
      </c>
      <c r="AW152" s="12" t="s">
        <v>36</v>
      </c>
      <c r="AX152" s="12" t="s">
        <v>75</v>
      </c>
      <c r="AY152" s="202" t="s">
        <v>172</v>
      </c>
    </row>
    <row r="153" spans="2:65" s="12" customFormat="1">
      <c r="B153" s="192"/>
      <c r="C153" s="193"/>
      <c r="D153" s="194" t="s">
        <v>178</v>
      </c>
      <c r="E153" s="195" t="s">
        <v>1</v>
      </c>
      <c r="F153" s="196" t="s">
        <v>239</v>
      </c>
      <c r="G153" s="193"/>
      <c r="H153" s="195" t="s">
        <v>1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178</v>
      </c>
      <c r="AU153" s="202" t="s">
        <v>84</v>
      </c>
      <c r="AV153" s="12" t="s">
        <v>82</v>
      </c>
      <c r="AW153" s="12" t="s">
        <v>36</v>
      </c>
      <c r="AX153" s="12" t="s">
        <v>75</v>
      </c>
      <c r="AY153" s="202" t="s">
        <v>172</v>
      </c>
    </row>
    <row r="154" spans="2:65" s="12" customFormat="1">
      <c r="B154" s="192"/>
      <c r="C154" s="193"/>
      <c r="D154" s="194" t="s">
        <v>178</v>
      </c>
      <c r="E154" s="195" t="s">
        <v>1</v>
      </c>
      <c r="F154" s="196" t="s">
        <v>1311</v>
      </c>
      <c r="G154" s="193"/>
      <c r="H154" s="195" t="s">
        <v>1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178</v>
      </c>
      <c r="AU154" s="202" t="s">
        <v>84</v>
      </c>
      <c r="AV154" s="12" t="s">
        <v>82</v>
      </c>
      <c r="AW154" s="12" t="s">
        <v>36</v>
      </c>
      <c r="AX154" s="12" t="s">
        <v>75</v>
      </c>
      <c r="AY154" s="202" t="s">
        <v>172</v>
      </c>
    </row>
    <row r="155" spans="2:65" s="13" customFormat="1">
      <c r="B155" s="203"/>
      <c r="C155" s="204"/>
      <c r="D155" s="194" t="s">
        <v>178</v>
      </c>
      <c r="E155" s="205" t="s">
        <v>1</v>
      </c>
      <c r="F155" s="206" t="s">
        <v>1312</v>
      </c>
      <c r="G155" s="204"/>
      <c r="H155" s="207">
        <v>697.62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178</v>
      </c>
      <c r="AU155" s="213" t="s">
        <v>84</v>
      </c>
      <c r="AV155" s="13" t="s">
        <v>84</v>
      </c>
      <c r="AW155" s="13" t="s">
        <v>36</v>
      </c>
      <c r="AX155" s="13" t="s">
        <v>82</v>
      </c>
      <c r="AY155" s="213" t="s">
        <v>172</v>
      </c>
    </row>
    <row r="156" spans="2:65" s="1" customFormat="1" ht="22.5" customHeight="1">
      <c r="B156" s="33"/>
      <c r="C156" s="181" t="s">
        <v>216</v>
      </c>
      <c r="D156" s="181" t="s">
        <v>174</v>
      </c>
      <c r="E156" s="182" t="s">
        <v>242</v>
      </c>
      <c r="F156" s="183" t="s">
        <v>243</v>
      </c>
      <c r="G156" s="184" t="s">
        <v>231</v>
      </c>
      <c r="H156" s="185">
        <v>209.29</v>
      </c>
      <c r="I156" s="186"/>
      <c r="J156" s="185">
        <f>ROUND(I156*H156,2)</f>
        <v>0</v>
      </c>
      <c r="K156" s="183" t="s">
        <v>176</v>
      </c>
      <c r="L156" s="37"/>
      <c r="M156" s="187" t="s">
        <v>1</v>
      </c>
      <c r="N156" s="188" t="s">
        <v>46</v>
      </c>
      <c r="O156" s="59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AR156" s="16" t="s">
        <v>177</v>
      </c>
      <c r="AT156" s="16" t="s">
        <v>174</v>
      </c>
      <c r="AU156" s="16" t="s">
        <v>84</v>
      </c>
      <c r="AY156" s="16" t="s">
        <v>172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6" t="s">
        <v>82</v>
      </c>
      <c r="BK156" s="191">
        <f>ROUND(I156*H156,2)</f>
        <v>0</v>
      </c>
      <c r="BL156" s="16" t="s">
        <v>177</v>
      </c>
      <c r="BM156" s="16" t="s">
        <v>1313</v>
      </c>
    </row>
    <row r="157" spans="2:65" s="1" customFormat="1" ht="19.5">
      <c r="B157" s="33"/>
      <c r="C157" s="34"/>
      <c r="D157" s="194" t="s">
        <v>186</v>
      </c>
      <c r="E157" s="34"/>
      <c r="F157" s="214" t="s">
        <v>244</v>
      </c>
      <c r="G157" s="34"/>
      <c r="H157" s="34"/>
      <c r="I157" s="111"/>
      <c r="J157" s="34"/>
      <c r="K157" s="34"/>
      <c r="L157" s="37"/>
      <c r="M157" s="215"/>
      <c r="N157" s="59"/>
      <c r="O157" s="59"/>
      <c r="P157" s="59"/>
      <c r="Q157" s="59"/>
      <c r="R157" s="59"/>
      <c r="S157" s="59"/>
      <c r="T157" s="60"/>
      <c r="AT157" s="16" t="s">
        <v>186</v>
      </c>
      <c r="AU157" s="16" t="s">
        <v>84</v>
      </c>
    </row>
    <row r="158" spans="2:65" s="13" customFormat="1">
      <c r="B158" s="203"/>
      <c r="C158" s="204"/>
      <c r="D158" s="194" t="s">
        <v>178</v>
      </c>
      <c r="E158" s="204"/>
      <c r="F158" s="206" t="s">
        <v>1314</v>
      </c>
      <c r="G158" s="204"/>
      <c r="H158" s="207">
        <v>209.29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178</v>
      </c>
      <c r="AU158" s="213" t="s">
        <v>84</v>
      </c>
      <c r="AV158" s="13" t="s">
        <v>84</v>
      </c>
      <c r="AW158" s="13" t="s">
        <v>4</v>
      </c>
      <c r="AX158" s="13" t="s">
        <v>82</v>
      </c>
      <c r="AY158" s="213" t="s">
        <v>172</v>
      </c>
    </row>
    <row r="159" spans="2:65" s="1" customFormat="1" ht="22.5" customHeight="1">
      <c r="B159" s="33"/>
      <c r="C159" s="181" t="s">
        <v>220</v>
      </c>
      <c r="D159" s="181" t="s">
        <v>174</v>
      </c>
      <c r="E159" s="182" t="s">
        <v>246</v>
      </c>
      <c r="F159" s="183" t="s">
        <v>247</v>
      </c>
      <c r="G159" s="184" t="s">
        <v>231</v>
      </c>
      <c r="H159" s="185">
        <v>586.13</v>
      </c>
      <c r="I159" s="186"/>
      <c r="J159" s="185">
        <f>ROUND(I159*H159,2)</f>
        <v>0</v>
      </c>
      <c r="K159" s="183" t="s">
        <v>176</v>
      </c>
      <c r="L159" s="37"/>
      <c r="M159" s="187" t="s">
        <v>1</v>
      </c>
      <c r="N159" s="188" t="s">
        <v>46</v>
      </c>
      <c r="O159" s="59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AR159" s="16" t="s">
        <v>177</v>
      </c>
      <c r="AT159" s="16" t="s">
        <v>174</v>
      </c>
      <c r="AU159" s="16" t="s">
        <v>84</v>
      </c>
      <c r="AY159" s="16" t="s">
        <v>172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6" t="s">
        <v>82</v>
      </c>
      <c r="BK159" s="191">
        <f>ROUND(I159*H159,2)</f>
        <v>0</v>
      </c>
      <c r="BL159" s="16" t="s">
        <v>177</v>
      </c>
      <c r="BM159" s="16" t="s">
        <v>1315</v>
      </c>
    </row>
    <row r="160" spans="2:65" s="12" customFormat="1">
      <c r="B160" s="192"/>
      <c r="C160" s="193"/>
      <c r="D160" s="194" t="s">
        <v>178</v>
      </c>
      <c r="E160" s="195" t="s">
        <v>1</v>
      </c>
      <c r="F160" s="196" t="s">
        <v>1115</v>
      </c>
      <c r="G160" s="193"/>
      <c r="H160" s="195" t="s">
        <v>1</v>
      </c>
      <c r="I160" s="197"/>
      <c r="J160" s="193"/>
      <c r="K160" s="193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178</v>
      </c>
      <c r="AU160" s="202" t="s">
        <v>84</v>
      </c>
      <c r="AV160" s="12" t="s">
        <v>82</v>
      </c>
      <c r="AW160" s="12" t="s">
        <v>36</v>
      </c>
      <c r="AX160" s="12" t="s">
        <v>75</v>
      </c>
      <c r="AY160" s="202" t="s">
        <v>172</v>
      </c>
    </row>
    <row r="161" spans="2:65" s="12" customFormat="1">
      <c r="B161" s="192"/>
      <c r="C161" s="193"/>
      <c r="D161" s="194" t="s">
        <v>178</v>
      </c>
      <c r="E161" s="195" t="s">
        <v>1</v>
      </c>
      <c r="F161" s="196" t="s">
        <v>239</v>
      </c>
      <c r="G161" s="193"/>
      <c r="H161" s="195" t="s">
        <v>1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178</v>
      </c>
      <c r="AU161" s="202" t="s">
        <v>84</v>
      </c>
      <c r="AV161" s="12" t="s">
        <v>82</v>
      </c>
      <c r="AW161" s="12" t="s">
        <v>36</v>
      </c>
      <c r="AX161" s="12" t="s">
        <v>75</v>
      </c>
      <c r="AY161" s="202" t="s">
        <v>172</v>
      </c>
    </row>
    <row r="162" spans="2:65" s="12" customFormat="1">
      <c r="B162" s="192"/>
      <c r="C162" s="193"/>
      <c r="D162" s="194" t="s">
        <v>178</v>
      </c>
      <c r="E162" s="195" t="s">
        <v>1</v>
      </c>
      <c r="F162" s="196" t="s">
        <v>240</v>
      </c>
      <c r="G162" s="193"/>
      <c r="H162" s="195" t="s">
        <v>1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178</v>
      </c>
      <c r="AU162" s="202" t="s">
        <v>84</v>
      </c>
      <c r="AV162" s="12" t="s">
        <v>82</v>
      </c>
      <c r="AW162" s="12" t="s">
        <v>36</v>
      </c>
      <c r="AX162" s="12" t="s">
        <v>75</v>
      </c>
      <c r="AY162" s="202" t="s">
        <v>172</v>
      </c>
    </row>
    <row r="163" spans="2:65" s="13" customFormat="1">
      <c r="B163" s="203"/>
      <c r="C163" s="204"/>
      <c r="D163" s="194" t="s">
        <v>178</v>
      </c>
      <c r="E163" s="205" t="s">
        <v>1</v>
      </c>
      <c r="F163" s="206" t="s">
        <v>1316</v>
      </c>
      <c r="G163" s="204"/>
      <c r="H163" s="207">
        <v>465.08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178</v>
      </c>
      <c r="AU163" s="213" t="s">
        <v>84</v>
      </c>
      <c r="AV163" s="13" t="s">
        <v>84</v>
      </c>
      <c r="AW163" s="13" t="s">
        <v>36</v>
      </c>
      <c r="AX163" s="13" t="s">
        <v>75</v>
      </c>
      <c r="AY163" s="213" t="s">
        <v>172</v>
      </c>
    </row>
    <row r="164" spans="2:65" s="12" customFormat="1">
      <c r="B164" s="192"/>
      <c r="C164" s="193"/>
      <c r="D164" s="194" t="s">
        <v>178</v>
      </c>
      <c r="E164" s="195" t="s">
        <v>1</v>
      </c>
      <c r="F164" s="196" t="s">
        <v>1317</v>
      </c>
      <c r="G164" s="193"/>
      <c r="H164" s="195" t="s">
        <v>1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178</v>
      </c>
      <c r="AU164" s="202" t="s">
        <v>84</v>
      </c>
      <c r="AV164" s="12" t="s">
        <v>82</v>
      </c>
      <c r="AW164" s="12" t="s">
        <v>36</v>
      </c>
      <c r="AX164" s="12" t="s">
        <v>75</v>
      </c>
      <c r="AY164" s="202" t="s">
        <v>172</v>
      </c>
    </row>
    <row r="165" spans="2:65" s="13" customFormat="1">
      <c r="B165" s="203"/>
      <c r="C165" s="204"/>
      <c r="D165" s="194" t="s">
        <v>178</v>
      </c>
      <c r="E165" s="205" t="s">
        <v>1</v>
      </c>
      <c r="F165" s="206" t="s">
        <v>1318</v>
      </c>
      <c r="G165" s="204"/>
      <c r="H165" s="207">
        <v>121.05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178</v>
      </c>
      <c r="AU165" s="213" t="s">
        <v>84</v>
      </c>
      <c r="AV165" s="13" t="s">
        <v>84</v>
      </c>
      <c r="AW165" s="13" t="s">
        <v>36</v>
      </c>
      <c r="AX165" s="13" t="s">
        <v>75</v>
      </c>
      <c r="AY165" s="213" t="s">
        <v>172</v>
      </c>
    </row>
    <row r="166" spans="2:65" s="14" customFormat="1">
      <c r="B166" s="216"/>
      <c r="C166" s="217"/>
      <c r="D166" s="194" t="s">
        <v>178</v>
      </c>
      <c r="E166" s="218" t="s">
        <v>1</v>
      </c>
      <c r="F166" s="219" t="s">
        <v>195</v>
      </c>
      <c r="G166" s="217"/>
      <c r="H166" s="220">
        <v>586.13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178</v>
      </c>
      <c r="AU166" s="226" t="s">
        <v>84</v>
      </c>
      <c r="AV166" s="14" t="s">
        <v>177</v>
      </c>
      <c r="AW166" s="14" t="s">
        <v>36</v>
      </c>
      <c r="AX166" s="14" t="s">
        <v>82</v>
      </c>
      <c r="AY166" s="226" t="s">
        <v>172</v>
      </c>
    </row>
    <row r="167" spans="2:65" s="1" customFormat="1" ht="22.5" customHeight="1">
      <c r="B167" s="33"/>
      <c r="C167" s="181" t="s">
        <v>223</v>
      </c>
      <c r="D167" s="181" t="s">
        <v>174</v>
      </c>
      <c r="E167" s="182" t="s">
        <v>248</v>
      </c>
      <c r="F167" s="183" t="s">
        <v>249</v>
      </c>
      <c r="G167" s="184" t="s">
        <v>231</v>
      </c>
      <c r="H167" s="185">
        <v>175.84</v>
      </c>
      <c r="I167" s="186"/>
      <c r="J167" s="185">
        <f>ROUND(I167*H167,2)</f>
        <v>0</v>
      </c>
      <c r="K167" s="183" t="s">
        <v>176</v>
      </c>
      <c r="L167" s="37"/>
      <c r="M167" s="187" t="s">
        <v>1</v>
      </c>
      <c r="N167" s="188" t="s">
        <v>46</v>
      </c>
      <c r="O167" s="59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AR167" s="16" t="s">
        <v>177</v>
      </c>
      <c r="AT167" s="16" t="s">
        <v>174</v>
      </c>
      <c r="AU167" s="16" t="s">
        <v>84</v>
      </c>
      <c r="AY167" s="16" t="s">
        <v>172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6" t="s">
        <v>82</v>
      </c>
      <c r="BK167" s="191">
        <f>ROUND(I167*H167,2)</f>
        <v>0</v>
      </c>
      <c r="BL167" s="16" t="s">
        <v>177</v>
      </c>
      <c r="BM167" s="16" t="s">
        <v>1319</v>
      </c>
    </row>
    <row r="168" spans="2:65" s="1" customFormat="1" ht="19.5">
      <c r="B168" s="33"/>
      <c r="C168" s="34"/>
      <c r="D168" s="194" t="s">
        <v>186</v>
      </c>
      <c r="E168" s="34"/>
      <c r="F168" s="214" t="s">
        <v>244</v>
      </c>
      <c r="G168" s="34"/>
      <c r="H168" s="34"/>
      <c r="I168" s="111"/>
      <c r="J168" s="34"/>
      <c r="K168" s="34"/>
      <c r="L168" s="37"/>
      <c r="M168" s="215"/>
      <c r="N168" s="59"/>
      <c r="O168" s="59"/>
      <c r="P168" s="59"/>
      <c r="Q168" s="59"/>
      <c r="R168" s="59"/>
      <c r="S168" s="59"/>
      <c r="T168" s="60"/>
      <c r="AT168" s="16" t="s">
        <v>186</v>
      </c>
      <c r="AU168" s="16" t="s">
        <v>84</v>
      </c>
    </row>
    <row r="169" spans="2:65" s="13" customFormat="1">
      <c r="B169" s="203"/>
      <c r="C169" s="204"/>
      <c r="D169" s="194" t="s">
        <v>178</v>
      </c>
      <c r="E169" s="204"/>
      <c r="F169" s="206" t="s">
        <v>1320</v>
      </c>
      <c r="G169" s="204"/>
      <c r="H169" s="207">
        <v>175.84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178</v>
      </c>
      <c r="AU169" s="213" t="s">
        <v>84</v>
      </c>
      <c r="AV169" s="13" t="s">
        <v>84</v>
      </c>
      <c r="AW169" s="13" t="s">
        <v>4</v>
      </c>
      <c r="AX169" s="13" t="s">
        <v>82</v>
      </c>
      <c r="AY169" s="213" t="s">
        <v>172</v>
      </c>
    </row>
    <row r="170" spans="2:65" s="1" customFormat="1" ht="16.5" customHeight="1">
      <c r="B170" s="33"/>
      <c r="C170" s="181" t="s">
        <v>8</v>
      </c>
      <c r="D170" s="181" t="s">
        <v>174</v>
      </c>
      <c r="E170" s="182" t="s">
        <v>258</v>
      </c>
      <c r="F170" s="183" t="s">
        <v>259</v>
      </c>
      <c r="G170" s="184" t="s">
        <v>175</v>
      </c>
      <c r="H170" s="185">
        <v>1289.4000000000001</v>
      </c>
      <c r="I170" s="186"/>
      <c r="J170" s="185">
        <f>ROUND(I170*H170,2)</f>
        <v>0</v>
      </c>
      <c r="K170" s="183" t="s">
        <v>176</v>
      </c>
      <c r="L170" s="37"/>
      <c r="M170" s="187" t="s">
        <v>1</v>
      </c>
      <c r="N170" s="188" t="s">
        <v>46</v>
      </c>
      <c r="O170" s="59"/>
      <c r="P170" s="189">
        <f>O170*H170</f>
        <v>0</v>
      </c>
      <c r="Q170" s="189">
        <v>5.8E-4</v>
      </c>
      <c r="R170" s="189">
        <f>Q170*H170</f>
        <v>0.74785200000000007</v>
      </c>
      <c r="S170" s="189">
        <v>0</v>
      </c>
      <c r="T170" s="190">
        <f>S170*H170</f>
        <v>0</v>
      </c>
      <c r="AR170" s="16" t="s">
        <v>177</v>
      </c>
      <c r="AT170" s="16" t="s">
        <v>174</v>
      </c>
      <c r="AU170" s="16" t="s">
        <v>84</v>
      </c>
      <c r="AY170" s="16" t="s">
        <v>172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6" t="s">
        <v>82</v>
      </c>
      <c r="BK170" s="191">
        <f>ROUND(I170*H170,2)</f>
        <v>0</v>
      </c>
      <c r="BL170" s="16" t="s">
        <v>177</v>
      </c>
      <c r="BM170" s="16" t="s">
        <v>1321</v>
      </c>
    </row>
    <row r="171" spans="2:65" s="12" customFormat="1">
      <c r="B171" s="192"/>
      <c r="C171" s="193"/>
      <c r="D171" s="194" t="s">
        <v>178</v>
      </c>
      <c r="E171" s="195" t="s">
        <v>1</v>
      </c>
      <c r="F171" s="196" t="s">
        <v>449</v>
      </c>
      <c r="G171" s="193"/>
      <c r="H171" s="195" t="s">
        <v>1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178</v>
      </c>
      <c r="AU171" s="202" t="s">
        <v>84</v>
      </c>
      <c r="AV171" s="12" t="s">
        <v>82</v>
      </c>
      <c r="AW171" s="12" t="s">
        <v>36</v>
      </c>
      <c r="AX171" s="12" t="s">
        <v>75</v>
      </c>
      <c r="AY171" s="202" t="s">
        <v>172</v>
      </c>
    </row>
    <row r="172" spans="2:65" s="12" customFormat="1">
      <c r="B172" s="192"/>
      <c r="C172" s="193"/>
      <c r="D172" s="194" t="s">
        <v>178</v>
      </c>
      <c r="E172" s="195" t="s">
        <v>1</v>
      </c>
      <c r="F172" s="196" t="s">
        <v>239</v>
      </c>
      <c r="G172" s="193"/>
      <c r="H172" s="195" t="s">
        <v>1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178</v>
      </c>
      <c r="AU172" s="202" t="s">
        <v>84</v>
      </c>
      <c r="AV172" s="12" t="s">
        <v>82</v>
      </c>
      <c r="AW172" s="12" t="s">
        <v>36</v>
      </c>
      <c r="AX172" s="12" t="s">
        <v>75</v>
      </c>
      <c r="AY172" s="202" t="s">
        <v>172</v>
      </c>
    </row>
    <row r="173" spans="2:65" s="13" customFormat="1">
      <c r="B173" s="203"/>
      <c r="C173" s="204"/>
      <c r="D173" s="194" t="s">
        <v>178</v>
      </c>
      <c r="E173" s="205" t="s">
        <v>1</v>
      </c>
      <c r="F173" s="206" t="s">
        <v>1322</v>
      </c>
      <c r="G173" s="204"/>
      <c r="H173" s="207">
        <v>1289.4000000000001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178</v>
      </c>
      <c r="AU173" s="213" t="s">
        <v>84</v>
      </c>
      <c r="AV173" s="13" t="s">
        <v>84</v>
      </c>
      <c r="AW173" s="13" t="s">
        <v>36</v>
      </c>
      <c r="AX173" s="13" t="s">
        <v>82</v>
      </c>
      <c r="AY173" s="213" t="s">
        <v>172</v>
      </c>
    </row>
    <row r="174" spans="2:65" s="1" customFormat="1" ht="16.5" customHeight="1">
      <c r="B174" s="33"/>
      <c r="C174" s="181" t="s">
        <v>228</v>
      </c>
      <c r="D174" s="181" t="s">
        <v>174</v>
      </c>
      <c r="E174" s="182" t="s">
        <v>261</v>
      </c>
      <c r="F174" s="183" t="s">
        <v>262</v>
      </c>
      <c r="G174" s="184" t="s">
        <v>175</v>
      </c>
      <c r="H174" s="185">
        <v>1289.4000000000001</v>
      </c>
      <c r="I174" s="186"/>
      <c r="J174" s="185">
        <f>ROUND(I174*H174,2)</f>
        <v>0</v>
      </c>
      <c r="K174" s="183" t="s">
        <v>176</v>
      </c>
      <c r="L174" s="37"/>
      <c r="M174" s="187" t="s">
        <v>1</v>
      </c>
      <c r="N174" s="188" t="s">
        <v>46</v>
      </c>
      <c r="O174" s="59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AR174" s="16" t="s">
        <v>177</v>
      </c>
      <c r="AT174" s="16" t="s">
        <v>174</v>
      </c>
      <c r="AU174" s="16" t="s">
        <v>84</v>
      </c>
      <c r="AY174" s="16" t="s">
        <v>172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6" t="s">
        <v>82</v>
      </c>
      <c r="BK174" s="191">
        <f>ROUND(I174*H174,2)</f>
        <v>0</v>
      </c>
      <c r="BL174" s="16" t="s">
        <v>177</v>
      </c>
      <c r="BM174" s="16" t="s">
        <v>1323</v>
      </c>
    </row>
    <row r="175" spans="2:65" s="12" customFormat="1">
      <c r="B175" s="192"/>
      <c r="C175" s="193"/>
      <c r="D175" s="194" t="s">
        <v>178</v>
      </c>
      <c r="E175" s="195" t="s">
        <v>1</v>
      </c>
      <c r="F175" s="196" t="s">
        <v>263</v>
      </c>
      <c r="G175" s="193"/>
      <c r="H175" s="195" t="s">
        <v>1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178</v>
      </c>
      <c r="AU175" s="202" t="s">
        <v>84</v>
      </c>
      <c r="AV175" s="12" t="s">
        <v>82</v>
      </c>
      <c r="AW175" s="12" t="s">
        <v>36</v>
      </c>
      <c r="AX175" s="12" t="s">
        <v>75</v>
      </c>
      <c r="AY175" s="202" t="s">
        <v>172</v>
      </c>
    </row>
    <row r="176" spans="2:65" s="13" customFormat="1">
      <c r="B176" s="203"/>
      <c r="C176" s="204"/>
      <c r="D176" s="194" t="s">
        <v>178</v>
      </c>
      <c r="E176" s="205" t="s">
        <v>1</v>
      </c>
      <c r="F176" s="206" t="s">
        <v>1322</v>
      </c>
      <c r="G176" s="204"/>
      <c r="H176" s="207">
        <v>1289.4000000000001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178</v>
      </c>
      <c r="AU176" s="213" t="s">
        <v>84</v>
      </c>
      <c r="AV176" s="13" t="s">
        <v>84</v>
      </c>
      <c r="AW176" s="13" t="s">
        <v>36</v>
      </c>
      <c r="AX176" s="13" t="s">
        <v>82</v>
      </c>
      <c r="AY176" s="213" t="s">
        <v>172</v>
      </c>
    </row>
    <row r="177" spans="2:65" s="1" customFormat="1" ht="22.5" customHeight="1">
      <c r="B177" s="33"/>
      <c r="C177" s="181" t="s">
        <v>233</v>
      </c>
      <c r="D177" s="181" t="s">
        <v>174</v>
      </c>
      <c r="E177" s="182" t="s">
        <v>265</v>
      </c>
      <c r="F177" s="183" t="s">
        <v>266</v>
      </c>
      <c r="G177" s="184" t="s">
        <v>231</v>
      </c>
      <c r="H177" s="185">
        <v>641.88</v>
      </c>
      <c r="I177" s="186"/>
      <c r="J177" s="185">
        <f>ROUND(I177*H177,2)</f>
        <v>0</v>
      </c>
      <c r="K177" s="183" t="s">
        <v>176</v>
      </c>
      <c r="L177" s="37"/>
      <c r="M177" s="187" t="s">
        <v>1</v>
      </c>
      <c r="N177" s="188" t="s">
        <v>46</v>
      </c>
      <c r="O177" s="59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AR177" s="16" t="s">
        <v>177</v>
      </c>
      <c r="AT177" s="16" t="s">
        <v>174</v>
      </c>
      <c r="AU177" s="16" t="s">
        <v>84</v>
      </c>
      <c r="AY177" s="16" t="s">
        <v>172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6" t="s">
        <v>82</v>
      </c>
      <c r="BK177" s="191">
        <f>ROUND(I177*H177,2)</f>
        <v>0</v>
      </c>
      <c r="BL177" s="16" t="s">
        <v>177</v>
      </c>
      <c r="BM177" s="16" t="s">
        <v>1324</v>
      </c>
    </row>
    <row r="178" spans="2:65" s="1" customFormat="1" ht="29.25">
      <c r="B178" s="33"/>
      <c r="C178" s="34"/>
      <c r="D178" s="194" t="s">
        <v>186</v>
      </c>
      <c r="E178" s="34"/>
      <c r="F178" s="214" t="s">
        <v>267</v>
      </c>
      <c r="G178" s="34"/>
      <c r="H178" s="34"/>
      <c r="I178" s="111"/>
      <c r="J178" s="34"/>
      <c r="K178" s="34"/>
      <c r="L178" s="37"/>
      <c r="M178" s="215"/>
      <c r="N178" s="59"/>
      <c r="O178" s="59"/>
      <c r="P178" s="59"/>
      <c r="Q178" s="59"/>
      <c r="R178" s="59"/>
      <c r="S178" s="59"/>
      <c r="T178" s="60"/>
      <c r="AT178" s="16" t="s">
        <v>186</v>
      </c>
      <c r="AU178" s="16" t="s">
        <v>84</v>
      </c>
    </row>
    <row r="179" spans="2:65" s="12" customFormat="1">
      <c r="B179" s="192"/>
      <c r="C179" s="193"/>
      <c r="D179" s="194" t="s">
        <v>178</v>
      </c>
      <c r="E179" s="195" t="s">
        <v>1</v>
      </c>
      <c r="F179" s="196" t="s">
        <v>268</v>
      </c>
      <c r="G179" s="193"/>
      <c r="H179" s="195" t="s">
        <v>1</v>
      </c>
      <c r="I179" s="197"/>
      <c r="J179" s="193"/>
      <c r="K179" s="193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178</v>
      </c>
      <c r="AU179" s="202" t="s">
        <v>84</v>
      </c>
      <c r="AV179" s="12" t="s">
        <v>82</v>
      </c>
      <c r="AW179" s="12" t="s">
        <v>36</v>
      </c>
      <c r="AX179" s="12" t="s">
        <v>75</v>
      </c>
      <c r="AY179" s="202" t="s">
        <v>172</v>
      </c>
    </row>
    <row r="180" spans="2:65" s="13" customFormat="1">
      <c r="B180" s="203"/>
      <c r="C180" s="204"/>
      <c r="D180" s="194" t="s">
        <v>178</v>
      </c>
      <c r="E180" s="205" t="s">
        <v>1</v>
      </c>
      <c r="F180" s="206" t="s">
        <v>1325</v>
      </c>
      <c r="G180" s="204"/>
      <c r="H180" s="207">
        <v>641.88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178</v>
      </c>
      <c r="AU180" s="213" t="s">
        <v>84</v>
      </c>
      <c r="AV180" s="13" t="s">
        <v>84</v>
      </c>
      <c r="AW180" s="13" t="s">
        <v>36</v>
      </c>
      <c r="AX180" s="13" t="s">
        <v>82</v>
      </c>
      <c r="AY180" s="213" t="s">
        <v>172</v>
      </c>
    </row>
    <row r="181" spans="2:65" s="1" customFormat="1" ht="16.5" customHeight="1">
      <c r="B181" s="33"/>
      <c r="C181" s="181" t="s">
        <v>236</v>
      </c>
      <c r="D181" s="181" t="s">
        <v>174</v>
      </c>
      <c r="E181" s="182" t="s">
        <v>274</v>
      </c>
      <c r="F181" s="183" t="s">
        <v>275</v>
      </c>
      <c r="G181" s="184" t="s">
        <v>231</v>
      </c>
      <c r="H181" s="185">
        <v>923.67</v>
      </c>
      <c r="I181" s="186"/>
      <c r="J181" s="185">
        <f>ROUND(I181*H181,2)</f>
        <v>0</v>
      </c>
      <c r="K181" s="183" t="s">
        <v>1</v>
      </c>
      <c r="L181" s="37"/>
      <c r="M181" s="187" t="s">
        <v>1</v>
      </c>
      <c r="N181" s="188" t="s">
        <v>46</v>
      </c>
      <c r="O181" s="59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AR181" s="16" t="s">
        <v>177</v>
      </c>
      <c r="AT181" s="16" t="s">
        <v>174</v>
      </c>
      <c r="AU181" s="16" t="s">
        <v>84</v>
      </c>
      <c r="AY181" s="16" t="s">
        <v>172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6" t="s">
        <v>82</v>
      </c>
      <c r="BK181" s="191">
        <f>ROUND(I181*H181,2)</f>
        <v>0</v>
      </c>
      <c r="BL181" s="16" t="s">
        <v>177</v>
      </c>
      <c r="BM181" s="16" t="s">
        <v>1326</v>
      </c>
    </row>
    <row r="182" spans="2:65" s="12" customFormat="1">
      <c r="B182" s="192"/>
      <c r="C182" s="193"/>
      <c r="D182" s="194" t="s">
        <v>178</v>
      </c>
      <c r="E182" s="195" t="s">
        <v>1</v>
      </c>
      <c r="F182" s="196" t="s">
        <v>276</v>
      </c>
      <c r="G182" s="193"/>
      <c r="H182" s="195" t="s">
        <v>1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178</v>
      </c>
      <c r="AU182" s="202" t="s">
        <v>84</v>
      </c>
      <c r="AV182" s="12" t="s">
        <v>82</v>
      </c>
      <c r="AW182" s="12" t="s">
        <v>36</v>
      </c>
      <c r="AX182" s="12" t="s">
        <v>75</v>
      </c>
      <c r="AY182" s="202" t="s">
        <v>172</v>
      </c>
    </row>
    <row r="183" spans="2:65" s="12" customFormat="1">
      <c r="B183" s="192"/>
      <c r="C183" s="193"/>
      <c r="D183" s="194" t="s">
        <v>178</v>
      </c>
      <c r="E183" s="195" t="s">
        <v>1</v>
      </c>
      <c r="F183" s="196" t="s">
        <v>277</v>
      </c>
      <c r="G183" s="193"/>
      <c r="H183" s="195" t="s">
        <v>1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178</v>
      </c>
      <c r="AU183" s="202" t="s">
        <v>84</v>
      </c>
      <c r="AV183" s="12" t="s">
        <v>82</v>
      </c>
      <c r="AW183" s="12" t="s">
        <v>36</v>
      </c>
      <c r="AX183" s="12" t="s">
        <v>75</v>
      </c>
      <c r="AY183" s="202" t="s">
        <v>172</v>
      </c>
    </row>
    <row r="184" spans="2:65" s="12" customFormat="1">
      <c r="B184" s="192"/>
      <c r="C184" s="193"/>
      <c r="D184" s="194" t="s">
        <v>178</v>
      </c>
      <c r="E184" s="195" t="s">
        <v>1</v>
      </c>
      <c r="F184" s="196" t="s">
        <v>278</v>
      </c>
      <c r="G184" s="193"/>
      <c r="H184" s="195" t="s">
        <v>1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178</v>
      </c>
      <c r="AU184" s="202" t="s">
        <v>84</v>
      </c>
      <c r="AV184" s="12" t="s">
        <v>82</v>
      </c>
      <c r="AW184" s="12" t="s">
        <v>36</v>
      </c>
      <c r="AX184" s="12" t="s">
        <v>75</v>
      </c>
      <c r="AY184" s="202" t="s">
        <v>172</v>
      </c>
    </row>
    <row r="185" spans="2:65" s="13" customFormat="1">
      <c r="B185" s="203"/>
      <c r="C185" s="204"/>
      <c r="D185" s="194" t="s">
        <v>178</v>
      </c>
      <c r="E185" s="205" t="s">
        <v>1</v>
      </c>
      <c r="F185" s="206" t="s">
        <v>1327</v>
      </c>
      <c r="G185" s="204"/>
      <c r="H185" s="207">
        <v>823.8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178</v>
      </c>
      <c r="AU185" s="213" t="s">
        <v>84</v>
      </c>
      <c r="AV185" s="13" t="s">
        <v>84</v>
      </c>
      <c r="AW185" s="13" t="s">
        <v>36</v>
      </c>
      <c r="AX185" s="13" t="s">
        <v>75</v>
      </c>
      <c r="AY185" s="213" t="s">
        <v>172</v>
      </c>
    </row>
    <row r="186" spans="2:65" s="13" customFormat="1">
      <c r="B186" s="203"/>
      <c r="C186" s="204"/>
      <c r="D186" s="194" t="s">
        <v>178</v>
      </c>
      <c r="E186" s="205" t="s">
        <v>1</v>
      </c>
      <c r="F186" s="206" t="s">
        <v>1328</v>
      </c>
      <c r="G186" s="204"/>
      <c r="H186" s="207">
        <v>99.87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178</v>
      </c>
      <c r="AU186" s="213" t="s">
        <v>84</v>
      </c>
      <c r="AV186" s="13" t="s">
        <v>84</v>
      </c>
      <c r="AW186" s="13" t="s">
        <v>36</v>
      </c>
      <c r="AX186" s="13" t="s">
        <v>75</v>
      </c>
      <c r="AY186" s="213" t="s">
        <v>172</v>
      </c>
    </row>
    <row r="187" spans="2:65" s="14" customFormat="1">
      <c r="B187" s="216"/>
      <c r="C187" s="217"/>
      <c r="D187" s="194" t="s">
        <v>178</v>
      </c>
      <c r="E187" s="218" t="s">
        <v>1</v>
      </c>
      <c r="F187" s="219" t="s">
        <v>195</v>
      </c>
      <c r="G187" s="217"/>
      <c r="H187" s="220">
        <v>923.67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178</v>
      </c>
      <c r="AU187" s="226" t="s">
        <v>84</v>
      </c>
      <c r="AV187" s="14" t="s">
        <v>177</v>
      </c>
      <c r="AW187" s="14" t="s">
        <v>36</v>
      </c>
      <c r="AX187" s="14" t="s">
        <v>82</v>
      </c>
      <c r="AY187" s="226" t="s">
        <v>172</v>
      </c>
    </row>
    <row r="188" spans="2:65" s="1" customFormat="1" ht="16.5" customHeight="1">
      <c r="B188" s="33"/>
      <c r="C188" s="181" t="s">
        <v>241</v>
      </c>
      <c r="D188" s="181" t="s">
        <v>174</v>
      </c>
      <c r="E188" s="182" t="s">
        <v>280</v>
      </c>
      <c r="F188" s="183" t="s">
        <v>281</v>
      </c>
      <c r="G188" s="184" t="s">
        <v>231</v>
      </c>
      <c r="H188" s="185">
        <v>459.95</v>
      </c>
      <c r="I188" s="186"/>
      <c r="J188" s="185">
        <f>ROUND(I188*H188,2)</f>
        <v>0</v>
      </c>
      <c r="K188" s="183" t="s">
        <v>1</v>
      </c>
      <c r="L188" s="37"/>
      <c r="M188" s="187" t="s">
        <v>1</v>
      </c>
      <c r="N188" s="188" t="s">
        <v>46</v>
      </c>
      <c r="O188" s="59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AR188" s="16" t="s">
        <v>177</v>
      </c>
      <c r="AT188" s="16" t="s">
        <v>174</v>
      </c>
      <c r="AU188" s="16" t="s">
        <v>84</v>
      </c>
      <c r="AY188" s="16" t="s">
        <v>172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6" t="s">
        <v>82</v>
      </c>
      <c r="BK188" s="191">
        <f>ROUND(I188*H188,2)</f>
        <v>0</v>
      </c>
      <c r="BL188" s="16" t="s">
        <v>177</v>
      </c>
      <c r="BM188" s="16" t="s">
        <v>1329</v>
      </c>
    </row>
    <row r="189" spans="2:65" s="12" customFormat="1">
      <c r="B189" s="192"/>
      <c r="C189" s="193"/>
      <c r="D189" s="194" t="s">
        <v>178</v>
      </c>
      <c r="E189" s="195" t="s">
        <v>1</v>
      </c>
      <c r="F189" s="196" t="s">
        <v>282</v>
      </c>
      <c r="G189" s="193"/>
      <c r="H189" s="195" t="s">
        <v>1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178</v>
      </c>
      <c r="AU189" s="202" t="s">
        <v>84</v>
      </c>
      <c r="AV189" s="12" t="s">
        <v>82</v>
      </c>
      <c r="AW189" s="12" t="s">
        <v>36</v>
      </c>
      <c r="AX189" s="12" t="s">
        <v>75</v>
      </c>
      <c r="AY189" s="202" t="s">
        <v>172</v>
      </c>
    </row>
    <row r="190" spans="2:65" s="12" customFormat="1">
      <c r="B190" s="192"/>
      <c r="C190" s="193"/>
      <c r="D190" s="194" t="s">
        <v>178</v>
      </c>
      <c r="E190" s="195" t="s">
        <v>1</v>
      </c>
      <c r="F190" s="196" t="s">
        <v>283</v>
      </c>
      <c r="G190" s="193"/>
      <c r="H190" s="195" t="s">
        <v>1</v>
      </c>
      <c r="I190" s="197"/>
      <c r="J190" s="193"/>
      <c r="K190" s="193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178</v>
      </c>
      <c r="AU190" s="202" t="s">
        <v>84</v>
      </c>
      <c r="AV190" s="12" t="s">
        <v>82</v>
      </c>
      <c r="AW190" s="12" t="s">
        <v>36</v>
      </c>
      <c r="AX190" s="12" t="s">
        <v>75</v>
      </c>
      <c r="AY190" s="202" t="s">
        <v>172</v>
      </c>
    </row>
    <row r="191" spans="2:65" s="13" customFormat="1">
      <c r="B191" s="203"/>
      <c r="C191" s="204"/>
      <c r="D191" s="194" t="s">
        <v>178</v>
      </c>
      <c r="E191" s="205" t="s">
        <v>1</v>
      </c>
      <c r="F191" s="206" t="s">
        <v>1330</v>
      </c>
      <c r="G191" s="204"/>
      <c r="H191" s="207">
        <v>338.9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178</v>
      </c>
      <c r="AU191" s="213" t="s">
        <v>84</v>
      </c>
      <c r="AV191" s="13" t="s">
        <v>84</v>
      </c>
      <c r="AW191" s="13" t="s">
        <v>36</v>
      </c>
      <c r="AX191" s="13" t="s">
        <v>75</v>
      </c>
      <c r="AY191" s="213" t="s">
        <v>172</v>
      </c>
    </row>
    <row r="192" spans="2:65" s="13" customFormat="1">
      <c r="B192" s="203"/>
      <c r="C192" s="204"/>
      <c r="D192" s="194" t="s">
        <v>178</v>
      </c>
      <c r="E192" s="205" t="s">
        <v>1</v>
      </c>
      <c r="F192" s="206" t="s">
        <v>1331</v>
      </c>
      <c r="G192" s="204"/>
      <c r="H192" s="207">
        <v>121.05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178</v>
      </c>
      <c r="AU192" s="213" t="s">
        <v>84</v>
      </c>
      <c r="AV192" s="13" t="s">
        <v>84</v>
      </c>
      <c r="AW192" s="13" t="s">
        <v>36</v>
      </c>
      <c r="AX192" s="13" t="s">
        <v>75</v>
      </c>
      <c r="AY192" s="213" t="s">
        <v>172</v>
      </c>
    </row>
    <row r="193" spans="2:65" s="14" customFormat="1">
      <c r="B193" s="216"/>
      <c r="C193" s="217"/>
      <c r="D193" s="194" t="s">
        <v>178</v>
      </c>
      <c r="E193" s="218" t="s">
        <v>1</v>
      </c>
      <c r="F193" s="219" t="s">
        <v>195</v>
      </c>
      <c r="G193" s="217"/>
      <c r="H193" s="220">
        <v>459.95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178</v>
      </c>
      <c r="AU193" s="226" t="s">
        <v>84</v>
      </c>
      <c r="AV193" s="14" t="s">
        <v>177</v>
      </c>
      <c r="AW193" s="14" t="s">
        <v>36</v>
      </c>
      <c r="AX193" s="14" t="s">
        <v>82</v>
      </c>
      <c r="AY193" s="226" t="s">
        <v>172</v>
      </c>
    </row>
    <row r="194" spans="2:65" s="1" customFormat="1" ht="22.5" customHeight="1">
      <c r="B194" s="33"/>
      <c r="C194" s="181" t="s">
        <v>245</v>
      </c>
      <c r="D194" s="181" t="s">
        <v>174</v>
      </c>
      <c r="E194" s="182" t="s">
        <v>285</v>
      </c>
      <c r="F194" s="183" t="s">
        <v>286</v>
      </c>
      <c r="G194" s="184" t="s">
        <v>231</v>
      </c>
      <c r="H194" s="185">
        <v>823.8</v>
      </c>
      <c r="I194" s="186"/>
      <c r="J194" s="185">
        <f>ROUND(I194*H194,2)</f>
        <v>0</v>
      </c>
      <c r="K194" s="183" t="s">
        <v>176</v>
      </c>
      <c r="L194" s="37"/>
      <c r="M194" s="187" t="s">
        <v>1</v>
      </c>
      <c r="N194" s="188" t="s">
        <v>46</v>
      </c>
      <c r="O194" s="59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AR194" s="16" t="s">
        <v>177</v>
      </c>
      <c r="AT194" s="16" t="s">
        <v>174</v>
      </c>
      <c r="AU194" s="16" t="s">
        <v>84</v>
      </c>
      <c r="AY194" s="16" t="s">
        <v>172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6" t="s">
        <v>82</v>
      </c>
      <c r="BK194" s="191">
        <f>ROUND(I194*H194,2)</f>
        <v>0</v>
      </c>
      <c r="BL194" s="16" t="s">
        <v>177</v>
      </c>
      <c r="BM194" s="16" t="s">
        <v>1332</v>
      </c>
    </row>
    <row r="195" spans="2:65" s="12" customFormat="1">
      <c r="B195" s="192"/>
      <c r="C195" s="193"/>
      <c r="D195" s="194" t="s">
        <v>178</v>
      </c>
      <c r="E195" s="195" t="s">
        <v>1</v>
      </c>
      <c r="F195" s="196" t="s">
        <v>449</v>
      </c>
      <c r="G195" s="193"/>
      <c r="H195" s="195" t="s">
        <v>1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178</v>
      </c>
      <c r="AU195" s="202" t="s">
        <v>84</v>
      </c>
      <c r="AV195" s="12" t="s">
        <v>82</v>
      </c>
      <c r="AW195" s="12" t="s">
        <v>36</v>
      </c>
      <c r="AX195" s="12" t="s">
        <v>75</v>
      </c>
      <c r="AY195" s="202" t="s">
        <v>172</v>
      </c>
    </row>
    <row r="196" spans="2:65" s="12" customFormat="1">
      <c r="B196" s="192"/>
      <c r="C196" s="193"/>
      <c r="D196" s="194" t="s">
        <v>178</v>
      </c>
      <c r="E196" s="195" t="s">
        <v>1</v>
      </c>
      <c r="F196" s="196" t="s">
        <v>239</v>
      </c>
      <c r="G196" s="193"/>
      <c r="H196" s="195" t="s">
        <v>1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178</v>
      </c>
      <c r="AU196" s="202" t="s">
        <v>84</v>
      </c>
      <c r="AV196" s="12" t="s">
        <v>82</v>
      </c>
      <c r="AW196" s="12" t="s">
        <v>36</v>
      </c>
      <c r="AX196" s="12" t="s">
        <v>75</v>
      </c>
      <c r="AY196" s="202" t="s">
        <v>172</v>
      </c>
    </row>
    <row r="197" spans="2:65" s="13" customFormat="1">
      <c r="B197" s="203"/>
      <c r="C197" s="204"/>
      <c r="D197" s="194" t="s">
        <v>178</v>
      </c>
      <c r="E197" s="205" t="s">
        <v>1</v>
      </c>
      <c r="F197" s="206" t="s">
        <v>1333</v>
      </c>
      <c r="G197" s="204"/>
      <c r="H197" s="207">
        <v>823.8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178</v>
      </c>
      <c r="AU197" s="213" t="s">
        <v>84</v>
      </c>
      <c r="AV197" s="13" t="s">
        <v>84</v>
      </c>
      <c r="AW197" s="13" t="s">
        <v>36</v>
      </c>
      <c r="AX197" s="13" t="s">
        <v>82</v>
      </c>
      <c r="AY197" s="213" t="s">
        <v>172</v>
      </c>
    </row>
    <row r="198" spans="2:65" s="1" customFormat="1" ht="22.5" customHeight="1">
      <c r="B198" s="33"/>
      <c r="C198" s="181" t="s">
        <v>7</v>
      </c>
      <c r="D198" s="181" t="s">
        <v>174</v>
      </c>
      <c r="E198" s="182" t="s">
        <v>294</v>
      </c>
      <c r="F198" s="183" t="s">
        <v>295</v>
      </c>
      <c r="G198" s="184" t="s">
        <v>231</v>
      </c>
      <c r="H198" s="185">
        <v>823.8</v>
      </c>
      <c r="I198" s="186"/>
      <c r="J198" s="185">
        <f>ROUND(I198*H198,2)</f>
        <v>0</v>
      </c>
      <c r="K198" s="183" t="s">
        <v>1</v>
      </c>
      <c r="L198" s="37"/>
      <c r="M198" s="187" t="s">
        <v>1</v>
      </c>
      <c r="N198" s="188" t="s">
        <v>46</v>
      </c>
      <c r="O198" s="59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AR198" s="16" t="s">
        <v>177</v>
      </c>
      <c r="AT198" s="16" t="s">
        <v>174</v>
      </c>
      <c r="AU198" s="16" t="s">
        <v>84</v>
      </c>
      <c r="AY198" s="16" t="s">
        <v>172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6" t="s">
        <v>82</v>
      </c>
      <c r="BK198" s="191">
        <f>ROUND(I198*H198,2)</f>
        <v>0</v>
      </c>
      <c r="BL198" s="16" t="s">
        <v>177</v>
      </c>
      <c r="BM198" s="16" t="s">
        <v>1334</v>
      </c>
    </row>
    <row r="199" spans="2:65" s="1" customFormat="1" ht="22.5" customHeight="1">
      <c r="B199" s="33"/>
      <c r="C199" s="181" t="s">
        <v>250</v>
      </c>
      <c r="D199" s="181" t="s">
        <v>174</v>
      </c>
      <c r="E199" s="182" t="s">
        <v>297</v>
      </c>
      <c r="F199" s="183" t="s">
        <v>298</v>
      </c>
      <c r="G199" s="184" t="s">
        <v>231</v>
      </c>
      <c r="H199" s="185">
        <v>208.8</v>
      </c>
      <c r="I199" s="186"/>
      <c r="J199" s="185">
        <f>ROUND(I199*H199,2)</f>
        <v>0</v>
      </c>
      <c r="K199" s="183" t="s">
        <v>176</v>
      </c>
      <c r="L199" s="37"/>
      <c r="M199" s="187" t="s">
        <v>1</v>
      </c>
      <c r="N199" s="188" t="s">
        <v>46</v>
      </c>
      <c r="O199" s="59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AR199" s="16" t="s">
        <v>177</v>
      </c>
      <c r="AT199" s="16" t="s">
        <v>174</v>
      </c>
      <c r="AU199" s="16" t="s">
        <v>84</v>
      </c>
      <c r="AY199" s="16" t="s">
        <v>172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6" t="s">
        <v>82</v>
      </c>
      <c r="BK199" s="191">
        <f>ROUND(I199*H199,2)</f>
        <v>0</v>
      </c>
      <c r="BL199" s="16" t="s">
        <v>177</v>
      </c>
      <c r="BM199" s="16" t="s">
        <v>1335</v>
      </c>
    </row>
    <row r="200" spans="2:65" s="12" customFormat="1">
      <c r="B200" s="192"/>
      <c r="C200" s="193"/>
      <c r="D200" s="194" t="s">
        <v>178</v>
      </c>
      <c r="E200" s="195" t="s">
        <v>1</v>
      </c>
      <c r="F200" s="196" t="s">
        <v>1154</v>
      </c>
      <c r="G200" s="193"/>
      <c r="H200" s="195" t="s">
        <v>1</v>
      </c>
      <c r="I200" s="197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178</v>
      </c>
      <c r="AU200" s="202" t="s">
        <v>84</v>
      </c>
      <c r="AV200" s="12" t="s">
        <v>82</v>
      </c>
      <c r="AW200" s="12" t="s">
        <v>36</v>
      </c>
      <c r="AX200" s="12" t="s">
        <v>75</v>
      </c>
      <c r="AY200" s="202" t="s">
        <v>172</v>
      </c>
    </row>
    <row r="201" spans="2:65" s="12" customFormat="1">
      <c r="B201" s="192"/>
      <c r="C201" s="193"/>
      <c r="D201" s="194" t="s">
        <v>178</v>
      </c>
      <c r="E201" s="195" t="s">
        <v>1</v>
      </c>
      <c r="F201" s="196" t="s">
        <v>239</v>
      </c>
      <c r="G201" s="193"/>
      <c r="H201" s="195" t="s">
        <v>1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178</v>
      </c>
      <c r="AU201" s="202" t="s">
        <v>84</v>
      </c>
      <c r="AV201" s="12" t="s">
        <v>82</v>
      </c>
      <c r="AW201" s="12" t="s">
        <v>36</v>
      </c>
      <c r="AX201" s="12" t="s">
        <v>75</v>
      </c>
      <c r="AY201" s="202" t="s">
        <v>172</v>
      </c>
    </row>
    <row r="202" spans="2:65" s="13" customFormat="1">
      <c r="B202" s="203"/>
      <c r="C202" s="204"/>
      <c r="D202" s="194" t="s">
        <v>178</v>
      </c>
      <c r="E202" s="205" t="s">
        <v>1</v>
      </c>
      <c r="F202" s="206" t="s">
        <v>1336</v>
      </c>
      <c r="G202" s="204"/>
      <c r="H202" s="207">
        <v>208.8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178</v>
      </c>
      <c r="AU202" s="213" t="s">
        <v>84</v>
      </c>
      <c r="AV202" s="13" t="s">
        <v>84</v>
      </c>
      <c r="AW202" s="13" t="s">
        <v>36</v>
      </c>
      <c r="AX202" s="13" t="s">
        <v>82</v>
      </c>
      <c r="AY202" s="213" t="s">
        <v>172</v>
      </c>
    </row>
    <row r="203" spans="2:65" s="1" customFormat="1" ht="16.5" customHeight="1">
      <c r="B203" s="33"/>
      <c r="C203" s="227" t="s">
        <v>253</v>
      </c>
      <c r="D203" s="227" t="s">
        <v>288</v>
      </c>
      <c r="E203" s="228" t="s">
        <v>301</v>
      </c>
      <c r="F203" s="229" t="s">
        <v>302</v>
      </c>
      <c r="G203" s="230" t="s">
        <v>291</v>
      </c>
      <c r="H203" s="231">
        <v>417.6</v>
      </c>
      <c r="I203" s="232"/>
      <c r="J203" s="231">
        <f>ROUND(I203*H203,2)</f>
        <v>0</v>
      </c>
      <c r="K203" s="229" t="s">
        <v>176</v>
      </c>
      <c r="L203" s="233"/>
      <c r="M203" s="234" t="s">
        <v>1</v>
      </c>
      <c r="N203" s="235" t="s">
        <v>46</v>
      </c>
      <c r="O203" s="59"/>
      <c r="P203" s="189">
        <f>O203*H203</f>
        <v>0</v>
      </c>
      <c r="Q203" s="189">
        <v>1</v>
      </c>
      <c r="R203" s="189">
        <f>Q203*H203</f>
        <v>417.6</v>
      </c>
      <c r="S203" s="189">
        <v>0</v>
      </c>
      <c r="T203" s="190">
        <f>S203*H203</f>
        <v>0</v>
      </c>
      <c r="AR203" s="16" t="s">
        <v>200</v>
      </c>
      <c r="AT203" s="16" t="s">
        <v>288</v>
      </c>
      <c r="AU203" s="16" t="s">
        <v>84</v>
      </c>
      <c r="AY203" s="16" t="s">
        <v>172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6" t="s">
        <v>82</v>
      </c>
      <c r="BK203" s="191">
        <f>ROUND(I203*H203,2)</f>
        <v>0</v>
      </c>
      <c r="BL203" s="16" t="s">
        <v>177</v>
      </c>
      <c r="BM203" s="16" t="s">
        <v>1337</v>
      </c>
    </row>
    <row r="204" spans="2:65" s="1" customFormat="1" ht="19.5">
      <c r="B204" s="33"/>
      <c r="C204" s="34"/>
      <c r="D204" s="194" t="s">
        <v>186</v>
      </c>
      <c r="E204" s="34"/>
      <c r="F204" s="214" t="s">
        <v>292</v>
      </c>
      <c r="G204" s="34"/>
      <c r="H204" s="34"/>
      <c r="I204" s="111"/>
      <c r="J204" s="34"/>
      <c r="K204" s="34"/>
      <c r="L204" s="37"/>
      <c r="M204" s="215"/>
      <c r="N204" s="59"/>
      <c r="O204" s="59"/>
      <c r="P204" s="59"/>
      <c r="Q204" s="59"/>
      <c r="R204" s="59"/>
      <c r="S204" s="59"/>
      <c r="T204" s="60"/>
      <c r="AT204" s="16" t="s">
        <v>186</v>
      </c>
      <c r="AU204" s="16" t="s">
        <v>84</v>
      </c>
    </row>
    <row r="205" spans="2:65" s="13" customFormat="1">
      <c r="B205" s="203"/>
      <c r="C205" s="204"/>
      <c r="D205" s="194" t="s">
        <v>178</v>
      </c>
      <c r="E205" s="204"/>
      <c r="F205" s="206" t="s">
        <v>1338</v>
      </c>
      <c r="G205" s="204"/>
      <c r="H205" s="207">
        <v>417.6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178</v>
      </c>
      <c r="AU205" s="213" t="s">
        <v>84</v>
      </c>
      <c r="AV205" s="13" t="s">
        <v>84</v>
      </c>
      <c r="AW205" s="13" t="s">
        <v>4</v>
      </c>
      <c r="AX205" s="13" t="s">
        <v>82</v>
      </c>
      <c r="AY205" s="213" t="s">
        <v>172</v>
      </c>
    </row>
    <row r="206" spans="2:65" s="1" customFormat="1" ht="22.5" customHeight="1">
      <c r="B206" s="33"/>
      <c r="C206" s="181" t="s">
        <v>257</v>
      </c>
      <c r="D206" s="181" t="s">
        <v>174</v>
      </c>
      <c r="E206" s="182" t="s">
        <v>304</v>
      </c>
      <c r="F206" s="183" t="s">
        <v>305</v>
      </c>
      <c r="G206" s="184" t="s">
        <v>175</v>
      </c>
      <c r="H206" s="185">
        <v>166.45</v>
      </c>
      <c r="I206" s="186"/>
      <c r="J206" s="185">
        <f>ROUND(I206*H206,2)</f>
        <v>0</v>
      </c>
      <c r="K206" s="183" t="s">
        <v>176</v>
      </c>
      <c r="L206" s="37"/>
      <c r="M206" s="187" t="s">
        <v>1</v>
      </c>
      <c r="N206" s="188" t="s">
        <v>46</v>
      </c>
      <c r="O206" s="59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AR206" s="16" t="s">
        <v>177</v>
      </c>
      <c r="AT206" s="16" t="s">
        <v>174</v>
      </c>
      <c r="AU206" s="16" t="s">
        <v>84</v>
      </c>
      <c r="AY206" s="16" t="s">
        <v>172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6" t="s">
        <v>82</v>
      </c>
      <c r="BK206" s="191">
        <f>ROUND(I206*H206,2)</f>
        <v>0</v>
      </c>
      <c r="BL206" s="16" t="s">
        <v>177</v>
      </c>
      <c r="BM206" s="16" t="s">
        <v>1339</v>
      </c>
    </row>
    <row r="207" spans="2:65" s="13" customFormat="1">
      <c r="B207" s="203"/>
      <c r="C207" s="204"/>
      <c r="D207" s="194" t="s">
        <v>178</v>
      </c>
      <c r="E207" s="205" t="s">
        <v>1</v>
      </c>
      <c r="F207" s="206" t="s">
        <v>1340</v>
      </c>
      <c r="G207" s="204"/>
      <c r="H207" s="207">
        <v>166.45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178</v>
      </c>
      <c r="AU207" s="213" t="s">
        <v>84</v>
      </c>
      <c r="AV207" s="13" t="s">
        <v>84</v>
      </c>
      <c r="AW207" s="13" t="s">
        <v>36</v>
      </c>
      <c r="AX207" s="13" t="s">
        <v>82</v>
      </c>
      <c r="AY207" s="213" t="s">
        <v>172</v>
      </c>
    </row>
    <row r="208" spans="2:65" s="1" customFormat="1" ht="22.5" customHeight="1">
      <c r="B208" s="33"/>
      <c r="C208" s="181" t="s">
        <v>260</v>
      </c>
      <c r="D208" s="181" t="s">
        <v>174</v>
      </c>
      <c r="E208" s="182" t="s">
        <v>307</v>
      </c>
      <c r="F208" s="183" t="s">
        <v>308</v>
      </c>
      <c r="G208" s="184" t="s">
        <v>175</v>
      </c>
      <c r="H208" s="185">
        <v>332.89</v>
      </c>
      <c r="I208" s="186"/>
      <c r="J208" s="185">
        <f>ROUND(I208*H208,2)</f>
        <v>0</v>
      </c>
      <c r="K208" s="183" t="s">
        <v>176</v>
      </c>
      <c r="L208" s="37"/>
      <c r="M208" s="187" t="s">
        <v>1</v>
      </c>
      <c r="N208" s="188" t="s">
        <v>46</v>
      </c>
      <c r="O208" s="59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AR208" s="16" t="s">
        <v>177</v>
      </c>
      <c r="AT208" s="16" t="s">
        <v>174</v>
      </c>
      <c r="AU208" s="16" t="s">
        <v>84</v>
      </c>
      <c r="AY208" s="16" t="s">
        <v>172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6" t="s">
        <v>82</v>
      </c>
      <c r="BK208" s="191">
        <f>ROUND(I208*H208,2)</f>
        <v>0</v>
      </c>
      <c r="BL208" s="16" t="s">
        <v>177</v>
      </c>
      <c r="BM208" s="16" t="s">
        <v>1341</v>
      </c>
    </row>
    <row r="209" spans="2:65" s="12" customFormat="1">
      <c r="B209" s="192"/>
      <c r="C209" s="193"/>
      <c r="D209" s="194" t="s">
        <v>178</v>
      </c>
      <c r="E209" s="195" t="s">
        <v>1</v>
      </c>
      <c r="F209" s="196" t="s">
        <v>309</v>
      </c>
      <c r="G209" s="193"/>
      <c r="H209" s="195" t="s">
        <v>1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178</v>
      </c>
      <c r="AU209" s="202" t="s">
        <v>84</v>
      </c>
      <c r="AV209" s="12" t="s">
        <v>82</v>
      </c>
      <c r="AW209" s="12" t="s">
        <v>36</v>
      </c>
      <c r="AX209" s="12" t="s">
        <v>75</v>
      </c>
      <c r="AY209" s="202" t="s">
        <v>172</v>
      </c>
    </row>
    <row r="210" spans="2:65" s="13" customFormat="1">
      <c r="B210" s="203"/>
      <c r="C210" s="204"/>
      <c r="D210" s="194" t="s">
        <v>178</v>
      </c>
      <c r="E210" s="205" t="s">
        <v>1</v>
      </c>
      <c r="F210" s="206" t="s">
        <v>1342</v>
      </c>
      <c r="G210" s="204"/>
      <c r="H210" s="207">
        <v>332.89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178</v>
      </c>
      <c r="AU210" s="213" t="s">
        <v>84</v>
      </c>
      <c r="AV210" s="13" t="s">
        <v>84</v>
      </c>
      <c r="AW210" s="13" t="s">
        <v>36</v>
      </c>
      <c r="AX210" s="13" t="s">
        <v>82</v>
      </c>
      <c r="AY210" s="213" t="s">
        <v>172</v>
      </c>
    </row>
    <row r="211" spans="2:65" s="1" customFormat="1" ht="22.5" customHeight="1">
      <c r="B211" s="33"/>
      <c r="C211" s="181" t="s">
        <v>264</v>
      </c>
      <c r="D211" s="181" t="s">
        <v>174</v>
      </c>
      <c r="E211" s="182" t="s">
        <v>311</v>
      </c>
      <c r="F211" s="183" t="s">
        <v>312</v>
      </c>
      <c r="G211" s="184" t="s">
        <v>175</v>
      </c>
      <c r="H211" s="185">
        <v>499.34</v>
      </c>
      <c r="I211" s="186"/>
      <c r="J211" s="185">
        <f>ROUND(I211*H211,2)</f>
        <v>0</v>
      </c>
      <c r="K211" s="183" t="s">
        <v>176</v>
      </c>
      <c r="L211" s="37"/>
      <c r="M211" s="187" t="s">
        <v>1</v>
      </c>
      <c r="N211" s="188" t="s">
        <v>46</v>
      </c>
      <c r="O211" s="59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AR211" s="16" t="s">
        <v>177</v>
      </c>
      <c r="AT211" s="16" t="s">
        <v>174</v>
      </c>
      <c r="AU211" s="16" t="s">
        <v>84</v>
      </c>
      <c r="AY211" s="16" t="s">
        <v>172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6" t="s">
        <v>82</v>
      </c>
      <c r="BK211" s="191">
        <f>ROUND(I211*H211,2)</f>
        <v>0</v>
      </c>
      <c r="BL211" s="16" t="s">
        <v>177</v>
      </c>
      <c r="BM211" s="16" t="s">
        <v>1343</v>
      </c>
    </row>
    <row r="212" spans="2:65" s="13" customFormat="1">
      <c r="B212" s="203"/>
      <c r="C212" s="204"/>
      <c r="D212" s="194" t="s">
        <v>178</v>
      </c>
      <c r="E212" s="205" t="s">
        <v>1</v>
      </c>
      <c r="F212" s="206" t="s">
        <v>1344</v>
      </c>
      <c r="G212" s="204"/>
      <c r="H212" s="207">
        <v>499.34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178</v>
      </c>
      <c r="AU212" s="213" t="s">
        <v>84</v>
      </c>
      <c r="AV212" s="13" t="s">
        <v>84</v>
      </c>
      <c r="AW212" s="13" t="s">
        <v>36</v>
      </c>
      <c r="AX212" s="13" t="s">
        <v>82</v>
      </c>
      <c r="AY212" s="213" t="s">
        <v>172</v>
      </c>
    </row>
    <row r="213" spans="2:65" s="1" customFormat="1" ht="16.5" customHeight="1">
      <c r="B213" s="33"/>
      <c r="C213" s="227" t="s">
        <v>269</v>
      </c>
      <c r="D213" s="227" t="s">
        <v>288</v>
      </c>
      <c r="E213" s="228" t="s">
        <v>314</v>
      </c>
      <c r="F213" s="229" t="s">
        <v>315</v>
      </c>
      <c r="G213" s="230" t="s">
        <v>316</v>
      </c>
      <c r="H213" s="231">
        <v>9.99</v>
      </c>
      <c r="I213" s="232"/>
      <c r="J213" s="231">
        <f>ROUND(I213*H213,2)</f>
        <v>0</v>
      </c>
      <c r="K213" s="229" t="s">
        <v>176</v>
      </c>
      <c r="L213" s="233"/>
      <c r="M213" s="234" t="s">
        <v>1</v>
      </c>
      <c r="N213" s="235" t="s">
        <v>46</v>
      </c>
      <c r="O213" s="59"/>
      <c r="P213" s="189">
        <f>O213*H213</f>
        <v>0</v>
      </c>
      <c r="Q213" s="189">
        <v>1E-3</v>
      </c>
      <c r="R213" s="189">
        <f>Q213*H213</f>
        <v>9.9900000000000006E-3</v>
      </c>
      <c r="S213" s="189">
        <v>0</v>
      </c>
      <c r="T213" s="190">
        <f>S213*H213</f>
        <v>0</v>
      </c>
      <c r="AR213" s="16" t="s">
        <v>200</v>
      </c>
      <c r="AT213" s="16" t="s">
        <v>288</v>
      </c>
      <c r="AU213" s="16" t="s">
        <v>84</v>
      </c>
      <c r="AY213" s="16" t="s">
        <v>172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6" t="s">
        <v>82</v>
      </c>
      <c r="BK213" s="191">
        <f>ROUND(I213*H213,2)</f>
        <v>0</v>
      </c>
      <c r="BL213" s="16" t="s">
        <v>177</v>
      </c>
      <c r="BM213" s="16" t="s">
        <v>1345</v>
      </c>
    </row>
    <row r="214" spans="2:65" s="13" customFormat="1">
      <c r="B214" s="203"/>
      <c r="C214" s="204"/>
      <c r="D214" s="194" t="s">
        <v>178</v>
      </c>
      <c r="E214" s="205" t="s">
        <v>1</v>
      </c>
      <c r="F214" s="206" t="s">
        <v>1346</v>
      </c>
      <c r="G214" s="204"/>
      <c r="H214" s="207">
        <v>9.99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178</v>
      </c>
      <c r="AU214" s="213" t="s">
        <v>84</v>
      </c>
      <c r="AV214" s="13" t="s">
        <v>84</v>
      </c>
      <c r="AW214" s="13" t="s">
        <v>36</v>
      </c>
      <c r="AX214" s="13" t="s">
        <v>82</v>
      </c>
      <c r="AY214" s="213" t="s">
        <v>172</v>
      </c>
    </row>
    <row r="215" spans="2:65" s="11" customFormat="1" ht="22.9" customHeight="1">
      <c r="B215" s="165"/>
      <c r="C215" s="166"/>
      <c r="D215" s="167" t="s">
        <v>74</v>
      </c>
      <c r="E215" s="179" t="s">
        <v>84</v>
      </c>
      <c r="F215" s="179" t="s">
        <v>317</v>
      </c>
      <c r="G215" s="166"/>
      <c r="H215" s="166"/>
      <c r="I215" s="169"/>
      <c r="J215" s="180">
        <f>BK215</f>
        <v>0</v>
      </c>
      <c r="K215" s="166"/>
      <c r="L215" s="171"/>
      <c r="M215" s="172"/>
      <c r="N215" s="173"/>
      <c r="O215" s="173"/>
      <c r="P215" s="174">
        <f>SUM(P216:P219)</f>
        <v>0</v>
      </c>
      <c r="Q215" s="173"/>
      <c r="R215" s="174">
        <f>SUM(R216:R219)</f>
        <v>0.58910269999999998</v>
      </c>
      <c r="S215" s="173"/>
      <c r="T215" s="175">
        <f>SUM(T216:T219)</f>
        <v>0</v>
      </c>
      <c r="AR215" s="176" t="s">
        <v>82</v>
      </c>
      <c r="AT215" s="177" t="s">
        <v>74</v>
      </c>
      <c r="AU215" s="177" t="s">
        <v>82</v>
      </c>
      <c r="AY215" s="176" t="s">
        <v>172</v>
      </c>
      <c r="BK215" s="178">
        <f>SUM(BK216:BK219)</f>
        <v>0</v>
      </c>
    </row>
    <row r="216" spans="2:65" s="1" customFormat="1" ht="22.5" customHeight="1">
      <c r="B216" s="33"/>
      <c r="C216" s="181" t="s">
        <v>273</v>
      </c>
      <c r="D216" s="181" t="s">
        <v>174</v>
      </c>
      <c r="E216" s="182" t="s">
        <v>319</v>
      </c>
      <c r="F216" s="183" t="s">
        <v>320</v>
      </c>
      <c r="G216" s="184" t="s">
        <v>231</v>
      </c>
      <c r="H216" s="185">
        <v>121.05</v>
      </c>
      <c r="I216" s="186"/>
      <c r="J216" s="185">
        <f>ROUND(I216*H216,2)</f>
        <v>0</v>
      </c>
      <c r="K216" s="183" t="s">
        <v>176</v>
      </c>
      <c r="L216" s="37"/>
      <c r="M216" s="187" t="s">
        <v>1</v>
      </c>
      <c r="N216" s="188" t="s">
        <v>46</v>
      </c>
      <c r="O216" s="59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AR216" s="16" t="s">
        <v>177</v>
      </c>
      <c r="AT216" s="16" t="s">
        <v>174</v>
      </c>
      <c r="AU216" s="16" t="s">
        <v>84</v>
      </c>
      <c r="AY216" s="16" t="s">
        <v>172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6" t="s">
        <v>82</v>
      </c>
      <c r="BK216" s="191">
        <f>ROUND(I216*H216,2)</f>
        <v>0</v>
      </c>
      <c r="BL216" s="16" t="s">
        <v>177</v>
      </c>
      <c r="BM216" s="16" t="s">
        <v>1347</v>
      </c>
    </row>
    <row r="217" spans="2:65" s="12" customFormat="1">
      <c r="B217" s="192"/>
      <c r="C217" s="193"/>
      <c r="D217" s="194" t="s">
        <v>178</v>
      </c>
      <c r="E217" s="195" t="s">
        <v>1</v>
      </c>
      <c r="F217" s="196" t="s">
        <v>188</v>
      </c>
      <c r="G217" s="193"/>
      <c r="H217" s="195" t="s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178</v>
      </c>
      <c r="AU217" s="202" t="s">
        <v>84</v>
      </c>
      <c r="AV217" s="12" t="s">
        <v>82</v>
      </c>
      <c r="AW217" s="12" t="s">
        <v>36</v>
      </c>
      <c r="AX217" s="12" t="s">
        <v>75</v>
      </c>
      <c r="AY217" s="202" t="s">
        <v>172</v>
      </c>
    </row>
    <row r="218" spans="2:65" s="13" customFormat="1">
      <c r="B218" s="203"/>
      <c r="C218" s="204"/>
      <c r="D218" s="194" t="s">
        <v>178</v>
      </c>
      <c r="E218" s="205" t="s">
        <v>1</v>
      </c>
      <c r="F218" s="206" t="s">
        <v>1318</v>
      </c>
      <c r="G218" s="204"/>
      <c r="H218" s="207">
        <v>121.05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178</v>
      </c>
      <c r="AU218" s="213" t="s">
        <v>84</v>
      </c>
      <c r="AV218" s="13" t="s">
        <v>84</v>
      </c>
      <c r="AW218" s="13" t="s">
        <v>36</v>
      </c>
      <c r="AX218" s="13" t="s">
        <v>82</v>
      </c>
      <c r="AY218" s="213" t="s">
        <v>172</v>
      </c>
    </row>
    <row r="219" spans="2:65" s="1" customFormat="1" ht="16.5" customHeight="1">
      <c r="B219" s="33"/>
      <c r="C219" s="181" t="s">
        <v>279</v>
      </c>
      <c r="D219" s="181" t="s">
        <v>174</v>
      </c>
      <c r="E219" s="182" t="s">
        <v>322</v>
      </c>
      <c r="F219" s="183" t="s">
        <v>323</v>
      </c>
      <c r="G219" s="184" t="s">
        <v>211</v>
      </c>
      <c r="H219" s="185">
        <v>806.99</v>
      </c>
      <c r="I219" s="186"/>
      <c r="J219" s="185">
        <f>ROUND(I219*H219,2)</f>
        <v>0</v>
      </c>
      <c r="K219" s="183" t="s">
        <v>176</v>
      </c>
      <c r="L219" s="37"/>
      <c r="M219" s="187" t="s">
        <v>1</v>
      </c>
      <c r="N219" s="188" t="s">
        <v>46</v>
      </c>
      <c r="O219" s="59"/>
      <c r="P219" s="189">
        <f>O219*H219</f>
        <v>0</v>
      </c>
      <c r="Q219" s="189">
        <v>7.2999999999999996E-4</v>
      </c>
      <c r="R219" s="189">
        <f>Q219*H219</f>
        <v>0.58910269999999998</v>
      </c>
      <c r="S219" s="189">
        <v>0</v>
      </c>
      <c r="T219" s="190">
        <f>S219*H219</f>
        <v>0</v>
      </c>
      <c r="AR219" s="16" t="s">
        <v>177</v>
      </c>
      <c r="AT219" s="16" t="s">
        <v>174</v>
      </c>
      <c r="AU219" s="16" t="s">
        <v>84</v>
      </c>
      <c r="AY219" s="16" t="s">
        <v>172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6" t="s">
        <v>82</v>
      </c>
      <c r="BK219" s="191">
        <f>ROUND(I219*H219,2)</f>
        <v>0</v>
      </c>
      <c r="BL219" s="16" t="s">
        <v>177</v>
      </c>
      <c r="BM219" s="16" t="s">
        <v>1348</v>
      </c>
    </row>
    <row r="220" spans="2:65" s="11" customFormat="1" ht="22.9" customHeight="1">
      <c r="B220" s="165"/>
      <c r="C220" s="166"/>
      <c r="D220" s="167" t="s">
        <v>74</v>
      </c>
      <c r="E220" s="179" t="s">
        <v>177</v>
      </c>
      <c r="F220" s="179" t="s">
        <v>324</v>
      </c>
      <c r="G220" s="166"/>
      <c r="H220" s="166"/>
      <c r="I220" s="169"/>
      <c r="J220" s="180">
        <f>BK220</f>
        <v>0</v>
      </c>
      <c r="K220" s="166"/>
      <c r="L220" s="171"/>
      <c r="M220" s="172"/>
      <c r="N220" s="173"/>
      <c r="O220" s="173"/>
      <c r="P220" s="174">
        <f>SUM(P221:P233)</f>
        <v>0</v>
      </c>
      <c r="Q220" s="173"/>
      <c r="R220" s="174">
        <f>SUM(R221:R233)</f>
        <v>0</v>
      </c>
      <c r="S220" s="173"/>
      <c r="T220" s="175">
        <f>SUM(T221:T233)</f>
        <v>0</v>
      </c>
      <c r="AR220" s="176" t="s">
        <v>82</v>
      </c>
      <c r="AT220" s="177" t="s">
        <v>74</v>
      </c>
      <c r="AU220" s="177" t="s">
        <v>82</v>
      </c>
      <c r="AY220" s="176" t="s">
        <v>172</v>
      </c>
      <c r="BK220" s="178">
        <f>SUM(BK221:BK233)</f>
        <v>0</v>
      </c>
    </row>
    <row r="221" spans="2:65" s="1" customFormat="1" ht="16.5" customHeight="1">
      <c r="B221" s="33"/>
      <c r="C221" s="181" t="s">
        <v>284</v>
      </c>
      <c r="D221" s="181" t="s">
        <v>174</v>
      </c>
      <c r="E221" s="182" t="s">
        <v>623</v>
      </c>
      <c r="F221" s="183" t="s">
        <v>624</v>
      </c>
      <c r="G221" s="184" t="s">
        <v>231</v>
      </c>
      <c r="H221" s="185">
        <v>0.5</v>
      </c>
      <c r="I221" s="186"/>
      <c r="J221" s="185">
        <f>ROUND(I221*H221,2)</f>
        <v>0</v>
      </c>
      <c r="K221" s="183" t="s">
        <v>176</v>
      </c>
      <c r="L221" s="37"/>
      <c r="M221" s="187" t="s">
        <v>1</v>
      </c>
      <c r="N221" s="188" t="s">
        <v>46</v>
      </c>
      <c r="O221" s="59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AR221" s="16" t="s">
        <v>177</v>
      </c>
      <c r="AT221" s="16" t="s">
        <v>174</v>
      </c>
      <c r="AU221" s="16" t="s">
        <v>84</v>
      </c>
      <c r="AY221" s="16" t="s">
        <v>172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6" t="s">
        <v>82</v>
      </c>
      <c r="BK221" s="191">
        <f>ROUND(I221*H221,2)</f>
        <v>0</v>
      </c>
      <c r="BL221" s="16" t="s">
        <v>177</v>
      </c>
      <c r="BM221" s="16" t="s">
        <v>1349</v>
      </c>
    </row>
    <row r="222" spans="2:65" s="12" customFormat="1">
      <c r="B222" s="192"/>
      <c r="C222" s="193"/>
      <c r="D222" s="194" t="s">
        <v>178</v>
      </c>
      <c r="E222" s="195" t="s">
        <v>1</v>
      </c>
      <c r="F222" s="196" t="s">
        <v>626</v>
      </c>
      <c r="G222" s="193"/>
      <c r="H222" s="195" t="s">
        <v>1</v>
      </c>
      <c r="I222" s="197"/>
      <c r="J222" s="193"/>
      <c r="K222" s="193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178</v>
      </c>
      <c r="AU222" s="202" t="s">
        <v>84</v>
      </c>
      <c r="AV222" s="12" t="s">
        <v>82</v>
      </c>
      <c r="AW222" s="12" t="s">
        <v>36</v>
      </c>
      <c r="AX222" s="12" t="s">
        <v>75</v>
      </c>
      <c r="AY222" s="202" t="s">
        <v>172</v>
      </c>
    </row>
    <row r="223" spans="2:65" s="13" customFormat="1">
      <c r="B223" s="203"/>
      <c r="C223" s="204"/>
      <c r="D223" s="194" t="s">
        <v>178</v>
      </c>
      <c r="E223" s="205" t="s">
        <v>1</v>
      </c>
      <c r="F223" s="206" t="s">
        <v>627</v>
      </c>
      <c r="G223" s="204"/>
      <c r="H223" s="207">
        <v>0.5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178</v>
      </c>
      <c r="AU223" s="213" t="s">
        <v>84</v>
      </c>
      <c r="AV223" s="13" t="s">
        <v>84</v>
      </c>
      <c r="AW223" s="13" t="s">
        <v>36</v>
      </c>
      <c r="AX223" s="13" t="s">
        <v>82</v>
      </c>
      <c r="AY223" s="213" t="s">
        <v>172</v>
      </c>
    </row>
    <row r="224" spans="2:65" s="1" customFormat="1" ht="16.5" customHeight="1">
      <c r="B224" s="33"/>
      <c r="C224" s="181" t="s">
        <v>287</v>
      </c>
      <c r="D224" s="181" t="s">
        <v>174</v>
      </c>
      <c r="E224" s="182" t="s">
        <v>326</v>
      </c>
      <c r="F224" s="183" t="s">
        <v>327</v>
      </c>
      <c r="G224" s="184" t="s">
        <v>231</v>
      </c>
      <c r="H224" s="185">
        <v>121</v>
      </c>
      <c r="I224" s="186"/>
      <c r="J224" s="185">
        <f>ROUND(I224*H224,2)</f>
        <v>0</v>
      </c>
      <c r="K224" s="183" t="s">
        <v>176</v>
      </c>
      <c r="L224" s="37"/>
      <c r="M224" s="187" t="s">
        <v>1</v>
      </c>
      <c r="N224" s="188" t="s">
        <v>46</v>
      </c>
      <c r="O224" s="59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AR224" s="16" t="s">
        <v>177</v>
      </c>
      <c r="AT224" s="16" t="s">
        <v>174</v>
      </c>
      <c r="AU224" s="16" t="s">
        <v>84</v>
      </c>
      <c r="AY224" s="16" t="s">
        <v>172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6" t="s">
        <v>82</v>
      </c>
      <c r="BK224" s="191">
        <f>ROUND(I224*H224,2)</f>
        <v>0</v>
      </c>
      <c r="BL224" s="16" t="s">
        <v>177</v>
      </c>
      <c r="BM224" s="16" t="s">
        <v>1350</v>
      </c>
    </row>
    <row r="225" spans="2:65" s="12" customFormat="1">
      <c r="B225" s="192"/>
      <c r="C225" s="193"/>
      <c r="D225" s="194" t="s">
        <v>178</v>
      </c>
      <c r="E225" s="195" t="s">
        <v>1</v>
      </c>
      <c r="F225" s="196" t="s">
        <v>1154</v>
      </c>
      <c r="G225" s="193"/>
      <c r="H225" s="195" t="s">
        <v>1</v>
      </c>
      <c r="I225" s="197"/>
      <c r="J225" s="193"/>
      <c r="K225" s="193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178</v>
      </c>
      <c r="AU225" s="202" t="s">
        <v>84</v>
      </c>
      <c r="AV225" s="12" t="s">
        <v>82</v>
      </c>
      <c r="AW225" s="12" t="s">
        <v>36</v>
      </c>
      <c r="AX225" s="12" t="s">
        <v>75</v>
      </c>
      <c r="AY225" s="202" t="s">
        <v>172</v>
      </c>
    </row>
    <row r="226" spans="2:65" s="12" customFormat="1">
      <c r="B226" s="192"/>
      <c r="C226" s="193"/>
      <c r="D226" s="194" t="s">
        <v>178</v>
      </c>
      <c r="E226" s="195" t="s">
        <v>1</v>
      </c>
      <c r="F226" s="196" t="s">
        <v>239</v>
      </c>
      <c r="G226" s="193"/>
      <c r="H226" s="195" t="s">
        <v>1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178</v>
      </c>
      <c r="AU226" s="202" t="s">
        <v>84</v>
      </c>
      <c r="AV226" s="12" t="s">
        <v>82</v>
      </c>
      <c r="AW226" s="12" t="s">
        <v>36</v>
      </c>
      <c r="AX226" s="12" t="s">
        <v>75</v>
      </c>
      <c r="AY226" s="202" t="s">
        <v>172</v>
      </c>
    </row>
    <row r="227" spans="2:65" s="13" customFormat="1">
      <c r="B227" s="203"/>
      <c r="C227" s="204"/>
      <c r="D227" s="194" t="s">
        <v>178</v>
      </c>
      <c r="E227" s="205" t="s">
        <v>1</v>
      </c>
      <c r="F227" s="206" t="s">
        <v>1351</v>
      </c>
      <c r="G227" s="204"/>
      <c r="H227" s="207">
        <v>121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178</v>
      </c>
      <c r="AU227" s="213" t="s">
        <v>84</v>
      </c>
      <c r="AV227" s="13" t="s">
        <v>84</v>
      </c>
      <c r="AW227" s="13" t="s">
        <v>36</v>
      </c>
      <c r="AX227" s="13" t="s">
        <v>82</v>
      </c>
      <c r="AY227" s="213" t="s">
        <v>172</v>
      </c>
    </row>
    <row r="228" spans="2:65" s="1" customFormat="1" ht="16.5" customHeight="1">
      <c r="B228" s="33"/>
      <c r="C228" s="181" t="s">
        <v>293</v>
      </c>
      <c r="D228" s="181" t="s">
        <v>174</v>
      </c>
      <c r="E228" s="182" t="s">
        <v>478</v>
      </c>
      <c r="F228" s="183" t="s">
        <v>479</v>
      </c>
      <c r="G228" s="184" t="s">
        <v>231</v>
      </c>
      <c r="H228" s="185">
        <v>1.21</v>
      </c>
      <c r="I228" s="186"/>
      <c r="J228" s="185">
        <f>ROUND(I228*H228,2)</f>
        <v>0</v>
      </c>
      <c r="K228" s="183" t="s">
        <v>176</v>
      </c>
      <c r="L228" s="37"/>
      <c r="M228" s="187" t="s">
        <v>1</v>
      </c>
      <c r="N228" s="188" t="s">
        <v>46</v>
      </c>
      <c r="O228" s="59"/>
      <c r="P228" s="189">
        <f>O228*H228</f>
        <v>0</v>
      </c>
      <c r="Q228" s="189">
        <v>0</v>
      </c>
      <c r="R228" s="189">
        <f>Q228*H228</f>
        <v>0</v>
      </c>
      <c r="S228" s="189">
        <v>0</v>
      </c>
      <c r="T228" s="190">
        <f>S228*H228</f>
        <v>0</v>
      </c>
      <c r="AR228" s="16" t="s">
        <v>177</v>
      </c>
      <c r="AT228" s="16" t="s">
        <v>174</v>
      </c>
      <c r="AU228" s="16" t="s">
        <v>84</v>
      </c>
      <c r="AY228" s="16" t="s">
        <v>172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6" t="s">
        <v>82</v>
      </c>
      <c r="BK228" s="191">
        <f>ROUND(I228*H228,2)</f>
        <v>0</v>
      </c>
      <c r="BL228" s="16" t="s">
        <v>177</v>
      </c>
      <c r="BM228" s="16" t="s">
        <v>1352</v>
      </c>
    </row>
    <row r="229" spans="2:65" s="12" customFormat="1">
      <c r="B229" s="192"/>
      <c r="C229" s="193"/>
      <c r="D229" s="194" t="s">
        <v>178</v>
      </c>
      <c r="E229" s="195" t="s">
        <v>1</v>
      </c>
      <c r="F229" s="196" t="s">
        <v>1353</v>
      </c>
      <c r="G229" s="193"/>
      <c r="H229" s="195" t="s">
        <v>1</v>
      </c>
      <c r="I229" s="197"/>
      <c r="J229" s="193"/>
      <c r="K229" s="193"/>
      <c r="L229" s="198"/>
      <c r="M229" s="199"/>
      <c r="N229" s="200"/>
      <c r="O229" s="200"/>
      <c r="P229" s="200"/>
      <c r="Q229" s="200"/>
      <c r="R229" s="200"/>
      <c r="S229" s="200"/>
      <c r="T229" s="201"/>
      <c r="AT229" s="202" t="s">
        <v>178</v>
      </c>
      <c r="AU229" s="202" t="s">
        <v>84</v>
      </c>
      <c r="AV229" s="12" t="s">
        <v>82</v>
      </c>
      <c r="AW229" s="12" t="s">
        <v>36</v>
      </c>
      <c r="AX229" s="12" t="s">
        <v>75</v>
      </c>
      <c r="AY229" s="202" t="s">
        <v>172</v>
      </c>
    </row>
    <row r="230" spans="2:65" s="13" customFormat="1">
      <c r="B230" s="203"/>
      <c r="C230" s="204"/>
      <c r="D230" s="194" t="s">
        <v>178</v>
      </c>
      <c r="E230" s="205" t="s">
        <v>1</v>
      </c>
      <c r="F230" s="206" t="s">
        <v>1354</v>
      </c>
      <c r="G230" s="204"/>
      <c r="H230" s="207">
        <v>1.1200000000000001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178</v>
      </c>
      <c r="AU230" s="213" t="s">
        <v>84</v>
      </c>
      <c r="AV230" s="13" t="s">
        <v>84</v>
      </c>
      <c r="AW230" s="13" t="s">
        <v>36</v>
      </c>
      <c r="AX230" s="13" t="s">
        <v>75</v>
      </c>
      <c r="AY230" s="213" t="s">
        <v>172</v>
      </c>
    </row>
    <row r="231" spans="2:65" s="13" customFormat="1">
      <c r="B231" s="203"/>
      <c r="C231" s="204"/>
      <c r="D231" s="194" t="s">
        <v>178</v>
      </c>
      <c r="E231" s="205" t="s">
        <v>1</v>
      </c>
      <c r="F231" s="206" t="s">
        <v>1014</v>
      </c>
      <c r="G231" s="204"/>
      <c r="H231" s="207">
        <v>0.02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178</v>
      </c>
      <c r="AU231" s="213" t="s">
        <v>84</v>
      </c>
      <c r="AV231" s="13" t="s">
        <v>84</v>
      </c>
      <c r="AW231" s="13" t="s">
        <v>36</v>
      </c>
      <c r="AX231" s="13" t="s">
        <v>75</v>
      </c>
      <c r="AY231" s="213" t="s">
        <v>172</v>
      </c>
    </row>
    <row r="232" spans="2:65" s="13" customFormat="1">
      <c r="B232" s="203"/>
      <c r="C232" s="204"/>
      <c r="D232" s="194" t="s">
        <v>178</v>
      </c>
      <c r="E232" s="205" t="s">
        <v>1</v>
      </c>
      <c r="F232" s="206" t="s">
        <v>1355</v>
      </c>
      <c r="G232" s="204"/>
      <c r="H232" s="207">
        <v>7.0000000000000007E-2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178</v>
      </c>
      <c r="AU232" s="213" t="s">
        <v>84</v>
      </c>
      <c r="AV232" s="13" t="s">
        <v>84</v>
      </c>
      <c r="AW232" s="13" t="s">
        <v>36</v>
      </c>
      <c r="AX232" s="13" t="s">
        <v>75</v>
      </c>
      <c r="AY232" s="213" t="s">
        <v>172</v>
      </c>
    </row>
    <row r="233" spans="2:65" s="14" customFormat="1">
      <c r="B233" s="216"/>
      <c r="C233" s="217"/>
      <c r="D233" s="194" t="s">
        <v>178</v>
      </c>
      <c r="E233" s="218" t="s">
        <v>1</v>
      </c>
      <c r="F233" s="219" t="s">
        <v>195</v>
      </c>
      <c r="G233" s="217"/>
      <c r="H233" s="220">
        <v>1.21</v>
      </c>
      <c r="I233" s="221"/>
      <c r="J233" s="217"/>
      <c r="K233" s="217"/>
      <c r="L233" s="222"/>
      <c r="M233" s="223"/>
      <c r="N233" s="224"/>
      <c r="O233" s="224"/>
      <c r="P233" s="224"/>
      <c r="Q233" s="224"/>
      <c r="R233" s="224"/>
      <c r="S233" s="224"/>
      <c r="T233" s="225"/>
      <c r="AT233" s="226" t="s">
        <v>178</v>
      </c>
      <c r="AU233" s="226" t="s">
        <v>84</v>
      </c>
      <c r="AV233" s="14" t="s">
        <v>177</v>
      </c>
      <c r="AW233" s="14" t="s">
        <v>36</v>
      </c>
      <c r="AX233" s="14" t="s">
        <v>82</v>
      </c>
      <c r="AY233" s="226" t="s">
        <v>172</v>
      </c>
    </row>
    <row r="234" spans="2:65" s="11" customFormat="1" ht="22.9" customHeight="1">
      <c r="B234" s="165"/>
      <c r="C234" s="166"/>
      <c r="D234" s="167" t="s">
        <v>74</v>
      </c>
      <c r="E234" s="179" t="s">
        <v>183</v>
      </c>
      <c r="F234" s="179" t="s">
        <v>331</v>
      </c>
      <c r="G234" s="166"/>
      <c r="H234" s="166"/>
      <c r="I234" s="169"/>
      <c r="J234" s="180">
        <f>BK234</f>
        <v>0</v>
      </c>
      <c r="K234" s="166"/>
      <c r="L234" s="171"/>
      <c r="M234" s="172"/>
      <c r="N234" s="173"/>
      <c r="O234" s="173"/>
      <c r="P234" s="174">
        <f>SUM(P235:P280)</f>
        <v>0</v>
      </c>
      <c r="Q234" s="173"/>
      <c r="R234" s="174">
        <f>SUM(R235:R280)</f>
        <v>0</v>
      </c>
      <c r="S234" s="173"/>
      <c r="T234" s="175">
        <f>SUM(T235:T280)</f>
        <v>0</v>
      </c>
      <c r="AR234" s="176" t="s">
        <v>82</v>
      </c>
      <c r="AT234" s="177" t="s">
        <v>74</v>
      </c>
      <c r="AU234" s="177" t="s">
        <v>82</v>
      </c>
      <c r="AY234" s="176" t="s">
        <v>172</v>
      </c>
      <c r="BK234" s="178">
        <f>SUM(BK235:BK280)</f>
        <v>0</v>
      </c>
    </row>
    <row r="235" spans="2:65" s="1" customFormat="1" ht="16.5" customHeight="1">
      <c r="B235" s="33"/>
      <c r="C235" s="181" t="s">
        <v>296</v>
      </c>
      <c r="D235" s="181" t="s">
        <v>174</v>
      </c>
      <c r="E235" s="182" t="s">
        <v>336</v>
      </c>
      <c r="F235" s="183" t="s">
        <v>337</v>
      </c>
      <c r="G235" s="184" t="s">
        <v>175</v>
      </c>
      <c r="H235" s="185">
        <v>356.4</v>
      </c>
      <c r="I235" s="186"/>
      <c r="J235" s="185">
        <f>ROUND(I235*H235,2)</f>
        <v>0</v>
      </c>
      <c r="K235" s="183" t="s">
        <v>176</v>
      </c>
      <c r="L235" s="37"/>
      <c r="M235" s="187" t="s">
        <v>1</v>
      </c>
      <c r="N235" s="188" t="s">
        <v>46</v>
      </c>
      <c r="O235" s="59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AR235" s="16" t="s">
        <v>177</v>
      </c>
      <c r="AT235" s="16" t="s">
        <v>174</v>
      </c>
      <c r="AU235" s="16" t="s">
        <v>84</v>
      </c>
      <c r="AY235" s="16" t="s">
        <v>172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6" t="s">
        <v>82</v>
      </c>
      <c r="BK235" s="191">
        <f>ROUND(I235*H235,2)</f>
        <v>0</v>
      </c>
      <c r="BL235" s="16" t="s">
        <v>177</v>
      </c>
      <c r="BM235" s="16" t="s">
        <v>1356</v>
      </c>
    </row>
    <row r="236" spans="2:65" s="12" customFormat="1">
      <c r="B236" s="192"/>
      <c r="C236" s="193"/>
      <c r="D236" s="194" t="s">
        <v>178</v>
      </c>
      <c r="E236" s="195" t="s">
        <v>1</v>
      </c>
      <c r="F236" s="196" t="s">
        <v>1115</v>
      </c>
      <c r="G236" s="193"/>
      <c r="H236" s="195" t="s">
        <v>1</v>
      </c>
      <c r="I236" s="197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178</v>
      </c>
      <c r="AU236" s="202" t="s">
        <v>84</v>
      </c>
      <c r="AV236" s="12" t="s">
        <v>82</v>
      </c>
      <c r="AW236" s="12" t="s">
        <v>36</v>
      </c>
      <c r="AX236" s="12" t="s">
        <v>75</v>
      </c>
      <c r="AY236" s="202" t="s">
        <v>172</v>
      </c>
    </row>
    <row r="237" spans="2:65" s="12" customFormat="1">
      <c r="B237" s="192"/>
      <c r="C237" s="193"/>
      <c r="D237" s="194" t="s">
        <v>178</v>
      </c>
      <c r="E237" s="195" t="s">
        <v>1</v>
      </c>
      <c r="F237" s="196" t="s">
        <v>180</v>
      </c>
      <c r="G237" s="193"/>
      <c r="H237" s="195" t="s">
        <v>1</v>
      </c>
      <c r="I237" s="197"/>
      <c r="J237" s="193"/>
      <c r="K237" s="193"/>
      <c r="L237" s="198"/>
      <c r="M237" s="199"/>
      <c r="N237" s="200"/>
      <c r="O237" s="200"/>
      <c r="P237" s="200"/>
      <c r="Q237" s="200"/>
      <c r="R237" s="200"/>
      <c r="S237" s="200"/>
      <c r="T237" s="201"/>
      <c r="AT237" s="202" t="s">
        <v>178</v>
      </c>
      <c r="AU237" s="202" t="s">
        <v>84</v>
      </c>
      <c r="AV237" s="12" t="s">
        <v>82</v>
      </c>
      <c r="AW237" s="12" t="s">
        <v>36</v>
      </c>
      <c r="AX237" s="12" t="s">
        <v>75</v>
      </c>
      <c r="AY237" s="202" t="s">
        <v>172</v>
      </c>
    </row>
    <row r="238" spans="2:65" s="13" customFormat="1">
      <c r="B238" s="203"/>
      <c r="C238" s="204"/>
      <c r="D238" s="194" t="s">
        <v>178</v>
      </c>
      <c r="E238" s="205" t="s">
        <v>1</v>
      </c>
      <c r="F238" s="206" t="s">
        <v>1284</v>
      </c>
      <c r="G238" s="204"/>
      <c r="H238" s="207">
        <v>356.4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178</v>
      </c>
      <c r="AU238" s="213" t="s">
        <v>84</v>
      </c>
      <c r="AV238" s="13" t="s">
        <v>84</v>
      </c>
      <c r="AW238" s="13" t="s">
        <v>36</v>
      </c>
      <c r="AX238" s="13" t="s">
        <v>82</v>
      </c>
      <c r="AY238" s="213" t="s">
        <v>172</v>
      </c>
    </row>
    <row r="239" spans="2:65" s="1" customFormat="1" ht="16.5" customHeight="1">
      <c r="B239" s="33"/>
      <c r="C239" s="181" t="s">
        <v>300</v>
      </c>
      <c r="D239" s="181" t="s">
        <v>174</v>
      </c>
      <c r="E239" s="182" t="s">
        <v>339</v>
      </c>
      <c r="F239" s="183" t="s">
        <v>340</v>
      </c>
      <c r="G239" s="184" t="s">
        <v>175</v>
      </c>
      <c r="H239" s="185">
        <v>63.3</v>
      </c>
      <c r="I239" s="186"/>
      <c r="J239" s="185">
        <f>ROUND(I239*H239,2)</f>
        <v>0</v>
      </c>
      <c r="K239" s="183" t="s">
        <v>176</v>
      </c>
      <c r="L239" s="37"/>
      <c r="M239" s="187" t="s">
        <v>1</v>
      </c>
      <c r="N239" s="188" t="s">
        <v>46</v>
      </c>
      <c r="O239" s="59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AR239" s="16" t="s">
        <v>177</v>
      </c>
      <c r="AT239" s="16" t="s">
        <v>174</v>
      </c>
      <c r="AU239" s="16" t="s">
        <v>84</v>
      </c>
      <c r="AY239" s="16" t="s">
        <v>172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6" t="s">
        <v>82</v>
      </c>
      <c r="BK239" s="191">
        <f>ROUND(I239*H239,2)</f>
        <v>0</v>
      </c>
      <c r="BL239" s="16" t="s">
        <v>177</v>
      </c>
      <c r="BM239" s="16" t="s">
        <v>1357</v>
      </c>
    </row>
    <row r="240" spans="2:65" s="12" customFormat="1">
      <c r="B240" s="192"/>
      <c r="C240" s="193"/>
      <c r="D240" s="194" t="s">
        <v>178</v>
      </c>
      <c r="E240" s="195" t="s">
        <v>1</v>
      </c>
      <c r="F240" s="196" t="s">
        <v>188</v>
      </c>
      <c r="G240" s="193"/>
      <c r="H240" s="195" t="s">
        <v>1</v>
      </c>
      <c r="I240" s="197"/>
      <c r="J240" s="193"/>
      <c r="K240" s="193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178</v>
      </c>
      <c r="AU240" s="202" t="s">
        <v>84</v>
      </c>
      <c r="AV240" s="12" t="s">
        <v>82</v>
      </c>
      <c r="AW240" s="12" t="s">
        <v>36</v>
      </c>
      <c r="AX240" s="12" t="s">
        <v>75</v>
      </c>
      <c r="AY240" s="202" t="s">
        <v>172</v>
      </c>
    </row>
    <row r="241" spans="2:65" s="12" customFormat="1">
      <c r="B241" s="192"/>
      <c r="C241" s="193"/>
      <c r="D241" s="194" t="s">
        <v>178</v>
      </c>
      <c r="E241" s="195" t="s">
        <v>1</v>
      </c>
      <c r="F241" s="196" t="s">
        <v>180</v>
      </c>
      <c r="G241" s="193"/>
      <c r="H241" s="195" t="s">
        <v>1</v>
      </c>
      <c r="I241" s="197"/>
      <c r="J241" s="193"/>
      <c r="K241" s="193"/>
      <c r="L241" s="198"/>
      <c r="M241" s="199"/>
      <c r="N241" s="200"/>
      <c r="O241" s="200"/>
      <c r="P241" s="200"/>
      <c r="Q241" s="200"/>
      <c r="R241" s="200"/>
      <c r="S241" s="200"/>
      <c r="T241" s="201"/>
      <c r="AT241" s="202" t="s">
        <v>178</v>
      </c>
      <c r="AU241" s="202" t="s">
        <v>84</v>
      </c>
      <c r="AV241" s="12" t="s">
        <v>82</v>
      </c>
      <c r="AW241" s="12" t="s">
        <v>36</v>
      </c>
      <c r="AX241" s="12" t="s">
        <v>75</v>
      </c>
      <c r="AY241" s="202" t="s">
        <v>172</v>
      </c>
    </row>
    <row r="242" spans="2:65" s="12" customFormat="1">
      <c r="B242" s="192"/>
      <c r="C242" s="193"/>
      <c r="D242" s="194" t="s">
        <v>178</v>
      </c>
      <c r="E242" s="195" t="s">
        <v>1</v>
      </c>
      <c r="F242" s="196" t="s">
        <v>341</v>
      </c>
      <c r="G242" s="193"/>
      <c r="H242" s="195" t="s">
        <v>1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178</v>
      </c>
      <c r="AU242" s="202" t="s">
        <v>84</v>
      </c>
      <c r="AV242" s="12" t="s">
        <v>82</v>
      </c>
      <c r="AW242" s="12" t="s">
        <v>36</v>
      </c>
      <c r="AX242" s="12" t="s">
        <v>75</v>
      </c>
      <c r="AY242" s="202" t="s">
        <v>172</v>
      </c>
    </row>
    <row r="243" spans="2:65" s="13" customFormat="1">
      <c r="B243" s="203"/>
      <c r="C243" s="204"/>
      <c r="D243" s="194" t="s">
        <v>178</v>
      </c>
      <c r="E243" s="205" t="s">
        <v>1</v>
      </c>
      <c r="F243" s="206" t="s">
        <v>1287</v>
      </c>
      <c r="G243" s="204"/>
      <c r="H243" s="207">
        <v>63.3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178</v>
      </c>
      <c r="AU243" s="213" t="s">
        <v>84</v>
      </c>
      <c r="AV243" s="13" t="s">
        <v>84</v>
      </c>
      <c r="AW243" s="13" t="s">
        <v>36</v>
      </c>
      <c r="AX243" s="13" t="s">
        <v>82</v>
      </c>
      <c r="AY243" s="213" t="s">
        <v>172</v>
      </c>
    </row>
    <row r="244" spans="2:65" s="1" customFormat="1" ht="16.5" customHeight="1">
      <c r="B244" s="33"/>
      <c r="C244" s="181" t="s">
        <v>303</v>
      </c>
      <c r="D244" s="181" t="s">
        <v>174</v>
      </c>
      <c r="E244" s="182" t="s">
        <v>343</v>
      </c>
      <c r="F244" s="183" t="s">
        <v>344</v>
      </c>
      <c r="G244" s="184" t="s">
        <v>175</v>
      </c>
      <c r="H244" s="185">
        <v>356.4</v>
      </c>
      <c r="I244" s="186"/>
      <c r="J244" s="185">
        <f>ROUND(I244*H244,2)</f>
        <v>0</v>
      </c>
      <c r="K244" s="183" t="s">
        <v>176</v>
      </c>
      <c r="L244" s="37"/>
      <c r="M244" s="187" t="s">
        <v>1</v>
      </c>
      <c r="N244" s="188" t="s">
        <v>46</v>
      </c>
      <c r="O244" s="59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AR244" s="16" t="s">
        <v>177</v>
      </c>
      <c r="AT244" s="16" t="s">
        <v>174</v>
      </c>
      <c r="AU244" s="16" t="s">
        <v>84</v>
      </c>
      <c r="AY244" s="16" t="s">
        <v>172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6" t="s">
        <v>82</v>
      </c>
      <c r="BK244" s="191">
        <f>ROUND(I244*H244,2)</f>
        <v>0</v>
      </c>
      <c r="BL244" s="16" t="s">
        <v>177</v>
      </c>
      <c r="BM244" s="16" t="s">
        <v>1358</v>
      </c>
    </row>
    <row r="245" spans="2:65" s="12" customFormat="1">
      <c r="B245" s="192"/>
      <c r="C245" s="193"/>
      <c r="D245" s="194" t="s">
        <v>178</v>
      </c>
      <c r="E245" s="195" t="s">
        <v>1</v>
      </c>
      <c r="F245" s="196" t="s">
        <v>1115</v>
      </c>
      <c r="G245" s="193"/>
      <c r="H245" s="195" t="s">
        <v>1</v>
      </c>
      <c r="I245" s="197"/>
      <c r="J245" s="193"/>
      <c r="K245" s="193"/>
      <c r="L245" s="198"/>
      <c r="M245" s="199"/>
      <c r="N245" s="200"/>
      <c r="O245" s="200"/>
      <c r="P245" s="200"/>
      <c r="Q245" s="200"/>
      <c r="R245" s="200"/>
      <c r="S245" s="200"/>
      <c r="T245" s="201"/>
      <c r="AT245" s="202" t="s">
        <v>178</v>
      </c>
      <c r="AU245" s="202" t="s">
        <v>84</v>
      </c>
      <c r="AV245" s="12" t="s">
        <v>82</v>
      </c>
      <c r="AW245" s="12" t="s">
        <v>36</v>
      </c>
      <c r="AX245" s="12" t="s">
        <v>75</v>
      </c>
      <c r="AY245" s="202" t="s">
        <v>172</v>
      </c>
    </row>
    <row r="246" spans="2:65" s="12" customFormat="1">
      <c r="B246" s="192"/>
      <c r="C246" s="193"/>
      <c r="D246" s="194" t="s">
        <v>178</v>
      </c>
      <c r="E246" s="195" t="s">
        <v>1</v>
      </c>
      <c r="F246" s="196" t="s">
        <v>180</v>
      </c>
      <c r="G246" s="193"/>
      <c r="H246" s="195" t="s">
        <v>1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178</v>
      </c>
      <c r="AU246" s="202" t="s">
        <v>84</v>
      </c>
      <c r="AV246" s="12" t="s">
        <v>82</v>
      </c>
      <c r="AW246" s="12" t="s">
        <v>36</v>
      </c>
      <c r="AX246" s="12" t="s">
        <v>75</v>
      </c>
      <c r="AY246" s="202" t="s">
        <v>172</v>
      </c>
    </row>
    <row r="247" spans="2:65" s="12" customFormat="1">
      <c r="B247" s="192"/>
      <c r="C247" s="193"/>
      <c r="D247" s="194" t="s">
        <v>178</v>
      </c>
      <c r="E247" s="195" t="s">
        <v>1</v>
      </c>
      <c r="F247" s="196" t="s">
        <v>341</v>
      </c>
      <c r="G247" s="193"/>
      <c r="H247" s="195" t="s">
        <v>1</v>
      </c>
      <c r="I247" s="197"/>
      <c r="J247" s="193"/>
      <c r="K247" s="193"/>
      <c r="L247" s="198"/>
      <c r="M247" s="199"/>
      <c r="N247" s="200"/>
      <c r="O247" s="200"/>
      <c r="P247" s="200"/>
      <c r="Q247" s="200"/>
      <c r="R247" s="200"/>
      <c r="S247" s="200"/>
      <c r="T247" s="201"/>
      <c r="AT247" s="202" t="s">
        <v>178</v>
      </c>
      <c r="AU247" s="202" t="s">
        <v>84</v>
      </c>
      <c r="AV247" s="12" t="s">
        <v>82</v>
      </c>
      <c r="AW247" s="12" t="s">
        <v>36</v>
      </c>
      <c r="AX247" s="12" t="s">
        <v>75</v>
      </c>
      <c r="AY247" s="202" t="s">
        <v>172</v>
      </c>
    </row>
    <row r="248" spans="2:65" s="13" customFormat="1">
      <c r="B248" s="203"/>
      <c r="C248" s="204"/>
      <c r="D248" s="194" t="s">
        <v>178</v>
      </c>
      <c r="E248" s="205" t="s">
        <v>1</v>
      </c>
      <c r="F248" s="206" t="s">
        <v>1284</v>
      </c>
      <c r="G248" s="204"/>
      <c r="H248" s="207">
        <v>356.4</v>
      </c>
      <c r="I248" s="208"/>
      <c r="J248" s="204"/>
      <c r="K248" s="204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178</v>
      </c>
      <c r="AU248" s="213" t="s">
        <v>84</v>
      </c>
      <c r="AV248" s="13" t="s">
        <v>84</v>
      </c>
      <c r="AW248" s="13" t="s">
        <v>36</v>
      </c>
      <c r="AX248" s="13" t="s">
        <v>82</v>
      </c>
      <c r="AY248" s="213" t="s">
        <v>172</v>
      </c>
    </row>
    <row r="249" spans="2:65" s="1" customFormat="1" ht="16.5" customHeight="1">
      <c r="B249" s="33"/>
      <c r="C249" s="181" t="s">
        <v>306</v>
      </c>
      <c r="D249" s="181" t="s">
        <v>174</v>
      </c>
      <c r="E249" s="182" t="s">
        <v>346</v>
      </c>
      <c r="F249" s="183" t="s">
        <v>347</v>
      </c>
      <c r="G249" s="184" t="s">
        <v>175</v>
      </c>
      <c r="H249" s="185">
        <v>48.7</v>
      </c>
      <c r="I249" s="186"/>
      <c r="J249" s="185">
        <f>ROUND(I249*H249,2)</f>
        <v>0</v>
      </c>
      <c r="K249" s="183" t="s">
        <v>176</v>
      </c>
      <c r="L249" s="37"/>
      <c r="M249" s="187" t="s">
        <v>1</v>
      </c>
      <c r="N249" s="188" t="s">
        <v>46</v>
      </c>
      <c r="O249" s="59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AR249" s="16" t="s">
        <v>177</v>
      </c>
      <c r="AT249" s="16" t="s">
        <v>174</v>
      </c>
      <c r="AU249" s="16" t="s">
        <v>84</v>
      </c>
      <c r="AY249" s="16" t="s">
        <v>172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6" t="s">
        <v>82</v>
      </c>
      <c r="BK249" s="191">
        <f>ROUND(I249*H249,2)</f>
        <v>0</v>
      </c>
      <c r="BL249" s="16" t="s">
        <v>177</v>
      </c>
      <c r="BM249" s="16" t="s">
        <v>1359</v>
      </c>
    </row>
    <row r="250" spans="2:65" s="12" customFormat="1">
      <c r="B250" s="192"/>
      <c r="C250" s="193"/>
      <c r="D250" s="194" t="s">
        <v>178</v>
      </c>
      <c r="E250" s="195" t="s">
        <v>1</v>
      </c>
      <c r="F250" s="196" t="s">
        <v>188</v>
      </c>
      <c r="G250" s="193"/>
      <c r="H250" s="195" t="s">
        <v>1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178</v>
      </c>
      <c r="AU250" s="202" t="s">
        <v>84</v>
      </c>
      <c r="AV250" s="12" t="s">
        <v>82</v>
      </c>
      <c r="AW250" s="12" t="s">
        <v>36</v>
      </c>
      <c r="AX250" s="12" t="s">
        <v>75</v>
      </c>
      <c r="AY250" s="202" t="s">
        <v>172</v>
      </c>
    </row>
    <row r="251" spans="2:65" s="12" customFormat="1">
      <c r="B251" s="192"/>
      <c r="C251" s="193"/>
      <c r="D251" s="194" t="s">
        <v>178</v>
      </c>
      <c r="E251" s="195" t="s">
        <v>1</v>
      </c>
      <c r="F251" s="196" t="s">
        <v>180</v>
      </c>
      <c r="G251" s="193"/>
      <c r="H251" s="195" t="s">
        <v>1</v>
      </c>
      <c r="I251" s="197"/>
      <c r="J251" s="193"/>
      <c r="K251" s="193"/>
      <c r="L251" s="198"/>
      <c r="M251" s="199"/>
      <c r="N251" s="200"/>
      <c r="O251" s="200"/>
      <c r="P251" s="200"/>
      <c r="Q251" s="200"/>
      <c r="R251" s="200"/>
      <c r="S251" s="200"/>
      <c r="T251" s="201"/>
      <c r="AT251" s="202" t="s">
        <v>178</v>
      </c>
      <c r="AU251" s="202" t="s">
        <v>84</v>
      </c>
      <c r="AV251" s="12" t="s">
        <v>82</v>
      </c>
      <c r="AW251" s="12" t="s">
        <v>36</v>
      </c>
      <c r="AX251" s="12" t="s">
        <v>75</v>
      </c>
      <c r="AY251" s="202" t="s">
        <v>172</v>
      </c>
    </row>
    <row r="252" spans="2:65" s="13" customFormat="1">
      <c r="B252" s="203"/>
      <c r="C252" s="204"/>
      <c r="D252" s="194" t="s">
        <v>178</v>
      </c>
      <c r="E252" s="205" t="s">
        <v>1</v>
      </c>
      <c r="F252" s="206" t="s">
        <v>1360</v>
      </c>
      <c r="G252" s="204"/>
      <c r="H252" s="207">
        <v>48.7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178</v>
      </c>
      <c r="AU252" s="213" t="s">
        <v>84</v>
      </c>
      <c r="AV252" s="13" t="s">
        <v>84</v>
      </c>
      <c r="AW252" s="13" t="s">
        <v>36</v>
      </c>
      <c r="AX252" s="13" t="s">
        <v>82</v>
      </c>
      <c r="AY252" s="213" t="s">
        <v>172</v>
      </c>
    </row>
    <row r="253" spans="2:65" s="1" customFormat="1" ht="16.5" customHeight="1">
      <c r="B253" s="33"/>
      <c r="C253" s="181" t="s">
        <v>310</v>
      </c>
      <c r="D253" s="181" t="s">
        <v>174</v>
      </c>
      <c r="E253" s="182" t="s">
        <v>349</v>
      </c>
      <c r="F253" s="183" t="s">
        <v>350</v>
      </c>
      <c r="G253" s="184" t="s">
        <v>175</v>
      </c>
      <c r="H253" s="185">
        <v>356.4</v>
      </c>
      <c r="I253" s="186"/>
      <c r="J253" s="185">
        <f>ROUND(I253*H253,2)</f>
        <v>0</v>
      </c>
      <c r="K253" s="183" t="s">
        <v>176</v>
      </c>
      <c r="L253" s="37"/>
      <c r="M253" s="187" t="s">
        <v>1</v>
      </c>
      <c r="N253" s="188" t="s">
        <v>46</v>
      </c>
      <c r="O253" s="59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AR253" s="16" t="s">
        <v>177</v>
      </c>
      <c r="AT253" s="16" t="s">
        <v>174</v>
      </c>
      <c r="AU253" s="16" t="s">
        <v>84</v>
      </c>
      <c r="AY253" s="16" t="s">
        <v>172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6" t="s">
        <v>82</v>
      </c>
      <c r="BK253" s="191">
        <f>ROUND(I253*H253,2)</f>
        <v>0</v>
      </c>
      <c r="BL253" s="16" t="s">
        <v>177</v>
      </c>
      <c r="BM253" s="16" t="s">
        <v>1361</v>
      </c>
    </row>
    <row r="254" spans="2:65" s="12" customFormat="1">
      <c r="B254" s="192"/>
      <c r="C254" s="193"/>
      <c r="D254" s="194" t="s">
        <v>178</v>
      </c>
      <c r="E254" s="195" t="s">
        <v>1</v>
      </c>
      <c r="F254" s="196" t="s">
        <v>1115</v>
      </c>
      <c r="G254" s="193"/>
      <c r="H254" s="195" t="s">
        <v>1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178</v>
      </c>
      <c r="AU254" s="202" t="s">
        <v>84</v>
      </c>
      <c r="AV254" s="12" t="s">
        <v>82</v>
      </c>
      <c r="AW254" s="12" t="s">
        <v>36</v>
      </c>
      <c r="AX254" s="12" t="s">
        <v>75</v>
      </c>
      <c r="AY254" s="202" t="s">
        <v>172</v>
      </c>
    </row>
    <row r="255" spans="2:65" s="12" customFormat="1">
      <c r="B255" s="192"/>
      <c r="C255" s="193"/>
      <c r="D255" s="194" t="s">
        <v>178</v>
      </c>
      <c r="E255" s="195" t="s">
        <v>1</v>
      </c>
      <c r="F255" s="196" t="s">
        <v>180</v>
      </c>
      <c r="G255" s="193"/>
      <c r="H255" s="195" t="s">
        <v>1</v>
      </c>
      <c r="I255" s="197"/>
      <c r="J255" s="193"/>
      <c r="K255" s="193"/>
      <c r="L255" s="198"/>
      <c r="M255" s="199"/>
      <c r="N255" s="200"/>
      <c r="O255" s="200"/>
      <c r="P255" s="200"/>
      <c r="Q255" s="200"/>
      <c r="R255" s="200"/>
      <c r="S255" s="200"/>
      <c r="T255" s="201"/>
      <c r="AT255" s="202" t="s">
        <v>178</v>
      </c>
      <c r="AU255" s="202" t="s">
        <v>84</v>
      </c>
      <c r="AV255" s="12" t="s">
        <v>82</v>
      </c>
      <c r="AW255" s="12" t="s">
        <v>36</v>
      </c>
      <c r="AX255" s="12" t="s">
        <v>75</v>
      </c>
      <c r="AY255" s="202" t="s">
        <v>172</v>
      </c>
    </row>
    <row r="256" spans="2:65" s="13" customFormat="1">
      <c r="B256" s="203"/>
      <c r="C256" s="204"/>
      <c r="D256" s="194" t="s">
        <v>178</v>
      </c>
      <c r="E256" s="205" t="s">
        <v>1</v>
      </c>
      <c r="F256" s="206" t="s">
        <v>1284</v>
      </c>
      <c r="G256" s="204"/>
      <c r="H256" s="207">
        <v>356.4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178</v>
      </c>
      <c r="AU256" s="213" t="s">
        <v>84</v>
      </c>
      <c r="AV256" s="13" t="s">
        <v>84</v>
      </c>
      <c r="AW256" s="13" t="s">
        <v>36</v>
      </c>
      <c r="AX256" s="13" t="s">
        <v>82</v>
      </c>
      <c r="AY256" s="213" t="s">
        <v>172</v>
      </c>
    </row>
    <row r="257" spans="2:65" s="1" customFormat="1" ht="16.5" customHeight="1">
      <c r="B257" s="33"/>
      <c r="C257" s="181" t="s">
        <v>313</v>
      </c>
      <c r="D257" s="181" t="s">
        <v>174</v>
      </c>
      <c r="E257" s="182" t="s">
        <v>352</v>
      </c>
      <c r="F257" s="183" t="s">
        <v>353</v>
      </c>
      <c r="G257" s="184" t="s">
        <v>175</v>
      </c>
      <c r="H257" s="185">
        <v>63.3</v>
      </c>
      <c r="I257" s="186"/>
      <c r="J257" s="185">
        <f>ROUND(I257*H257,2)</f>
        <v>0</v>
      </c>
      <c r="K257" s="183" t="s">
        <v>176</v>
      </c>
      <c r="L257" s="37"/>
      <c r="M257" s="187" t="s">
        <v>1</v>
      </c>
      <c r="N257" s="188" t="s">
        <v>46</v>
      </c>
      <c r="O257" s="59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AR257" s="16" t="s">
        <v>177</v>
      </c>
      <c r="AT257" s="16" t="s">
        <v>174</v>
      </c>
      <c r="AU257" s="16" t="s">
        <v>84</v>
      </c>
      <c r="AY257" s="16" t="s">
        <v>172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6" t="s">
        <v>82</v>
      </c>
      <c r="BK257" s="191">
        <f>ROUND(I257*H257,2)</f>
        <v>0</v>
      </c>
      <c r="BL257" s="16" t="s">
        <v>177</v>
      </c>
      <c r="BM257" s="16" t="s">
        <v>1362</v>
      </c>
    </row>
    <row r="258" spans="2:65" s="12" customFormat="1">
      <c r="B258" s="192"/>
      <c r="C258" s="193"/>
      <c r="D258" s="194" t="s">
        <v>178</v>
      </c>
      <c r="E258" s="195" t="s">
        <v>1</v>
      </c>
      <c r="F258" s="196" t="s">
        <v>188</v>
      </c>
      <c r="G258" s="193"/>
      <c r="H258" s="195" t="s">
        <v>1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178</v>
      </c>
      <c r="AU258" s="202" t="s">
        <v>84</v>
      </c>
      <c r="AV258" s="12" t="s">
        <v>82</v>
      </c>
      <c r="AW258" s="12" t="s">
        <v>36</v>
      </c>
      <c r="AX258" s="12" t="s">
        <v>75</v>
      </c>
      <c r="AY258" s="202" t="s">
        <v>172</v>
      </c>
    </row>
    <row r="259" spans="2:65" s="12" customFormat="1">
      <c r="B259" s="192"/>
      <c r="C259" s="193"/>
      <c r="D259" s="194" t="s">
        <v>178</v>
      </c>
      <c r="E259" s="195" t="s">
        <v>1</v>
      </c>
      <c r="F259" s="196" t="s">
        <v>180</v>
      </c>
      <c r="G259" s="193"/>
      <c r="H259" s="195" t="s">
        <v>1</v>
      </c>
      <c r="I259" s="197"/>
      <c r="J259" s="193"/>
      <c r="K259" s="193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178</v>
      </c>
      <c r="AU259" s="202" t="s">
        <v>84</v>
      </c>
      <c r="AV259" s="12" t="s">
        <v>82</v>
      </c>
      <c r="AW259" s="12" t="s">
        <v>36</v>
      </c>
      <c r="AX259" s="12" t="s">
        <v>75</v>
      </c>
      <c r="AY259" s="202" t="s">
        <v>172</v>
      </c>
    </row>
    <row r="260" spans="2:65" s="13" customFormat="1">
      <c r="B260" s="203"/>
      <c r="C260" s="204"/>
      <c r="D260" s="194" t="s">
        <v>178</v>
      </c>
      <c r="E260" s="205" t="s">
        <v>1</v>
      </c>
      <c r="F260" s="206" t="s">
        <v>1287</v>
      </c>
      <c r="G260" s="204"/>
      <c r="H260" s="207">
        <v>63.3</v>
      </c>
      <c r="I260" s="208"/>
      <c r="J260" s="204"/>
      <c r="K260" s="204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178</v>
      </c>
      <c r="AU260" s="213" t="s">
        <v>84</v>
      </c>
      <c r="AV260" s="13" t="s">
        <v>84</v>
      </c>
      <c r="AW260" s="13" t="s">
        <v>36</v>
      </c>
      <c r="AX260" s="13" t="s">
        <v>82</v>
      </c>
      <c r="AY260" s="213" t="s">
        <v>172</v>
      </c>
    </row>
    <row r="261" spans="2:65" s="1" customFormat="1" ht="16.5" customHeight="1">
      <c r="B261" s="33"/>
      <c r="C261" s="181" t="s">
        <v>318</v>
      </c>
      <c r="D261" s="181" t="s">
        <v>174</v>
      </c>
      <c r="E261" s="182" t="s">
        <v>355</v>
      </c>
      <c r="F261" s="183" t="s">
        <v>356</v>
      </c>
      <c r="G261" s="184" t="s">
        <v>175</v>
      </c>
      <c r="H261" s="185">
        <v>63.3</v>
      </c>
      <c r="I261" s="186"/>
      <c r="J261" s="185">
        <f>ROUND(I261*H261,2)</f>
        <v>0</v>
      </c>
      <c r="K261" s="183" t="s">
        <v>176</v>
      </c>
      <c r="L261" s="37"/>
      <c r="M261" s="187" t="s">
        <v>1</v>
      </c>
      <c r="N261" s="188" t="s">
        <v>46</v>
      </c>
      <c r="O261" s="59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AR261" s="16" t="s">
        <v>177</v>
      </c>
      <c r="AT261" s="16" t="s">
        <v>174</v>
      </c>
      <c r="AU261" s="16" t="s">
        <v>84</v>
      </c>
      <c r="AY261" s="16" t="s">
        <v>172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6" t="s">
        <v>82</v>
      </c>
      <c r="BK261" s="191">
        <f>ROUND(I261*H261,2)</f>
        <v>0</v>
      </c>
      <c r="BL261" s="16" t="s">
        <v>177</v>
      </c>
      <c r="BM261" s="16" t="s">
        <v>1363</v>
      </c>
    </row>
    <row r="262" spans="2:65" s="12" customFormat="1">
      <c r="B262" s="192"/>
      <c r="C262" s="193"/>
      <c r="D262" s="194" t="s">
        <v>178</v>
      </c>
      <c r="E262" s="195" t="s">
        <v>1</v>
      </c>
      <c r="F262" s="196" t="s">
        <v>188</v>
      </c>
      <c r="G262" s="193"/>
      <c r="H262" s="195" t="s">
        <v>1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178</v>
      </c>
      <c r="AU262" s="202" t="s">
        <v>84</v>
      </c>
      <c r="AV262" s="12" t="s">
        <v>82</v>
      </c>
      <c r="AW262" s="12" t="s">
        <v>36</v>
      </c>
      <c r="AX262" s="12" t="s">
        <v>75</v>
      </c>
      <c r="AY262" s="202" t="s">
        <v>172</v>
      </c>
    </row>
    <row r="263" spans="2:65" s="12" customFormat="1">
      <c r="B263" s="192"/>
      <c r="C263" s="193"/>
      <c r="D263" s="194" t="s">
        <v>178</v>
      </c>
      <c r="E263" s="195" t="s">
        <v>1</v>
      </c>
      <c r="F263" s="196" t="s">
        <v>180</v>
      </c>
      <c r="G263" s="193"/>
      <c r="H263" s="195" t="s">
        <v>1</v>
      </c>
      <c r="I263" s="197"/>
      <c r="J263" s="193"/>
      <c r="K263" s="193"/>
      <c r="L263" s="198"/>
      <c r="M263" s="199"/>
      <c r="N263" s="200"/>
      <c r="O263" s="200"/>
      <c r="P263" s="200"/>
      <c r="Q263" s="200"/>
      <c r="R263" s="200"/>
      <c r="S263" s="200"/>
      <c r="T263" s="201"/>
      <c r="AT263" s="202" t="s">
        <v>178</v>
      </c>
      <c r="AU263" s="202" t="s">
        <v>84</v>
      </c>
      <c r="AV263" s="12" t="s">
        <v>82</v>
      </c>
      <c r="AW263" s="12" t="s">
        <v>36</v>
      </c>
      <c r="AX263" s="12" t="s">
        <v>75</v>
      </c>
      <c r="AY263" s="202" t="s">
        <v>172</v>
      </c>
    </row>
    <row r="264" spans="2:65" s="13" customFormat="1">
      <c r="B264" s="203"/>
      <c r="C264" s="204"/>
      <c r="D264" s="194" t="s">
        <v>178</v>
      </c>
      <c r="E264" s="205" t="s">
        <v>1</v>
      </c>
      <c r="F264" s="206" t="s">
        <v>1287</v>
      </c>
      <c r="G264" s="204"/>
      <c r="H264" s="207">
        <v>63.3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178</v>
      </c>
      <c r="AU264" s="213" t="s">
        <v>84</v>
      </c>
      <c r="AV264" s="13" t="s">
        <v>84</v>
      </c>
      <c r="AW264" s="13" t="s">
        <v>36</v>
      </c>
      <c r="AX264" s="13" t="s">
        <v>82</v>
      </c>
      <c r="AY264" s="213" t="s">
        <v>172</v>
      </c>
    </row>
    <row r="265" spans="2:65" s="1" customFormat="1" ht="22.5" customHeight="1">
      <c r="B265" s="33"/>
      <c r="C265" s="181" t="s">
        <v>321</v>
      </c>
      <c r="D265" s="181" t="s">
        <v>174</v>
      </c>
      <c r="E265" s="182" t="s">
        <v>359</v>
      </c>
      <c r="F265" s="183" t="s">
        <v>360</v>
      </c>
      <c r="G265" s="184" t="s">
        <v>175</v>
      </c>
      <c r="H265" s="185">
        <v>356.4</v>
      </c>
      <c r="I265" s="186"/>
      <c r="J265" s="185">
        <f>ROUND(I265*H265,2)</f>
        <v>0</v>
      </c>
      <c r="K265" s="183" t="s">
        <v>176</v>
      </c>
      <c r="L265" s="37"/>
      <c r="M265" s="187" t="s">
        <v>1</v>
      </c>
      <c r="N265" s="188" t="s">
        <v>46</v>
      </c>
      <c r="O265" s="59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AR265" s="16" t="s">
        <v>177</v>
      </c>
      <c r="AT265" s="16" t="s">
        <v>174</v>
      </c>
      <c r="AU265" s="16" t="s">
        <v>84</v>
      </c>
      <c r="AY265" s="16" t="s">
        <v>172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6" t="s">
        <v>82</v>
      </c>
      <c r="BK265" s="191">
        <f>ROUND(I265*H265,2)</f>
        <v>0</v>
      </c>
      <c r="BL265" s="16" t="s">
        <v>177</v>
      </c>
      <c r="BM265" s="16" t="s">
        <v>1364</v>
      </c>
    </row>
    <row r="266" spans="2:65" s="12" customFormat="1">
      <c r="B266" s="192"/>
      <c r="C266" s="193"/>
      <c r="D266" s="194" t="s">
        <v>178</v>
      </c>
      <c r="E266" s="195" t="s">
        <v>1</v>
      </c>
      <c r="F266" s="196" t="s">
        <v>1115</v>
      </c>
      <c r="G266" s="193"/>
      <c r="H266" s="195" t="s">
        <v>1</v>
      </c>
      <c r="I266" s="197"/>
      <c r="J266" s="193"/>
      <c r="K266" s="193"/>
      <c r="L266" s="198"/>
      <c r="M266" s="199"/>
      <c r="N266" s="200"/>
      <c r="O266" s="200"/>
      <c r="P266" s="200"/>
      <c r="Q266" s="200"/>
      <c r="R266" s="200"/>
      <c r="S266" s="200"/>
      <c r="T266" s="201"/>
      <c r="AT266" s="202" t="s">
        <v>178</v>
      </c>
      <c r="AU266" s="202" t="s">
        <v>84</v>
      </c>
      <c r="AV266" s="12" t="s">
        <v>82</v>
      </c>
      <c r="AW266" s="12" t="s">
        <v>36</v>
      </c>
      <c r="AX266" s="12" t="s">
        <v>75</v>
      </c>
      <c r="AY266" s="202" t="s">
        <v>172</v>
      </c>
    </row>
    <row r="267" spans="2:65" s="12" customFormat="1">
      <c r="B267" s="192"/>
      <c r="C267" s="193"/>
      <c r="D267" s="194" t="s">
        <v>178</v>
      </c>
      <c r="E267" s="195" t="s">
        <v>1</v>
      </c>
      <c r="F267" s="196" t="s">
        <v>180</v>
      </c>
      <c r="G267" s="193"/>
      <c r="H267" s="195" t="s">
        <v>1</v>
      </c>
      <c r="I267" s="197"/>
      <c r="J267" s="193"/>
      <c r="K267" s="193"/>
      <c r="L267" s="198"/>
      <c r="M267" s="199"/>
      <c r="N267" s="200"/>
      <c r="O267" s="200"/>
      <c r="P267" s="200"/>
      <c r="Q267" s="200"/>
      <c r="R267" s="200"/>
      <c r="S267" s="200"/>
      <c r="T267" s="201"/>
      <c r="AT267" s="202" t="s">
        <v>178</v>
      </c>
      <c r="AU267" s="202" t="s">
        <v>84</v>
      </c>
      <c r="AV267" s="12" t="s">
        <v>82</v>
      </c>
      <c r="AW267" s="12" t="s">
        <v>36</v>
      </c>
      <c r="AX267" s="12" t="s">
        <v>75</v>
      </c>
      <c r="AY267" s="202" t="s">
        <v>172</v>
      </c>
    </row>
    <row r="268" spans="2:65" s="13" customFormat="1">
      <c r="B268" s="203"/>
      <c r="C268" s="204"/>
      <c r="D268" s="194" t="s">
        <v>178</v>
      </c>
      <c r="E268" s="205" t="s">
        <v>1</v>
      </c>
      <c r="F268" s="206" t="s">
        <v>1284</v>
      </c>
      <c r="G268" s="204"/>
      <c r="H268" s="207">
        <v>356.4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178</v>
      </c>
      <c r="AU268" s="213" t="s">
        <v>84</v>
      </c>
      <c r="AV268" s="13" t="s">
        <v>84</v>
      </c>
      <c r="AW268" s="13" t="s">
        <v>36</v>
      </c>
      <c r="AX268" s="13" t="s">
        <v>82</v>
      </c>
      <c r="AY268" s="213" t="s">
        <v>172</v>
      </c>
    </row>
    <row r="269" spans="2:65" s="1" customFormat="1" ht="16.5" customHeight="1">
      <c r="B269" s="33"/>
      <c r="C269" s="181" t="s">
        <v>325</v>
      </c>
      <c r="D269" s="181" t="s">
        <v>174</v>
      </c>
      <c r="E269" s="182" t="s">
        <v>365</v>
      </c>
      <c r="F269" s="183" t="s">
        <v>366</v>
      </c>
      <c r="G269" s="184" t="s">
        <v>175</v>
      </c>
      <c r="H269" s="185">
        <v>356.4</v>
      </c>
      <c r="I269" s="186"/>
      <c r="J269" s="185">
        <f>ROUND(I269*H269,2)</f>
        <v>0</v>
      </c>
      <c r="K269" s="183" t="s">
        <v>176</v>
      </c>
      <c r="L269" s="37"/>
      <c r="M269" s="187" t="s">
        <v>1</v>
      </c>
      <c r="N269" s="188" t="s">
        <v>46</v>
      </c>
      <c r="O269" s="59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AR269" s="16" t="s">
        <v>177</v>
      </c>
      <c r="AT269" s="16" t="s">
        <v>174</v>
      </c>
      <c r="AU269" s="16" t="s">
        <v>84</v>
      </c>
      <c r="AY269" s="16" t="s">
        <v>172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6" t="s">
        <v>82</v>
      </c>
      <c r="BK269" s="191">
        <f>ROUND(I269*H269,2)</f>
        <v>0</v>
      </c>
      <c r="BL269" s="16" t="s">
        <v>177</v>
      </c>
      <c r="BM269" s="16" t="s">
        <v>1365</v>
      </c>
    </row>
    <row r="270" spans="2:65" s="12" customFormat="1">
      <c r="B270" s="192"/>
      <c r="C270" s="193"/>
      <c r="D270" s="194" t="s">
        <v>178</v>
      </c>
      <c r="E270" s="195" t="s">
        <v>1</v>
      </c>
      <c r="F270" s="196" t="s">
        <v>1115</v>
      </c>
      <c r="G270" s="193"/>
      <c r="H270" s="195" t="s">
        <v>1</v>
      </c>
      <c r="I270" s="197"/>
      <c r="J270" s="193"/>
      <c r="K270" s="193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178</v>
      </c>
      <c r="AU270" s="202" t="s">
        <v>84</v>
      </c>
      <c r="AV270" s="12" t="s">
        <v>82</v>
      </c>
      <c r="AW270" s="12" t="s">
        <v>36</v>
      </c>
      <c r="AX270" s="12" t="s">
        <v>75</v>
      </c>
      <c r="AY270" s="202" t="s">
        <v>172</v>
      </c>
    </row>
    <row r="271" spans="2:65" s="12" customFormat="1">
      <c r="B271" s="192"/>
      <c r="C271" s="193"/>
      <c r="D271" s="194" t="s">
        <v>178</v>
      </c>
      <c r="E271" s="195" t="s">
        <v>1</v>
      </c>
      <c r="F271" s="196" t="s">
        <v>180</v>
      </c>
      <c r="G271" s="193"/>
      <c r="H271" s="195" t="s">
        <v>1</v>
      </c>
      <c r="I271" s="197"/>
      <c r="J271" s="193"/>
      <c r="K271" s="193"/>
      <c r="L271" s="198"/>
      <c r="M271" s="199"/>
      <c r="N271" s="200"/>
      <c r="O271" s="200"/>
      <c r="P271" s="200"/>
      <c r="Q271" s="200"/>
      <c r="R271" s="200"/>
      <c r="S271" s="200"/>
      <c r="T271" s="201"/>
      <c r="AT271" s="202" t="s">
        <v>178</v>
      </c>
      <c r="AU271" s="202" t="s">
        <v>84</v>
      </c>
      <c r="AV271" s="12" t="s">
        <v>82</v>
      </c>
      <c r="AW271" s="12" t="s">
        <v>36</v>
      </c>
      <c r="AX271" s="12" t="s">
        <v>75</v>
      </c>
      <c r="AY271" s="202" t="s">
        <v>172</v>
      </c>
    </row>
    <row r="272" spans="2:65" s="13" customFormat="1">
      <c r="B272" s="203"/>
      <c r="C272" s="204"/>
      <c r="D272" s="194" t="s">
        <v>178</v>
      </c>
      <c r="E272" s="205" t="s">
        <v>1</v>
      </c>
      <c r="F272" s="206" t="s">
        <v>1284</v>
      </c>
      <c r="G272" s="204"/>
      <c r="H272" s="207">
        <v>356.4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178</v>
      </c>
      <c r="AU272" s="213" t="s">
        <v>84</v>
      </c>
      <c r="AV272" s="13" t="s">
        <v>84</v>
      </c>
      <c r="AW272" s="13" t="s">
        <v>36</v>
      </c>
      <c r="AX272" s="13" t="s">
        <v>82</v>
      </c>
      <c r="AY272" s="213" t="s">
        <v>172</v>
      </c>
    </row>
    <row r="273" spans="2:65" s="1" customFormat="1" ht="16.5" customHeight="1">
      <c r="B273" s="33"/>
      <c r="C273" s="181" t="s">
        <v>328</v>
      </c>
      <c r="D273" s="181" t="s">
        <v>174</v>
      </c>
      <c r="E273" s="182" t="s">
        <v>368</v>
      </c>
      <c r="F273" s="183" t="s">
        <v>369</v>
      </c>
      <c r="G273" s="184" t="s">
        <v>175</v>
      </c>
      <c r="H273" s="185">
        <v>534.6</v>
      </c>
      <c r="I273" s="186"/>
      <c r="J273" s="185">
        <f>ROUND(I273*H273,2)</f>
        <v>0</v>
      </c>
      <c r="K273" s="183" t="s">
        <v>176</v>
      </c>
      <c r="L273" s="37"/>
      <c r="M273" s="187" t="s">
        <v>1</v>
      </c>
      <c r="N273" s="188" t="s">
        <v>46</v>
      </c>
      <c r="O273" s="59"/>
      <c r="P273" s="189">
        <f>O273*H273</f>
        <v>0</v>
      </c>
      <c r="Q273" s="189">
        <v>0</v>
      </c>
      <c r="R273" s="189">
        <f>Q273*H273</f>
        <v>0</v>
      </c>
      <c r="S273" s="189">
        <v>0</v>
      </c>
      <c r="T273" s="190">
        <f>S273*H273</f>
        <v>0</v>
      </c>
      <c r="AR273" s="16" t="s">
        <v>177</v>
      </c>
      <c r="AT273" s="16" t="s">
        <v>174</v>
      </c>
      <c r="AU273" s="16" t="s">
        <v>84</v>
      </c>
      <c r="AY273" s="16" t="s">
        <v>172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6" t="s">
        <v>82</v>
      </c>
      <c r="BK273" s="191">
        <f>ROUND(I273*H273,2)</f>
        <v>0</v>
      </c>
      <c r="BL273" s="16" t="s">
        <v>177</v>
      </c>
      <c r="BM273" s="16" t="s">
        <v>1366</v>
      </c>
    </row>
    <row r="274" spans="2:65" s="12" customFormat="1">
      <c r="B274" s="192"/>
      <c r="C274" s="193"/>
      <c r="D274" s="194" t="s">
        <v>178</v>
      </c>
      <c r="E274" s="195" t="s">
        <v>1</v>
      </c>
      <c r="F274" s="196" t="s">
        <v>1115</v>
      </c>
      <c r="G274" s="193"/>
      <c r="H274" s="195" t="s">
        <v>1</v>
      </c>
      <c r="I274" s="197"/>
      <c r="J274" s="193"/>
      <c r="K274" s="193"/>
      <c r="L274" s="198"/>
      <c r="M274" s="199"/>
      <c r="N274" s="200"/>
      <c r="O274" s="200"/>
      <c r="P274" s="200"/>
      <c r="Q274" s="200"/>
      <c r="R274" s="200"/>
      <c r="S274" s="200"/>
      <c r="T274" s="201"/>
      <c r="AT274" s="202" t="s">
        <v>178</v>
      </c>
      <c r="AU274" s="202" t="s">
        <v>84</v>
      </c>
      <c r="AV274" s="12" t="s">
        <v>82</v>
      </c>
      <c r="AW274" s="12" t="s">
        <v>36</v>
      </c>
      <c r="AX274" s="12" t="s">
        <v>75</v>
      </c>
      <c r="AY274" s="202" t="s">
        <v>172</v>
      </c>
    </row>
    <row r="275" spans="2:65" s="12" customFormat="1">
      <c r="B275" s="192"/>
      <c r="C275" s="193"/>
      <c r="D275" s="194" t="s">
        <v>178</v>
      </c>
      <c r="E275" s="195" t="s">
        <v>1</v>
      </c>
      <c r="F275" s="196" t="s">
        <v>180</v>
      </c>
      <c r="G275" s="193"/>
      <c r="H275" s="195" t="s">
        <v>1</v>
      </c>
      <c r="I275" s="197"/>
      <c r="J275" s="193"/>
      <c r="K275" s="193"/>
      <c r="L275" s="198"/>
      <c r="M275" s="199"/>
      <c r="N275" s="200"/>
      <c r="O275" s="200"/>
      <c r="P275" s="200"/>
      <c r="Q275" s="200"/>
      <c r="R275" s="200"/>
      <c r="S275" s="200"/>
      <c r="T275" s="201"/>
      <c r="AT275" s="202" t="s">
        <v>178</v>
      </c>
      <c r="AU275" s="202" t="s">
        <v>84</v>
      </c>
      <c r="AV275" s="12" t="s">
        <v>82</v>
      </c>
      <c r="AW275" s="12" t="s">
        <v>36</v>
      </c>
      <c r="AX275" s="12" t="s">
        <v>75</v>
      </c>
      <c r="AY275" s="202" t="s">
        <v>172</v>
      </c>
    </row>
    <row r="276" spans="2:65" s="13" customFormat="1">
      <c r="B276" s="203"/>
      <c r="C276" s="204"/>
      <c r="D276" s="194" t="s">
        <v>178</v>
      </c>
      <c r="E276" s="205" t="s">
        <v>1</v>
      </c>
      <c r="F276" s="206" t="s">
        <v>1367</v>
      </c>
      <c r="G276" s="204"/>
      <c r="H276" s="207">
        <v>534.6</v>
      </c>
      <c r="I276" s="208"/>
      <c r="J276" s="204"/>
      <c r="K276" s="204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178</v>
      </c>
      <c r="AU276" s="213" t="s">
        <v>84</v>
      </c>
      <c r="AV276" s="13" t="s">
        <v>84</v>
      </c>
      <c r="AW276" s="13" t="s">
        <v>36</v>
      </c>
      <c r="AX276" s="13" t="s">
        <v>82</v>
      </c>
      <c r="AY276" s="213" t="s">
        <v>172</v>
      </c>
    </row>
    <row r="277" spans="2:65" s="1" customFormat="1" ht="22.5" customHeight="1">
      <c r="B277" s="33"/>
      <c r="C277" s="181" t="s">
        <v>332</v>
      </c>
      <c r="D277" s="181" t="s">
        <v>174</v>
      </c>
      <c r="E277" s="182" t="s">
        <v>490</v>
      </c>
      <c r="F277" s="183" t="s">
        <v>491</v>
      </c>
      <c r="G277" s="184" t="s">
        <v>175</v>
      </c>
      <c r="H277" s="185">
        <v>534.6</v>
      </c>
      <c r="I277" s="186"/>
      <c r="J277" s="185">
        <f>ROUND(I277*H277,2)</f>
        <v>0</v>
      </c>
      <c r="K277" s="183" t="s">
        <v>176</v>
      </c>
      <c r="L277" s="37"/>
      <c r="M277" s="187" t="s">
        <v>1</v>
      </c>
      <c r="N277" s="188" t="s">
        <v>46</v>
      </c>
      <c r="O277" s="59"/>
      <c r="P277" s="189">
        <f>O277*H277</f>
        <v>0</v>
      </c>
      <c r="Q277" s="189">
        <v>0</v>
      </c>
      <c r="R277" s="189">
        <f>Q277*H277</f>
        <v>0</v>
      </c>
      <c r="S277" s="189">
        <v>0</v>
      </c>
      <c r="T277" s="190">
        <f>S277*H277</f>
        <v>0</v>
      </c>
      <c r="AR277" s="16" t="s">
        <v>177</v>
      </c>
      <c r="AT277" s="16" t="s">
        <v>174</v>
      </c>
      <c r="AU277" s="16" t="s">
        <v>84</v>
      </c>
      <c r="AY277" s="16" t="s">
        <v>172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6" t="s">
        <v>82</v>
      </c>
      <c r="BK277" s="191">
        <f>ROUND(I277*H277,2)</f>
        <v>0</v>
      </c>
      <c r="BL277" s="16" t="s">
        <v>177</v>
      </c>
      <c r="BM277" s="16" t="s">
        <v>1368</v>
      </c>
    </row>
    <row r="278" spans="2:65" s="12" customFormat="1">
      <c r="B278" s="192"/>
      <c r="C278" s="193"/>
      <c r="D278" s="194" t="s">
        <v>178</v>
      </c>
      <c r="E278" s="195" t="s">
        <v>1</v>
      </c>
      <c r="F278" s="196" t="s">
        <v>1115</v>
      </c>
      <c r="G278" s="193"/>
      <c r="H278" s="195" t="s">
        <v>1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178</v>
      </c>
      <c r="AU278" s="202" t="s">
        <v>84</v>
      </c>
      <c r="AV278" s="12" t="s">
        <v>82</v>
      </c>
      <c r="AW278" s="12" t="s">
        <v>36</v>
      </c>
      <c r="AX278" s="12" t="s">
        <v>75</v>
      </c>
      <c r="AY278" s="202" t="s">
        <v>172</v>
      </c>
    </row>
    <row r="279" spans="2:65" s="12" customFormat="1">
      <c r="B279" s="192"/>
      <c r="C279" s="193"/>
      <c r="D279" s="194" t="s">
        <v>178</v>
      </c>
      <c r="E279" s="195" t="s">
        <v>1</v>
      </c>
      <c r="F279" s="196" t="s">
        <v>180</v>
      </c>
      <c r="G279" s="193"/>
      <c r="H279" s="195" t="s">
        <v>1</v>
      </c>
      <c r="I279" s="197"/>
      <c r="J279" s="193"/>
      <c r="K279" s="193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178</v>
      </c>
      <c r="AU279" s="202" t="s">
        <v>84</v>
      </c>
      <c r="AV279" s="12" t="s">
        <v>82</v>
      </c>
      <c r="AW279" s="12" t="s">
        <v>36</v>
      </c>
      <c r="AX279" s="12" t="s">
        <v>75</v>
      </c>
      <c r="AY279" s="202" t="s">
        <v>172</v>
      </c>
    </row>
    <row r="280" spans="2:65" s="13" customFormat="1">
      <c r="B280" s="203"/>
      <c r="C280" s="204"/>
      <c r="D280" s="194" t="s">
        <v>178</v>
      </c>
      <c r="E280" s="205" t="s">
        <v>1</v>
      </c>
      <c r="F280" s="206" t="s">
        <v>1367</v>
      </c>
      <c r="G280" s="204"/>
      <c r="H280" s="207">
        <v>534.6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178</v>
      </c>
      <c r="AU280" s="213" t="s">
        <v>84</v>
      </c>
      <c r="AV280" s="13" t="s">
        <v>84</v>
      </c>
      <c r="AW280" s="13" t="s">
        <v>36</v>
      </c>
      <c r="AX280" s="13" t="s">
        <v>82</v>
      </c>
      <c r="AY280" s="213" t="s">
        <v>172</v>
      </c>
    </row>
    <row r="281" spans="2:65" s="11" customFormat="1" ht="22.9" customHeight="1">
      <c r="B281" s="165"/>
      <c r="C281" s="166"/>
      <c r="D281" s="167" t="s">
        <v>74</v>
      </c>
      <c r="E281" s="179" t="s">
        <v>200</v>
      </c>
      <c r="F281" s="179" t="s">
        <v>380</v>
      </c>
      <c r="G281" s="166"/>
      <c r="H281" s="166"/>
      <c r="I281" s="169"/>
      <c r="J281" s="180">
        <f>BK281</f>
        <v>0</v>
      </c>
      <c r="K281" s="166"/>
      <c r="L281" s="171"/>
      <c r="M281" s="172"/>
      <c r="N281" s="173"/>
      <c r="O281" s="173"/>
      <c r="P281" s="174">
        <f>SUM(P282:P366)</f>
        <v>0</v>
      </c>
      <c r="Q281" s="173"/>
      <c r="R281" s="174">
        <f>SUM(R282:R366)</f>
        <v>29.593912100000001</v>
      </c>
      <c r="S281" s="173"/>
      <c r="T281" s="175">
        <f>SUM(T282:T366)</f>
        <v>0.31879999999999997</v>
      </c>
      <c r="AR281" s="176" t="s">
        <v>82</v>
      </c>
      <c r="AT281" s="177" t="s">
        <v>74</v>
      </c>
      <c r="AU281" s="177" t="s">
        <v>82</v>
      </c>
      <c r="AY281" s="176" t="s">
        <v>172</v>
      </c>
      <c r="BK281" s="178">
        <f>SUM(BK282:BK366)</f>
        <v>0</v>
      </c>
    </row>
    <row r="282" spans="2:65" s="1" customFormat="1" ht="16.5" customHeight="1">
      <c r="B282" s="33"/>
      <c r="C282" s="181" t="s">
        <v>333</v>
      </c>
      <c r="D282" s="181" t="s">
        <v>174</v>
      </c>
      <c r="E282" s="182" t="s">
        <v>493</v>
      </c>
      <c r="F282" s="183" t="s">
        <v>494</v>
      </c>
      <c r="G282" s="184" t="s">
        <v>211</v>
      </c>
      <c r="H282" s="185">
        <v>806.99</v>
      </c>
      <c r="I282" s="186"/>
      <c r="J282" s="185">
        <f>ROUND(I282*H282,2)</f>
        <v>0</v>
      </c>
      <c r="K282" s="183" t="s">
        <v>176</v>
      </c>
      <c r="L282" s="37"/>
      <c r="M282" s="187" t="s">
        <v>1</v>
      </c>
      <c r="N282" s="188" t="s">
        <v>46</v>
      </c>
      <c r="O282" s="59"/>
      <c r="P282" s="189">
        <f>O282*H282</f>
        <v>0</v>
      </c>
      <c r="Q282" s="189">
        <v>0</v>
      </c>
      <c r="R282" s="189">
        <f>Q282*H282</f>
        <v>0</v>
      </c>
      <c r="S282" s="189">
        <v>0</v>
      </c>
      <c r="T282" s="190">
        <f>S282*H282</f>
        <v>0</v>
      </c>
      <c r="AR282" s="16" t="s">
        <v>177</v>
      </c>
      <c r="AT282" s="16" t="s">
        <v>174</v>
      </c>
      <c r="AU282" s="16" t="s">
        <v>84</v>
      </c>
      <c r="AY282" s="16" t="s">
        <v>172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6" t="s">
        <v>82</v>
      </c>
      <c r="BK282" s="191">
        <f>ROUND(I282*H282,2)</f>
        <v>0</v>
      </c>
      <c r="BL282" s="16" t="s">
        <v>177</v>
      </c>
      <c r="BM282" s="16" t="s">
        <v>1369</v>
      </c>
    </row>
    <row r="283" spans="2:65" s="12" customFormat="1">
      <c r="B283" s="192"/>
      <c r="C283" s="193"/>
      <c r="D283" s="194" t="s">
        <v>178</v>
      </c>
      <c r="E283" s="195" t="s">
        <v>1</v>
      </c>
      <c r="F283" s="196" t="s">
        <v>1353</v>
      </c>
      <c r="G283" s="193"/>
      <c r="H283" s="195" t="s">
        <v>1</v>
      </c>
      <c r="I283" s="197"/>
      <c r="J283" s="193"/>
      <c r="K283" s="193"/>
      <c r="L283" s="198"/>
      <c r="M283" s="199"/>
      <c r="N283" s="200"/>
      <c r="O283" s="200"/>
      <c r="P283" s="200"/>
      <c r="Q283" s="200"/>
      <c r="R283" s="200"/>
      <c r="S283" s="200"/>
      <c r="T283" s="201"/>
      <c r="AT283" s="202" t="s">
        <v>178</v>
      </c>
      <c r="AU283" s="202" t="s">
        <v>84</v>
      </c>
      <c r="AV283" s="12" t="s">
        <v>82</v>
      </c>
      <c r="AW283" s="12" t="s">
        <v>36</v>
      </c>
      <c r="AX283" s="12" t="s">
        <v>75</v>
      </c>
      <c r="AY283" s="202" t="s">
        <v>172</v>
      </c>
    </row>
    <row r="284" spans="2:65" s="13" customFormat="1">
      <c r="B284" s="203"/>
      <c r="C284" s="204"/>
      <c r="D284" s="194" t="s">
        <v>178</v>
      </c>
      <c r="E284" s="205" t="s">
        <v>1</v>
      </c>
      <c r="F284" s="206" t="s">
        <v>1370</v>
      </c>
      <c r="G284" s="204"/>
      <c r="H284" s="207">
        <v>806.99</v>
      </c>
      <c r="I284" s="208"/>
      <c r="J284" s="204"/>
      <c r="K284" s="204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178</v>
      </c>
      <c r="AU284" s="213" t="s">
        <v>84</v>
      </c>
      <c r="AV284" s="13" t="s">
        <v>84</v>
      </c>
      <c r="AW284" s="13" t="s">
        <v>36</v>
      </c>
      <c r="AX284" s="13" t="s">
        <v>82</v>
      </c>
      <c r="AY284" s="213" t="s">
        <v>172</v>
      </c>
    </row>
    <row r="285" spans="2:65" s="1" customFormat="1" ht="16.5" customHeight="1">
      <c r="B285" s="33"/>
      <c r="C285" s="227" t="s">
        <v>334</v>
      </c>
      <c r="D285" s="227" t="s">
        <v>288</v>
      </c>
      <c r="E285" s="228" t="s">
        <v>497</v>
      </c>
      <c r="F285" s="229" t="s">
        <v>498</v>
      </c>
      <c r="G285" s="230" t="s">
        <v>211</v>
      </c>
      <c r="H285" s="231">
        <v>806.99</v>
      </c>
      <c r="I285" s="232"/>
      <c r="J285" s="231">
        <f>ROUND(I285*H285,2)</f>
        <v>0</v>
      </c>
      <c r="K285" s="229" t="s">
        <v>1</v>
      </c>
      <c r="L285" s="233"/>
      <c r="M285" s="234" t="s">
        <v>1</v>
      </c>
      <c r="N285" s="235" t="s">
        <v>46</v>
      </c>
      <c r="O285" s="59"/>
      <c r="P285" s="189">
        <f>O285*H285</f>
        <v>0</v>
      </c>
      <c r="Q285" s="189">
        <v>1.77E-2</v>
      </c>
      <c r="R285" s="189">
        <f>Q285*H285</f>
        <v>14.283723</v>
      </c>
      <c r="S285" s="189">
        <v>0</v>
      </c>
      <c r="T285" s="190">
        <f>S285*H285</f>
        <v>0</v>
      </c>
      <c r="AR285" s="16" t="s">
        <v>200</v>
      </c>
      <c r="AT285" s="16" t="s">
        <v>288</v>
      </c>
      <c r="AU285" s="16" t="s">
        <v>84</v>
      </c>
      <c r="AY285" s="16" t="s">
        <v>172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6" t="s">
        <v>82</v>
      </c>
      <c r="BK285" s="191">
        <f>ROUND(I285*H285,2)</f>
        <v>0</v>
      </c>
      <c r="BL285" s="16" t="s">
        <v>177</v>
      </c>
      <c r="BM285" s="16" t="s">
        <v>1371</v>
      </c>
    </row>
    <row r="286" spans="2:65" s="12" customFormat="1">
      <c r="B286" s="192"/>
      <c r="C286" s="193"/>
      <c r="D286" s="194" t="s">
        <v>178</v>
      </c>
      <c r="E286" s="195" t="s">
        <v>1</v>
      </c>
      <c r="F286" s="196" t="s">
        <v>1353</v>
      </c>
      <c r="G286" s="193"/>
      <c r="H286" s="195" t="s">
        <v>1</v>
      </c>
      <c r="I286" s="197"/>
      <c r="J286" s="193"/>
      <c r="K286" s="193"/>
      <c r="L286" s="198"/>
      <c r="M286" s="199"/>
      <c r="N286" s="200"/>
      <c r="O286" s="200"/>
      <c r="P286" s="200"/>
      <c r="Q286" s="200"/>
      <c r="R286" s="200"/>
      <c r="S286" s="200"/>
      <c r="T286" s="201"/>
      <c r="AT286" s="202" t="s">
        <v>178</v>
      </c>
      <c r="AU286" s="202" t="s">
        <v>84</v>
      </c>
      <c r="AV286" s="12" t="s">
        <v>82</v>
      </c>
      <c r="AW286" s="12" t="s">
        <v>36</v>
      </c>
      <c r="AX286" s="12" t="s">
        <v>75</v>
      </c>
      <c r="AY286" s="202" t="s">
        <v>172</v>
      </c>
    </row>
    <row r="287" spans="2:65" s="12" customFormat="1">
      <c r="B287" s="192"/>
      <c r="C287" s="193"/>
      <c r="D287" s="194" t="s">
        <v>178</v>
      </c>
      <c r="E287" s="195" t="s">
        <v>1</v>
      </c>
      <c r="F287" s="196" t="s">
        <v>500</v>
      </c>
      <c r="G287" s="193"/>
      <c r="H287" s="195" t="s">
        <v>1</v>
      </c>
      <c r="I287" s="197"/>
      <c r="J287" s="193"/>
      <c r="K287" s="193"/>
      <c r="L287" s="198"/>
      <c r="M287" s="199"/>
      <c r="N287" s="200"/>
      <c r="O287" s="200"/>
      <c r="P287" s="200"/>
      <c r="Q287" s="200"/>
      <c r="R287" s="200"/>
      <c r="S287" s="200"/>
      <c r="T287" s="201"/>
      <c r="AT287" s="202" t="s">
        <v>178</v>
      </c>
      <c r="AU287" s="202" t="s">
        <v>84</v>
      </c>
      <c r="AV287" s="12" t="s">
        <v>82</v>
      </c>
      <c r="AW287" s="12" t="s">
        <v>36</v>
      </c>
      <c r="AX287" s="12" t="s">
        <v>75</v>
      </c>
      <c r="AY287" s="202" t="s">
        <v>172</v>
      </c>
    </row>
    <row r="288" spans="2:65" s="13" customFormat="1">
      <c r="B288" s="203"/>
      <c r="C288" s="204"/>
      <c r="D288" s="194" t="s">
        <v>178</v>
      </c>
      <c r="E288" s="205" t="s">
        <v>1</v>
      </c>
      <c r="F288" s="206" t="s">
        <v>1370</v>
      </c>
      <c r="G288" s="204"/>
      <c r="H288" s="207">
        <v>806.99</v>
      </c>
      <c r="I288" s="208"/>
      <c r="J288" s="204"/>
      <c r="K288" s="204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178</v>
      </c>
      <c r="AU288" s="213" t="s">
        <v>84</v>
      </c>
      <c r="AV288" s="13" t="s">
        <v>84</v>
      </c>
      <c r="AW288" s="13" t="s">
        <v>36</v>
      </c>
      <c r="AX288" s="13" t="s">
        <v>82</v>
      </c>
      <c r="AY288" s="213" t="s">
        <v>172</v>
      </c>
    </row>
    <row r="289" spans="2:65" s="1" customFormat="1" ht="22.5" customHeight="1">
      <c r="B289" s="33"/>
      <c r="C289" s="181" t="s">
        <v>335</v>
      </c>
      <c r="D289" s="181" t="s">
        <v>174</v>
      </c>
      <c r="E289" s="182" t="s">
        <v>659</v>
      </c>
      <c r="F289" s="183" t="s">
        <v>660</v>
      </c>
      <c r="G289" s="184" t="s">
        <v>386</v>
      </c>
      <c r="H289" s="185">
        <v>1</v>
      </c>
      <c r="I289" s="186"/>
      <c r="J289" s="185">
        <f>ROUND(I289*H289,2)</f>
        <v>0</v>
      </c>
      <c r="K289" s="183" t="s">
        <v>176</v>
      </c>
      <c r="L289" s="37"/>
      <c r="M289" s="187" t="s">
        <v>1</v>
      </c>
      <c r="N289" s="188" t="s">
        <v>46</v>
      </c>
      <c r="O289" s="59"/>
      <c r="P289" s="189">
        <f>O289*H289</f>
        <v>0</v>
      </c>
      <c r="Q289" s="189">
        <v>1.67E-3</v>
      </c>
      <c r="R289" s="189">
        <f>Q289*H289</f>
        <v>1.67E-3</v>
      </c>
      <c r="S289" s="189">
        <v>0</v>
      </c>
      <c r="T289" s="190">
        <f>S289*H289</f>
        <v>0</v>
      </c>
      <c r="AR289" s="16" t="s">
        <v>177</v>
      </c>
      <c r="AT289" s="16" t="s">
        <v>174</v>
      </c>
      <c r="AU289" s="16" t="s">
        <v>84</v>
      </c>
      <c r="AY289" s="16" t="s">
        <v>172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6" t="s">
        <v>82</v>
      </c>
      <c r="BK289" s="191">
        <f>ROUND(I289*H289,2)</f>
        <v>0</v>
      </c>
      <c r="BL289" s="16" t="s">
        <v>177</v>
      </c>
      <c r="BM289" s="16" t="s">
        <v>1372</v>
      </c>
    </row>
    <row r="290" spans="2:65" s="12" customFormat="1">
      <c r="B290" s="192"/>
      <c r="C290" s="193"/>
      <c r="D290" s="194" t="s">
        <v>178</v>
      </c>
      <c r="E290" s="195" t="s">
        <v>1</v>
      </c>
      <c r="F290" s="196" t="s">
        <v>1353</v>
      </c>
      <c r="G290" s="193"/>
      <c r="H290" s="195" t="s">
        <v>1</v>
      </c>
      <c r="I290" s="197"/>
      <c r="J290" s="193"/>
      <c r="K290" s="193"/>
      <c r="L290" s="198"/>
      <c r="M290" s="199"/>
      <c r="N290" s="200"/>
      <c r="O290" s="200"/>
      <c r="P290" s="200"/>
      <c r="Q290" s="200"/>
      <c r="R290" s="200"/>
      <c r="S290" s="200"/>
      <c r="T290" s="201"/>
      <c r="AT290" s="202" t="s">
        <v>178</v>
      </c>
      <c r="AU290" s="202" t="s">
        <v>84</v>
      </c>
      <c r="AV290" s="12" t="s">
        <v>82</v>
      </c>
      <c r="AW290" s="12" t="s">
        <v>36</v>
      </c>
      <c r="AX290" s="12" t="s">
        <v>75</v>
      </c>
      <c r="AY290" s="202" t="s">
        <v>172</v>
      </c>
    </row>
    <row r="291" spans="2:65" s="13" customFormat="1">
      <c r="B291" s="203"/>
      <c r="C291" s="204"/>
      <c r="D291" s="194" t="s">
        <v>178</v>
      </c>
      <c r="E291" s="205" t="s">
        <v>1</v>
      </c>
      <c r="F291" s="206" t="s">
        <v>82</v>
      </c>
      <c r="G291" s="204"/>
      <c r="H291" s="207">
        <v>1</v>
      </c>
      <c r="I291" s="208"/>
      <c r="J291" s="204"/>
      <c r="K291" s="204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178</v>
      </c>
      <c r="AU291" s="213" t="s">
        <v>84</v>
      </c>
      <c r="AV291" s="13" t="s">
        <v>84</v>
      </c>
      <c r="AW291" s="13" t="s">
        <v>36</v>
      </c>
      <c r="AX291" s="13" t="s">
        <v>82</v>
      </c>
      <c r="AY291" s="213" t="s">
        <v>172</v>
      </c>
    </row>
    <row r="292" spans="2:65" s="1" customFormat="1" ht="16.5" customHeight="1">
      <c r="B292" s="33"/>
      <c r="C292" s="227" t="s">
        <v>338</v>
      </c>
      <c r="D292" s="227" t="s">
        <v>288</v>
      </c>
      <c r="E292" s="228" t="s">
        <v>1047</v>
      </c>
      <c r="F292" s="229" t="s">
        <v>1048</v>
      </c>
      <c r="G292" s="230" t="s">
        <v>513</v>
      </c>
      <c r="H292" s="231">
        <v>1</v>
      </c>
      <c r="I292" s="232"/>
      <c r="J292" s="231">
        <f>ROUND(I292*H292,2)</f>
        <v>0</v>
      </c>
      <c r="K292" s="229" t="s">
        <v>1</v>
      </c>
      <c r="L292" s="233"/>
      <c r="M292" s="234" t="s">
        <v>1</v>
      </c>
      <c r="N292" s="235" t="s">
        <v>46</v>
      </c>
      <c r="O292" s="59"/>
      <c r="P292" s="189">
        <f>O292*H292</f>
        <v>0</v>
      </c>
      <c r="Q292" s="189">
        <v>1.6299999999999999E-2</v>
      </c>
      <c r="R292" s="189">
        <f>Q292*H292</f>
        <v>1.6299999999999999E-2</v>
      </c>
      <c r="S292" s="189">
        <v>0</v>
      </c>
      <c r="T292" s="190">
        <f>S292*H292</f>
        <v>0</v>
      </c>
      <c r="AR292" s="16" t="s">
        <v>200</v>
      </c>
      <c r="AT292" s="16" t="s">
        <v>288</v>
      </c>
      <c r="AU292" s="16" t="s">
        <v>84</v>
      </c>
      <c r="AY292" s="16" t="s">
        <v>172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6" t="s">
        <v>82</v>
      </c>
      <c r="BK292" s="191">
        <f>ROUND(I292*H292,2)</f>
        <v>0</v>
      </c>
      <c r="BL292" s="16" t="s">
        <v>177</v>
      </c>
      <c r="BM292" s="16" t="s">
        <v>1373</v>
      </c>
    </row>
    <row r="293" spans="2:65" s="1" customFormat="1" ht="22.5" customHeight="1">
      <c r="B293" s="33"/>
      <c r="C293" s="181" t="s">
        <v>342</v>
      </c>
      <c r="D293" s="181" t="s">
        <v>174</v>
      </c>
      <c r="E293" s="182" t="s">
        <v>671</v>
      </c>
      <c r="F293" s="183" t="s">
        <v>672</v>
      </c>
      <c r="G293" s="184" t="s">
        <v>386</v>
      </c>
      <c r="H293" s="185">
        <v>1</v>
      </c>
      <c r="I293" s="186"/>
      <c r="J293" s="185">
        <f>ROUND(I293*H293,2)</f>
        <v>0</v>
      </c>
      <c r="K293" s="183" t="s">
        <v>176</v>
      </c>
      <c r="L293" s="37"/>
      <c r="M293" s="187" t="s">
        <v>1</v>
      </c>
      <c r="N293" s="188" t="s">
        <v>46</v>
      </c>
      <c r="O293" s="59"/>
      <c r="P293" s="189">
        <f>O293*H293</f>
        <v>0</v>
      </c>
      <c r="Q293" s="189">
        <v>1E-4</v>
      </c>
      <c r="R293" s="189">
        <f>Q293*H293</f>
        <v>1E-4</v>
      </c>
      <c r="S293" s="189">
        <v>0</v>
      </c>
      <c r="T293" s="190">
        <f>S293*H293</f>
        <v>0</v>
      </c>
      <c r="AR293" s="16" t="s">
        <v>177</v>
      </c>
      <c r="AT293" s="16" t="s">
        <v>174</v>
      </c>
      <c r="AU293" s="16" t="s">
        <v>84</v>
      </c>
      <c r="AY293" s="16" t="s">
        <v>172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6" t="s">
        <v>82</v>
      </c>
      <c r="BK293" s="191">
        <f>ROUND(I293*H293,2)</f>
        <v>0</v>
      </c>
      <c r="BL293" s="16" t="s">
        <v>177</v>
      </c>
      <c r="BM293" s="16" t="s">
        <v>1374</v>
      </c>
    </row>
    <row r="294" spans="2:65" s="12" customFormat="1">
      <c r="B294" s="192"/>
      <c r="C294" s="193"/>
      <c r="D294" s="194" t="s">
        <v>178</v>
      </c>
      <c r="E294" s="195" t="s">
        <v>1</v>
      </c>
      <c r="F294" s="196" t="s">
        <v>1353</v>
      </c>
      <c r="G294" s="193"/>
      <c r="H294" s="195" t="s">
        <v>1</v>
      </c>
      <c r="I294" s="197"/>
      <c r="J294" s="193"/>
      <c r="K294" s="193"/>
      <c r="L294" s="198"/>
      <c r="M294" s="199"/>
      <c r="N294" s="200"/>
      <c r="O294" s="200"/>
      <c r="P294" s="200"/>
      <c r="Q294" s="200"/>
      <c r="R294" s="200"/>
      <c r="S294" s="200"/>
      <c r="T294" s="201"/>
      <c r="AT294" s="202" t="s">
        <v>178</v>
      </c>
      <c r="AU294" s="202" t="s">
        <v>84</v>
      </c>
      <c r="AV294" s="12" t="s">
        <v>82</v>
      </c>
      <c r="AW294" s="12" t="s">
        <v>36</v>
      </c>
      <c r="AX294" s="12" t="s">
        <v>75</v>
      </c>
      <c r="AY294" s="202" t="s">
        <v>172</v>
      </c>
    </row>
    <row r="295" spans="2:65" s="13" customFormat="1">
      <c r="B295" s="203"/>
      <c r="C295" s="204"/>
      <c r="D295" s="194" t="s">
        <v>178</v>
      </c>
      <c r="E295" s="205" t="s">
        <v>1</v>
      </c>
      <c r="F295" s="206" t="s">
        <v>82</v>
      </c>
      <c r="G295" s="204"/>
      <c r="H295" s="207">
        <v>1</v>
      </c>
      <c r="I295" s="208"/>
      <c r="J295" s="204"/>
      <c r="K295" s="204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178</v>
      </c>
      <c r="AU295" s="213" t="s">
        <v>84</v>
      </c>
      <c r="AV295" s="13" t="s">
        <v>84</v>
      </c>
      <c r="AW295" s="13" t="s">
        <v>36</v>
      </c>
      <c r="AX295" s="13" t="s">
        <v>82</v>
      </c>
      <c r="AY295" s="213" t="s">
        <v>172</v>
      </c>
    </row>
    <row r="296" spans="2:65" s="1" customFormat="1" ht="16.5" customHeight="1">
      <c r="B296" s="33"/>
      <c r="C296" s="227" t="s">
        <v>345</v>
      </c>
      <c r="D296" s="227" t="s">
        <v>288</v>
      </c>
      <c r="E296" s="228" t="s">
        <v>674</v>
      </c>
      <c r="F296" s="229" t="s">
        <v>675</v>
      </c>
      <c r="G296" s="230" t="s">
        <v>386</v>
      </c>
      <c r="H296" s="231">
        <v>1</v>
      </c>
      <c r="I296" s="232"/>
      <c r="J296" s="231">
        <f>ROUND(I296*H296,2)</f>
        <v>0</v>
      </c>
      <c r="K296" s="229" t="s">
        <v>176</v>
      </c>
      <c r="L296" s="233"/>
      <c r="M296" s="234" t="s">
        <v>1</v>
      </c>
      <c r="N296" s="235" t="s">
        <v>46</v>
      </c>
      <c r="O296" s="59"/>
      <c r="P296" s="189">
        <f>O296*H296</f>
        <v>0</v>
      </c>
      <c r="Q296" s="189">
        <v>5.4999999999999997E-3</v>
      </c>
      <c r="R296" s="189">
        <f>Q296*H296</f>
        <v>5.4999999999999997E-3</v>
      </c>
      <c r="S296" s="189">
        <v>0</v>
      </c>
      <c r="T296" s="190">
        <f>S296*H296</f>
        <v>0</v>
      </c>
      <c r="AR296" s="16" t="s">
        <v>200</v>
      </c>
      <c r="AT296" s="16" t="s">
        <v>288</v>
      </c>
      <c r="AU296" s="16" t="s">
        <v>84</v>
      </c>
      <c r="AY296" s="16" t="s">
        <v>172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6" t="s">
        <v>82</v>
      </c>
      <c r="BK296" s="191">
        <f>ROUND(I296*H296,2)</f>
        <v>0</v>
      </c>
      <c r="BL296" s="16" t="s">
        <v>177</v>
      </c>
      <c r="BM296" s="16" t="s">
        <v>1375</v>
      </c>
    </row>
    <row r="297" spans="2:65" s="1" customFormat="1" ht="22.5" customHeight="1">
      <c r="B297" s="33"/>
      <c r="C297" s="181" t="s">
        <v>348</v>
      </c>
      <c r="D297" s="181" t="s">
        <v>174</v>
      </c>
      <c r="E297" s="182" t="s">
        <v>501</v>
      </c>
      <c r="F297" s="183" t="s">
        <v>502</v>
      </c>
      <c r="G297" s="184" t="s">
        <v>386</v>
      </c>
      <c r="H297" s="185">
        <v>22</v>
      </c>
      <c r="I297" s="186"/>
      <c r="J297" s="185">
        <f>ROUND(I297*H297,2)</f>
        <v>0</v>
      </c>
      <c r="K297" s="183" t="s">
        <v>176</v>
      </c>
      <c r="L297" s="37"/>
      <c r="M297" s="187" t="s">
        <v>1</v>
      </c>
      <c r="N297" s="188" t="s">
        <v>46</v>
      </c>
      <c r="O297" s="59"/>
      <c r="P297" s="189">
        <f>O297*H297</f>
        <v>0</v>
      </c>
      <c r="Q297" s="189">
        <v>0</v>
      </c>
      <c r="R297" s="189">
        <f>Q297*H297</f>
        <v>0</v>
      </c>
      <c r="S297" s="189">
        <v>0</v>
      </c>
      <c r="T297" s="190">
        <f>S297*H297</f>
        <v>0</v>
      </c>
      <c r="AR297" s="16" t="s">
        <v>177</v>
      </c>
      <c r="AT297" s="16" t="s">
        <v>174</v>
      </c>
      <c r="AU297" s="16" t="s">
        <v>84</v>
      </c>
      <c r="AY297" s="16" t="s">
        <v>172</v>
      </c>
      <c r="BE297" s="191">
        <f>IF(N297="základní",J297,0)</f>
        <v>0</v>
      </c>
      <c r="BF297" s="191">
        <f>IF(N297="snížená",J297,0)</f>
        <v>0</v>
      </c>
      <c r="BG297" s="191">
        <f>IF(N297="zákl. přenesená",J297,0)</f>
        <v>0</v>
      </c>
      <c r="BH297" s="191">
        <f>IF(N297="sníž. přenesená",J297,0)</f>
        <v>0</v>
      </c>
      <c r="BI297" s="191">
        <f>IF(N297="nulová",J297,0)</f>
        <v>0</v>
      </c>
      <c r="BJ297" s="16" t="s">
        <v>82</v>
      </c>
      <c r="BK297" s="191">
        <f>ROUND(I297*H297,2)</f>
        <v>0</v>
      </c>
      <c r="BL297" s="16" t="s">
        <v>177</v>
      </c>
      <c r="BM297" s="16" t="s">
        <v>1376</v>
      </c>
    </row>
    <row r="298" spans="2:65" s="12" customFormat="1">
      <c r="B298" s="192"/>
      <c r="C298" s="193"/>
      <c r="D298" s="194" t="s">
        <v>178</v>
      </c>
      <c r="E298" s="195" t="s">
        <v>1</v>
      </c>
      <c r="F298" s="196" t="s">
        <v>1353</v>
      </c>
      <c r="G298" s="193"/>
      <c r="H298" s="195" t="s">
        <v>1</v>
      </c>
      <c r="I298" s="197"/>
      <c r="J298" s="193"/>
      <c r="K298" s="193"/>
      <c r="L298" s="198"/>
      <c r="M298" s="199"/>
      <c r="N298" s="200"/>
      <c r="O298" s="200"/>
      <c r="P298" s="200"/>
      <c r="Q298" s="200"/>
      <c r="R298" s="200"/>
      <c r="S298" s="200"/>
      <c r="T298" s="201"/>
      <c r="AT298" s="202" t="s">
        <v>178</v>
      </c>
      <c r="AU298" s="202" t="s">
        <v>84</v>
      </c>
      <c r="AV298" s="12" t="s">
        <v>82</v>
      </c>
      <c r="AW298" s="12" t="s">
        <v>36</v>
      </c>
      <c r="AX298" s="12" t="s">
        <v>75</v>
      </c>
      <c r="AY298" s="202" t="s">
        <v>172</v>
      </c>
    </row>
    <row r="299" spans="2:65" s="13" customFormat="1">
      <c r="B299" s="203"/>
      <c r="C299" s="204"/>
      <c r="D299" s="194" t="s">
        <v>178</v>
      </c>
      <c r="E299" s="205" t="s">
        <v>1</v>
      </c>
      <c r="F299" s="206" t="s">
        <v>1377</v>
      </c>
      <c r="G299" s="204"/>
      <c r="H299" s="207">
        <v>22</v>
      </c>
      <c r="I299" s="208"/>
      <c r="J299" s="204"/>
      <c r="K299" s="204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178</v>
      </c>
      <c r="AU299" s="213" t="s">
        <v>84</v>
      </c>
      <c r="AV299" s="13" t="s">
        <v>84</v>
      </c>
      <c r="AW299" s="13" t="s">
        <v>36</v>
      </c>
      <c r="AX299" s="13" t="s">
        <v>82</v>
      </c>
      <c r="AY299" s="213" t="s">
        <v>172</v>
      </c>
    </row>
    <row r="300" spans="2:65" s="1" customFormat="1" ht="16.5" customHeight="1">
      <c r="B300" s="33"/>
      <c r="C300" s="227" t="s">
        <v>351</v>
      </c>
      <c r="D300" s="227" t="s">
        <v>288</v>
      </c>
      <c r="E300" s="228" t="s">
        <v>505</v>
      </c>
      <c r="F300" s="229" t="s">
        <v>506</v>
      </c>
      <c r="G300" s="230" t="s">
        <v>386</v>
      </c>
      <c r="H300" s="231">
        <v>18</v>
      </c>
      <c r="I300" s="232"/>
      <c r="J300" s="231">
        <f>ROUND(I300*H300,2)</f>
        <v>0</v>
      </c>
      <c r="K300" s="229" t="s">
        <v>176</v>
      </c>
      <c r="L300" s="233"/>
      <c r="M300" s="234" t="s">
        <v>1</v>
      </c>
      <c r="N300" s="235" t="s">
        <v>46</v>
      </c>
      <c r="O300" s="59"/>
      <c r="P300" s="189">
        <f>O300*H300</f>
        <v>0</v>
      </c>
      <c r="Q300" s="189">
        <v>8.8000000000000005E-3</v>
      </c>
      <c r="R300" s="189">
        <f>Q300*H300</f>
        <v>0.15840000000000001</v>
      </c>
      <c r="S300" s="189">
        <v>0</v>
      </c>
      <c r="T300" s="190">
        <f>S300*H300</f>
        <v>0</v>
      </c>
      <c r="AR300" s="16" t="s">
        <v>200</v>
      </c>
      <c r="AT300" s="16" t="s">
        <v>288</v>
      </c>
      <c r="AU300" s="16" t="s">
        <v>84</v>
      </c>
      <c r="AY300" s="16" t="s">
        <v>172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6" t="s">
        <v>82</v>
      </c>
      <c r="BK300" s="191">
        <f>ROUND(I300*H300,2)</f>
        <v>0</v>
      </c>
      <c r="BL300" s="16" t="s">
        <v>177</v>
      </c>
      <c r="BM300" s="16" t="s">
        <v>1378</v>
      </c>
    </row>
    <row r="301" spans="2:65" s="1" customFormat="1" ht="16.5" customHeight="1">
      <c r="B301" s="33"/>
      <c r="C301" s="227" t="s">
        <v>354</v>
      </c>
      <c r="D301" s="227" t="s">
        <v>288</v>
      </c>
      <c r="E301" s="228" t="s">
        <v>508</v>
      </c>
      <c r="F301" s="229" t="s">
        <v>509</v>
      </c>
      <c r="G301" s="230" t="s">
        <v>386</v>
      </c>
      <c r="H301" s="231">
        <v>4</v>
      </c>
      <c r="I301" s="232"/>
      <c r="J301" s="231">
        <f>ROUND(I301*H301,2)</f>
        <v>0</v>
      </c>
      <c r="K301" s="229" t="s">
        <v>176</v>
      </c>
      <c r="L301" s="233"/>
      <c r="M301" s="234" t="s">
        <v>1</v>
      </c>
      <c r="N301" s="235" t="s">
        <v>46</v>
      </c>
      <c r="O301" s="59"/>
      <c r="P301" s="189">
        <f>O301*H301</f>
        <v>0</v>
      </c>
      <c r="Q301" s="189">
        <v>9.1999999999999998E-3</v>
      </c>
      <c r="R301" s="189">
        <f>Q301*H301</f>
        <v>3.6799999999999999E-2</v>
      </c>
      <c r="S301" s="189">
        <v>0</v>
      </c>
      <c r="T301" s="190">
        <f>S301*H301</f>
        <v>0</v>
      </c>
      <c r="AR301" s="16" t="s">
        <v>200</v>
      </c>
      <c r="AT301" s="16" t="s">
        <v>288</v>
      </c>
      <c r="AU301" s="16" t="s">
        <v>84</v>
      </c>
      <c r="AY301" s="16" t="s">
        <v>172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6" t="s">
        <v>82</v>
      </c>
      <c r="BK301" s="191">
        <f>ROUND(I301*H301,2)</f>
        <v>0</v>
      </c>
      <c r="BL301" s="16" t="s">
        <v>177</v>
      </c>
      <c r="BM301" s="16" t="s">
        <v>1379</v>
      </c>
    </row>
    <row r="302" spans="2:65" s="1" customFormat="1" ht="16.5" customHeight="1">
      <c r="B302" s="33"/>
      <c r="C302" s="227" t="s">
        <v>357</v>
      </c>
      <c r="D302" s="227" t="s">
        <v>288</v>
      </c>
      <c r="E302" s="228" t="s">
        <v>678</v>
      </c>
      <c r="F302" s="229" t="s">
        <v>679</v>
      </c>
      <c r="G302" s="230" t="s">
        <v>386</v>
      </c>
      <c r="H302" s="231">
        <v>1</v>
      </c>
      <c r="I302" s="232"/>
      <c r="J302" s="231">
        <f>ROUND(I302*H302,2)</f>
        <v>0</v>
      </c>
      <c r="K302" s="229" t="s">
        <v>176</v>
      </c>
      <c r="L302" s="233"/>
      <c r="M302" s="234" t="s">
        <v>1</v>
      </c>
      <c r="N302" s="235" t="s">
        <v>46</v>
      </c>
      <c r="O302" s="59"/>
      <c r="P302" s="189">
        <f>O302*H302</f>
        <v>0</v>
      </c>
      <c r="Q302" s="189">
        <v>1.04E-2</v>
      </c>
      <c r="R302" s="189">
        <f>Q302*H302</f>
        <v>1.04E-2</v>
      </c>
      <c r="S302" s="189">
        <v>0</v>
      </c>
      <c r="T302" s="190">
        <f>S302*H302</f>
        <v>0</v>
      </c>
      <c r="AR302" s="16" t="s">
        <v>200</v>
      </c>
      <c r="AT302" s="16" t="s">
        <v>288</v>
      </c>
      <c r="AU302" s="16" t="s">
        <v>84</v>
      </c>
      <c r="AY302" s="16" t="s">
        <v>172</v>
      </c>
      <c r="BE302" s="191">
        <f>IF(N302="základní",J302,0)</f>
        <v>0</v>
      </c>
      <c r="BF302" s="191">
        <f>IF(N302="snížená",J302,0)</f>
        <v>0</v>
      </c>
      <c r="BG302" s="191">
        <f>IF(N302="zákl. přenesená",J302,0)</f>
        <v>0</v>
      </c>
      <c r="BH302" s="191">
        <f>IF(N302="sníž. přenesená",J302,0)</f>
        <v>0</v>
      </c>
      <c r="BI302" s="191">
        <f>IF(N302="nulová",J302,0)</f>
        <v>0</v>
      </c>
      <c r="BJ302" s="16" t="s">
        <v>82</v>
      </c>
      <c r="BK302" s="191">
        <f>ROUND(I302*H302,2)</f>
        <v>0</v>
      </c>
      <c r="BL302" s="16" t="s">
        <v>177</v>
      </c>
      <c r="BM302" s="16" t="s">
        <v>1380</v>
      </c>
    </row>
    <row r="303" spans="2:65" s="1" customFormat="1" ht="16.5" customHeight="1">
      <c r="B303" s="33"/>
      <c r="C303" s="227" t="s">
        <v>358</v>
      </c>
      <c r="D303" s="227" t="s">
        <v>288</v>
      </c>
      <c r="E303" s="228" t="s">
        <v>888</v>
      </c>
      <c r="F303" s="229" t="s">
        <v>889</v>
      </c>
      <c r="G303" s="230" t="s">
        <v>386</v>
      </c>
      <c r="H303" s="231">
        <v>5</v>
      </c>
      <c r="I303" s="232"/>
      <c r="J303" s="231">
        <f>ROUND(I303*H303,2)</f>
        <v>0</v>
      </c>
      <c r="K303" s="229" t="s">
        <v>176</v>
      </c>
      <c r="L303" s="233"/>
      <c r="M303" s="234" t="s">
        <v>1</v>
      </c>
      <c r="N303" s="235" t="s">
        <v>46</v>
      </c>
      <c r="O303" s="59"/>
      <c r="P303" s="189">
        <f>O303*H303</f>
        <v>0</v>
      </c>
      <c r="Q303" s="189">
        <v>1.01E-2</v>
      </c>
      <c r="R303" s="189">
        <f>Q303*H303</f>
        <v>5.0499999999999996E-2</v>
      </c>
      <c r="S303" s="189">
        <v>0</v>
      </c>
      <c r="T303" s="190">
        <f>S303*H303</f>
        <v>0</v>
      </c>
      <c r="AR303" s="16" t="s">
        <v>200</v>
      </c>
      <c r="AT303" s="16" t="s">
        <v>288</v>
      </c>
      <c r="AU303" s="16" t="s">
        <v>84</v>
      </c>
      <c r="AY303" s="16" t="s">
        <v>172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6" t="s">
        <v>82</v>
      </c>
      <c r="BK303" s="191">
        <f>ROUND(I303*H303,2)</f>
        <v>0</v>
      </c>
      <c r="BL303" s="16" t="s">
        <v>177</v>
      </c>
      <c r="BM303" s="16" t="s">
        <v>1381</v>
      </c>
    </row>
    <row r="304" spans="2:65" s="1" customFormat="1" ht="22.5" customHeight="1">
      <c r="B304" s="33"/>
      <c r="C304" s="181" t="s">
        <v>361</v>
      </c>
      <c r="D304" s="181" t="s">
        <v>174</v>
      </c>
      <c r="E304" s="182" t="s">
        <v>892</v>
      </c>
      <c r="F304" s="183" t="s">
        <v>893</v>
      </c>
      <c r="G304" s="184" t="s">
        <v>386</v>
      </c>
      <c r="H304" s="185">
        <v>4</v>
      </c>
      <c r="I304" s="186"/>
      <c r="J304" s="185">
        <f>ROUND(I304*H304,2)</f>
        <v>0</v>
      </c>
      <c r="K304" s="183" t="s">
        <v>176</v>
      </c>
      <c r="L304" s="37"/>
      <c r="M304" s="187" t="s">
        <v>1</v>
      </c>
      <c r="N304" s="188" t="s">
        <v>46</v>
      </c>
      <c r="O304" s="59"/>
      <c r="P304" s="189">
        <f>O304*H304</f>
        <v>0</v>
      </c>
      <c r="Q304" s="189">
        <v>1E-4</v>
      </c>
      <c r="R304" s="189">
        <f>Q304*H304</f>
        <v>4.0000000000000002E-4</v>
      </c>
      <c r="S304" s="189">
        <v>0</v>
      </c>
      <c r="T304" s="190">
        <f>S304*H304</f>
        <v>0</v>
      </c>
      <c r="AR304" s="16" t="s">
        <v>177</v>
      </c>
      <c r="AT304" s="16" t="s">
        <v>174</v>
      </c>
      <c r="AU304" s="16" t="s">
        <v>84</v>
      </c>
      <c r="AY304" s="16" t="s">
        <v>172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6" t="s">
        <v>82</v>
      </c>
      <c r="BK304" s="191">
        <f>ROUND(I304*H304,2)</f>
        <v>0</v>
      </c>
      <c r="BL304" s="16" t="s">
        <v>177</v>
      </c>
      <c r="BM304" s="16" t="s">
        <v>1382</v>
      </c>
    </row>
    <row r="305" spans="2:65" s="12" customFormat="1">
      <c r="B305" s="192"/>
      <c r="C305" s="193"/>
      <c r="D305" s="194" t="s">
        <v>178</v>
      </c>
      <c r="E305" s="195" t="s">
        <v>1</v>
      </c>
      <c r="F305" s="196" t="s">
        <v>1353</v>
      </c>
      <c r="G305" s="193"/>
      <c r="H305" s="195" t="s">
        <v>1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178</v>
      </c>
      <c r="AU305" s="202" t="s">
        <v>84</v>
      </c>
      <c r="AV305" s="12" t="s">
        <v>82</v>
      </c>
      <c r="AW305" s="12" t="s">
        <v>36</v>
      </c>
      <c r="AX305" s="12" t="s">
        <v>75</v>
      </c>
      <c r="AY305" s="202" t="s">
        <v>172</v>
      </c>
    </row>
    <row r="306" spans="2:65" s="13" customFormat="1">
      <c r="B306" s="203"/>
      <c r="C306" s="204"/>
      <c r="D306" s="194" t="s">
        <v>178</v>
      </c>
      <c r="E306" s="205" t="s">
        <v>1</v>
      </c>
      <c r="F306" s="206" t="s">
        <v>177</v>
      </c>
      <c r="G306" s="204"/>
      <c r="H306" s="207">
        <v>4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178</v>
      </c>
      <c r="AU306" s="213" t="s">
        <v>84</v>
      </c>
      <c r="AV306" s="13" t="s">
        <v>84</v>
      </c>
      <c r="AW306" s="13" t="s">
        <v>36</v>
      </c>
      <c r="AX306" s="13" t="s">
        <v>82</v>
      </c>
      <c r="AY306" s="213" t="s">
        <v>172</v>
      </c>
    </row>
    <row r="307" spans="2:65" s="1" customFormat="1" ht="16.5" customHeight="1">
      <c r="B307" s="33"/>
      <c r="C307" s="227" t="s">
        <v>364</v>
      </c>
      <c r="D307" s="227" t="s">
        <v>288</v>
      </c>
      <c r="E307" s="228" t="s">
        <v>895</v>
      </c>
      <c r="F307" s="229" t="s">
        <v>896</v>
      </c>
      <c r="G307" s="230" t="s">
        <v>386</v>
      </c>
      <c r="H307" s="231">
        <v>4</v>
      </c>
      <c r="I307" s="232"/>
      <c r="J307" s="231">
        <f>ROUND(I307*H307,2)</f>
        <v>0</v>
      </c>
      <c r="K307" s="229" t="s">
        <v>176</v>
      </c>
      <c r="L307" s="233"/>
      <c r="M307" s="234" t="s">
        <v>1</v>
      </c>
      <c r="N307" s="235" t="s">
        <v>46</v>
      </c>
      <c r="O307" s="59"/>
      <c r="P307" s="189">
        <f>O307*H307</f>
        <v>0</v>
      </c>
      <c r="Q307" s="189">
        <v>6.7000000000000002E-3</v>
      </c>
      <c r="R307" s="189">
        <f>Q307*H307</f>
        <v>2.6800000000000001E-2</v>
      </c>
      <c r="S307" s="189">
        <v>0</v>
      </c>
      <c r="T307" s="190">
        <f>S307*H307</f>
        <v>0</v>
      </c>
      <c r="AR307" s="16" t="s">
        <v>200</v>
      </c>
      <c r="AT307" s="16" t="s">
        <v>288</v>
      </c>
      <c r="AU307" s="16" t="s">
        <v>84</v>
      </c>
      <c r="AY307" s="16" t="s">
        <v>172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6" t="s">
        <v>82</v>
      </c>
      <c r="BK307" s="191">
        <f>ROUND(I307*H307,2)</f>
        <v>0</v>
      </c>
      <c r="BL307" s="16" t="s">
        <v>177</v>
      </c>
      <c r="BM307" s="16" t="s">
        <v>1383</v>
      </c>
    </row>
    <row r="308" spans="2:65" s="1" customFormat="1" ht="22.5" customHeight="1">
      <c r="B308" s="33"/>
      <c r="C308" s="181" t="s">
        <v>367</v>
      </c>
      <c r="D308" s="181" t="s">
        <v>174</v>
      </c>
      <c r="E308" s="182" t="s">
        <v>665</v>
      </c>
      <c r="F308" s="183" t="s">
        <v>666</v>
      </c>
      <c r="G308" s="184" t="s">
        <v>386</v>
      </c>
      <c r="H308" s="185">
        <v>2</v>
      </c>
      <c r="I308" s="186"/>
      <c r="J308" s="185">
        <f>ROUND(I308*H308,2)</f>
        <v>0</v>
      </c>
      <c r="K308" s="183" t="s">
        <v>176</v>
      </c>
      <c r="L308" s="37"/>
      <c r="M308" s="187" t="s">
        <v>1</v>
      </c>
      <c r="N308" s="188" t="s">
        <v>46</v>
      </c>
      <c r="O308" s="59"/>
      <c r="P308" s="189">
        <f>O308*H308</f>
        <v>0</v>
      </c>
      <c r="Q308" s="189">
        <v>1.67E-3</v>
      </c>
      <c r="R308" s="189">
        <f>Q308*H308</f>
        <v>3.3400000000000001E-3</v>
      </c>
      <c r="S308" s="189">
        <v>0</v>
      </c>
      <c r="T308" s="190">
        <f>S308*H308</f>
        <v>0</v>
      </c>
      <c r="AR308" s="16" t="s">
        <v>177</v>
      </c>
      <c r="AT308" s="16" t="s">
        <v>174</v>
      </c>
      <c r="AU308" s="16" t="s">
        <v>84</v>
      </c>
      <c r="AY308" s="16" t="s">
        <v>172</v>
      </c>
      <c r="BE308" s="191">
        <f>IF(N308="základní",J308,0)</f>
        <v>0</v>
      </c>
      <c r="BF308" s="191">
        <f>IF(N308="snížená",J308,0)</f>
        <v>0</v>
      </c>
      <c r="BG308" s="191">
        <f>IF(N308="zákl. přenesená",J308,0)</f>
        <v>0</v>
      </c>
      <c r="BH308" s="191">
        <f>IF(N308="sníž. přenesená",J308,0)</f>
        <v>0</v>
      </c>
      <c r="BI308" s="191">
        <f>IF(N308="nulová",J308,0)</f>
        <v>0</v>
      </c>
      <c r="BJ308" s="16" t="s">
        <v>82</v>
      </c>
      <c r="BK308" s="191">
        <f>ROUND(I308*H308,2)</f>
        <v>0</v>
      </c>
      <c r="BL308" s="16" t="s">
        <v>177</v>
      </c>
      <c r="BM308" s="16" t="s">
        <v>1384</v>
      </c>
    </row>
    <row r="309" spans="2:65" s="12" customFormat="1">
      <c r="B309" s="192"/>
      <c r="C309" s="193"/>
      <c r="D309" s="194" t="s">
        <v>178</v>
      </c>
      <c r="E309" s="195" t="s">
        <v>1</v>
      </c>
      <c r="F309" s="196" t="s">
        <v>1353</v>
      </c>
      <c r="G309" s="193"/>
      <c r="H309" s="195" t="s">
        <v>1</v>
      </c>
      <c r="I309" s="197"/>
      <c r="J309" s="193"/>
      <c r="K309" s="193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178</v>
      </c>
      <c r="AU309" s="202" t="s">
        <v>84</v>
      </c>
      <c r="AV309" s="12" t="s">
        <v>82</v>
      </c>
      <c r="AW309" s="12" t="s">
        <v>36</v>
      </c>
      <c r="AX309" s="12" t="s">
        <v>75</v>
      </c>
      <c r="AY309" s="202" t="s">
        <v>172</v>
      </c>
    </row>
    <row r="310" spans="2:65" s="13" customFormat="1">
      <c r="B310" s="203"/>
      <c r="C310" s="204"/>
      <c r="D310" s="194" t="s">
        <v>178</v>
      </c>
      <c r="E310" s="205" t="s">
        <v>1</v>
      </c>
      <c r="F310" s="206" t="s">
        <v>1385</v>
      </c>
      <c r="G310" s="204"/>
      <c r="H310" s="207">
        <v>2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178</v>
      </c>
      <c r="AU310" s="213" t="s">
        <v>84</v>
      </c>
      <c r="AV310" s="13" t="s">
        <v>84</v>
      </c>
      <c r="AW310" s="13" t="s">
        <v>36</v>
      </c>
      <c r="AX310" s="13" t="s">
        <v>82</v>
      </c>
      <c r="AY310" s="213" t="s">
        <v>172</v>
      </c>
    </row>
    <row r="311" spans="2:65" s="1" customFormat="1" ht="16.5" customHeight="1">
      <c r="B311" s="33"/>
      <c r="C311" s="227" t="s">
        <v>370</v>
      </c>
      <c r="D311" s="227" t="s">
        <v>288</v>
      </c>
      <c r="E311" s="228" t="s">
        <v>668</v>
      </c>
      <c r="F311" s="229" t="s">
        <v>669</v>
      </c>
      <c r="G311" s="230" t="s">
        <v>513</v>
      </c>
      <c r="H311" s="231">
        <v>1</v>
      </c>
      <c r="I311" s="232"/>
      <c r="J311" s="231">
        <f>ROUND(I311*H311,2)</f>
        <v>0</v>
      </c>
      <c r="K311" s="229" t="s">
        <v>1</v>
      </c>
      <c r="L311" s="233"/>
      <c r="M311" s="234" t="s">
        <v>1</v>
      </c>
      <c r="N311" s="235" t="s">
        <v>46</v>
      </c>
      <c r="O311" s="59"/>
      <c r="P311" s="189">
        <f>O311*H311</f>
        <v>0</v>
      </c>
      <c r="Q311" s="189">
        <v>9.4999999999999998E-3</v>
      </c>
      <c r="R311" s="189">
        <f>Q311*H311</f>
        <v>9.4999999999999998E-3</v>
      </c>
      <c r="S311" s="189">
        <v>0</v>
      </c>
      <c r="T311" s="190">
        <f>S311*H311</f>
        <v>0</v>
      </c>
      <c r="AR311" s="16" t="s">
        <v>200</v>
      </c>
      <c r="AT311" s="16" t="s">
        <v>288</v>
      </c>
      <c r="AU311" s="16" t="s">
        <v>84</v>
      </c>
      <c r="AY311" s="16" t="s">
        <v>172</v>
      </c>
      <c r="BE311" s="191">
        <f>IF(N311="základní",J311,0)</f>
        <v>0</v>
      </c>
      <c r="BF311" s="191">
        <f>IF(N311="snížená",J311,0)</f>
        <v>0</v>
      </c>
      <c r="BG311" s="191">
        <f>IF(N311="zákl. přenesená",J311,0)</f>
        <v>0</v>
      </c>
      <c r="BH311" s="191">
        <f>IF(N311="sníž. přenesená",J311,0)</f>
        <v>0</v>
      </c>
      <c r="BI311" s="191">
        <f>IF(N311="nulová",J311,0)</f>
        <v>0</v>
      </c>
      <c r="BJ311" s="16" t="s">
        <v>82</v>
      </c>
      <c r="BK311" s="191">
        <f>ROUND(I311*H311,2)</f>
        <v>0</v>
      </c>
      <c r="BL311" s="16" t="s">
        <v>177</v>
      </c>
      <c r="BM311" s="16" t="s">
        <v>1386</v>
      </c>
    </row>
    <row r="312" spans="2:65" s="1" customFormat="1" ht="16.5" customHeight="1">
      <c r="B312" s="33"/>
      <c r="C312" s="227" t="s">
        <v>373</v>
      </c>
      <c r="D312" s="227" t="s">
        <v>288</v>
      </c>
      <c r="E312" s="228" t="s">
        <v>1387</v>
      </c>
      <c r="F312" s="229" t="s">
        <v>1388</v>
      </c>
      <c r="G312" s="230" t="s">
        <v>513</v>
      </c>
      <c r="H312" s="231">
        <v>1</v>
      </c>
      <c r="I312" s="232"/>
      <c r="J312" s="231">
        <f>ROUND(I312*H312,2)</f>
        <v>0</v>
      </c>
      <c r="K312" s="229" t="s">
        <v>1</v>
      </c>
      <c r="L312" s="233"/>
      <c r="M312" s="234" t="s">
        <v>1</v>
      </c>
      <c r="N312" s="235" t="s">
        <v>46</v>
      </c>
      <c r="O312" s="59"/>
      <c r="P312" s="189">
        <f>O312*H312</f>
        <v>0</v>
      </c>
      <c r="Q312" s="189">
        <v>2.7E-2</v>
      </c>
      <c r="R312" s="189">
        <f>Q312*H312</f>
        <v>2.7E-2</v>
      </c>
      <c r="S312" s="189">
        <v>0</v>
      </c>
      <c r="T312" s="190">
        <f>S312*H312</f>
        <v>0</v>
      </c>
      <c r="AR312" s="16" t="s">
        <v>200</v>
      </c>
      <c r="AT312" s="16" t="s">
        <v>288</v>
      </c>
      <c r="AU312" s="16" t="s">
        <v>84</v>
      </c>
      <c r="AY312" s="16" t="s">
        <v>172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6" t="s">
        <v>82</v>
      </c>
      <c r="BK312" s="191">
        <f>ROUND(I312*H312,2)</f>
        <v>0</v>
      </c>
      <c r="BL312" s="16" t="s">
        <v>177</v>
      </c>
      <c r="BM312" s="16" t="s">
        <v>1389</v>
      </c>
    </row>
    <row r="313" spans="2:65" s="1" customFormat="1" ht="22.5" customHeight="1">
      <c r="B313" s="33"/>
      <c r="C313" s="181" t="s">
        <v>374</v>
      </c>
      <c r="D313" s="181" t="s">
        <v>174</v>
      </c>
      <c r="E313" s="182" t="s">
        <v>681</v>
      </c>
      <c r="F313" s="183" t="s">
        <v>682</v>
      </c>
      <c r="G313" s="184" t="s">
        <v>386</v>
      </c>
      <c r="H313" s="185">
        <v>2</v>
      </c>
      <c r="I313" s="186"/>
      <c r="J313" s="185">
        <f>ROUND(I313*H313,2)</f>
        <v>0</v>
      </c>
      <c r="K313" s="183" t="s">
        <v>176</v>
      </c>
      <c r="L313" s="37"/>
      <c r="M313" s="187" t="s">
        <v>1</v>
      </c>
      <c r="N313" s="188" t="s">
        <v>46</v>
      </c>
      <c r="O313" s="59"/>
      <c r="P313" s="189">
        <f>O313*H313</f>
        <v>0</v>
      </c>
      <c r="Q313" s="189">
        <v>1.7099999999999999E-3</v>
      </c>
      <c r="R313" s="189">
        <f>Q313*H313</f>
        <v>3.4199999999999999E-3</v>
      </c>
      <c r="S313" s="189">
        <v>0</v>
      </c>
      <c r="T313" s="190">
        <f>S313*H313</f>
        <v>0</v>
      </c>
      <c r="AR313" s="16" t="s">
        <v>177</v>
      </c>
      <c r="AT313" s="16" t="s">
        <v>174</v>
      </c>
      <c r="AU313" s="16" t="s">
        <v>84</v>
      </c>
      <c r="AY313" s="16" t="s">
        <v>172</v>
      </c>
      <c r="BE313" s="191">
        <f>IF(N313="základní",J313,0)</f>
        <v>0</v>
      </c>
      <c r="BF313" s="191">
        <f>IF(N313="snížená",J313,0)</f>
        <v>0</v>
      </c>
      <c r="BG313" s="191">
        <f>IF(N313="zákl. přenesená",J313,0)</f>
        <v>0</v>
      </c>
      <c r="BH313" s="191">
        <f>IF(N313="sníž. přenesená",J313,0)</f>
        <v>0</v>
      </c>
      <c r="BI313" s="191">
        <f>IF(N313="nulová",J313,0)</f>
        <v>0</v>
      </c>
      <c r="BJ313" s="16" t="s">
        <v>82</v>
      </c>
      <c r="BK313" s="191">
        <f>ROUND(I313*H313,2)</f>
        <v>0</v>
      </c>
      <c r="BL313" s="16" t="s">
        <v>177</v>
      </c>
      <c r="BM313" s="16" t="s">
        <v>1390</v>
      </c>
    </row>
    <row r="314" spans="2:65" s="12" customFormat="1">
      <c r="B314" s="192"/>
      <c r="C314" s="193"/>
      <c r="D314" s="194" t="s">
        <v>178</v>
      </c>
      <c r="E314" s="195" t="s">
        <v>1</v>
      </c>
      <c r="F314" s="196" t="s">
        <v>1353</v>
      </c>
      <c r="G314" s="193"/>
      <c r="H314" s="195" t="s">
        <v>1</v>
      </c>
      <c r="I314" s="197"/>
      <c r="J314" s="193"/>
      <c r="K314" s="193"/>
      <c r="L314" s="198"/>
      <c r="M314" s="199"/>
      <c r="N314" s="200"/>
      <c r="O314" s="200"/>
      <c r="P314" s="200"/>
      <c r="Q314" s="200"/>
      <c r="R314" s="200"/>
      <c r="S314" s="200"/>
      <c r="T314" s="201"/>
      <c r="AT314" s="202" t="s">
        <v>178</v>
      </c>
      <c r="AU314" s="202" t="s">
        <v>84</v>
      </c>
      <c r="AV314" s="12" t="s">
        <v>82</v>
      </c>
      <c r="AW314" s="12" t="s">
        <v>36</v>
      </c>
      <c r="AX314" s="12" t="s">
        <v>75</v>
      </c>
      <c r="AY314" s="202" t="s">
        <v>172</v>
      </c>
    </row>
    <row r="315" spans="2:65" s="13" customFormat="1">
      <c r="B315" s="203"/>
      <c r="C315" s="204"/>
      <c r="D315" s="194" t="s">
        <v>178</v>
      </c>
      <c r="E315" s="205" t="s">
        <v>1</v>
      </c>
      <c r="F315" s="206" t="s">
        <v>1385</v>
      </c>
      <c r="G315" s="204"/>
      <c r="H315" s="207">
        <v>2</v>
      </c>
      <c r="I315" s="208"/>
      <c r="J315" s="204"/>
      <c r="K315" s="204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178</v>
      </c>
      <c r="AU315" s="213" t="s">
        <v>84</v>
      </c>
      <c r="AV315" s="13" t="s">
        <v>84</v>
      </c>
      <c r="AW315" s="13" t="s">
        <v>36</v>
      </c>
      <c r="AX315" s="13" t="s">
        <v>82</v>
      </c>
      <c r="AY315" s="213" t="s">
        <v>172</v>
      </c>
    </row>
    <row r="316" spans="2:65" s="1" customFormat="1" ht="16.5" customHeight="1">
      <c r="B316" s="33"/>
      <c r="C316" s="227" t="s">
        <v>375</v>
      </c>
      <c r="D316" s="227" t="s">
        <v>288</v>
      </c>
      <c r="E316" s="228" t="s">
        <v>1391</v>
      </c>
      <c r="F316" s="229" t="s">
        <v>1392</v>
      </c>
      <c r="G316" s="230" t="s">
        <v>513</v>
      </c>
      <c r="H316" s="231">
        <v>1</v>
      </c>
      <c r="I316" s="232"/>
      <c r="J316" s="231">
        <f>ROUND(I316*H316,2)</f>
        <v>0</v>
      </c>
      <c r="K316" s="229" t="s">
        <v>1</v>
      </c>
      <c r="L316" s="233"/>
      <c r="M316" s="234" t="s">
        <v>1</v>
      </c>
      <c r="N316" s="235" t="s">
        <v>46</v>
      </c>
      <c r="O316" s="59"/>
      <c r="P316" s="189">
        <f>O316*H316</f>
        <v>0</v>
      </c>
      <c r="Q316" s="189">
        <v>1.8599999999999998E-2</v>
      </c>
      <c r="R316" s="189">
        <f>Q316*H316</f>
        <v>1.8599999999999998E-2</v>
      </c>
      <c r="S316" s="189">
        <v>0</v>
      </c>
      <c r="T316" s="190">
        <f>S316*H316</f>
        <v>0</v>
      </c>
      <c r="AR316" s="16" t="s">
        <v>200</v>
      </c>
      <c r="AT316" s="16" t="s">
        <v>288</v>
      </c>
      <c r="AU316" s="16" t="s">
        <v>84</v>
      </c>
      <c r="AY316" s="16" t="s">
        <v>172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6" t="s">
        <v>82</v>
      </c>
      <c r="BK316" s="191">
        <f>ROUND(I316*H316,2)</f>
        <v>0</v>
      </c>
      <c r="BL316" s="16" t="s">
        <v>177</v>
      </c>
      <c r="BM316" s="16" t="s">
        <v>1393</v>
      </c>
    </row>
    <row r="317" spans="2:65" s="1" customFormat="1" ht="16.5" customHeight="1">
      <c r="B317" s="33"/>
      <c r="C317" s="227" t="s">
        <v>379</v>
      </c>
      <c r="D317" s="227" t="s">
        <v>288</v>
      </c>
      <c r="E317" s="228" t="s">
        <v>901</v>
      </c>
      <c r="F317" s="229" t="s">
        <v>902</v>
      </c>
      <c r="G317" s="230" t="s">
        <v>513</v>
      </c>
      <c r="H317" s="231">
        <v>1</v>
      </c>
      <c r="I317" s="232"/>
      <c r="J317" s="231">
        <f>ROUND(I317*H317,2)</f>
        <v>0</v>
      </c>
      <c r="K317" s="229" t="s">
        <v>1</v>
      </c>
      <c r="L317" s="233"/>
      <c r="M317" s="234" t="s">
        <v>1</v>
      </c>
      <c r="N317" s="235" t="s">
        <v>46</v>
      </c>
      <c r="O317" s="59"/>
      <c r="P317" s="189">
        <f>O317*H317</f>
        <v>0</v>
      </c>
      <c r="Q317" s="189">
        <v>3.4000000000000002E-2</v>
      </c>
      <c r="R317" s="189">
        <f>Q317*H317</f>
        <v>3.4000000000000002E-2</v>
      </c>
      <c r="S317" s="189">
        <v>0</v>
      </c>
      <c r="T317" s="190">
        <f>S317*H317</f>
        <v>0</v>
      </c>
      <c r="AR317" s="16" t="s">
        <v>200</v>
      </c>
      <c r="AT317" s="16" t="s">
        <v>288</v>
      </c>
      <c r="AU317" s="16" t="s">
        <v>84</v>
      </c>
      <c r="AY317" s="16" t="s">
        <v>172</v>
      </c>
      <c r="BE317" s="191">
        <f>IF(N317="základní",J317,0)</f>
        <v>0</v>
      </c>
      <c r="BF317" s="191">
        <f>IF(N317="snížená",J317,0)</f>
        <v>0</v>
      </c>
      <c r="BG317" s="191">
        <f>IF(N317="zákl. přenesená",J317,0)</f>
        <v>0</v>
      </c>
      <c r="BH317" s="191">
        <f>IF(N317="sníž. přenesená",J317,0)</f>
        <v>0</v>
      </c>
      <c r="BI317" s="191">
        <f>IF(N317="nulová",J317,0)</f>
        <v>0</v>
      </c>
      <c r="BJ317" s="16" t="s">
        <v>82</v>
      </c>
      <c r="BK317" s="191">
        <f>ROUND(I317*H317,2)</f>
        <v>0</v>
      </c>
      <c r="BL317" s="16" t="s">
        <v>177</v>
      </c>
      <c r="BM317" s="16" t="s">
        <v>1394</v>
      </c>
    </row>
    <row r="318" spans="2:65" s="1" customFormat="1" ht="16.5" customHeight="1">
      <c r="B318" s="33"/>
      <c r="C318" s="181" t="s">
        <v>381</v>
      </c>
      <c r="D318" s="181" t="s">
        <v>174</v>
      </c>
      <c r="E318" s="182" t="s">
        <v>515</v>
      </c>
      <c r="F318" s="183" t="s">
        <v>516</v>
      </c>
      <c r="G318" s="184" t="s">
        <v>386</v>
      </c>
      <c r="H318" s="185">
        <v>35</v>
      </c>
      <c r="I318" s="186"/>
      <c r="J318" s="185">
        <f>ROUND(I318*H318,2)</f>
        <v>0</v>
      </c>
      <c r="K318" s="183" t="s">
        <v>176</v>
      </c>
      <c r="L318" s="37"/>
      <c r="M318" s="187" t="s">
        <v>1</v>
      </c>
      <c r="N318" s="188" t="s">
        <v>46</v>
      </c>
      <c r="O318" s="59"/>
      <c r="P318" s="189">
        <f>O318*H318</f>
        <v>0</v>
      </c>
      <c r="Q318" s="189">
        <v>2.0000000000000002E-5</v>
      </c>
      <c r="R318" s="189">
        <f>Q318*H318</f>
        <v>7.000000000000001E-4</v>
      </c>
      <c r="S318" s="189">
        <v>0</v>
      </c>
      <c r="T318" s="190">
        <f>S318*H318</f>
        <v>0</v>
      </c>
      <c r="AR318" s="16" t="s">
        <v>177</v>
      </c>
      <c r="AT318" s="16" t="s">
        <v>174</v>
      </c>
      <c r="AU318" s="16" t="s">
        <v>84</v>
      </c>
      <c r="AY318" s="16" t="s">
        <v>172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6" t="s">
        <v>82</v>
      </c>
      <c r="BK318" s="191">
        <f>ROUND(I318*H318,2)</f>
        <v>0</v>
      </c>
      <c r="BL318" s="16" t="s">
        <v>177</v>
      </c>
      <c r="BM318" s="16" t="s">
        <v>1395</v>
      </c>
    </row>
    <row r="319" spans="2:65" s="12" customFormat="1">
      <c r="B319" s="192"/>
      <c r="C319" s="193"/>
      <c r="D319" s="194" t="s">
        <v>178</v>
      </c>
      <c r="E319" s="195" t="s">
        <v>1</v>
      </c>
      <c r="F319" s="196" t="s">
        <v>1353</v>
      </c>
      <c r="G319" s="193"/>
      <c r="H319" s="195" t="s">
        <v>1</v>
      </c>
      <c r="I319" s="197"/>
      <c r="J319" s="193"/>
      <c r="K319" s="193"/>
      <c r="L319" s="198"/>
      <c r="M319" s="199"/>
      <c r="N319" s="200"/>
      <c r="O319" s="200"/>
      <c r="P319" s="200"/>
      <c r="Q319" s="200"/>
      <c r="R319" s="200"/>
      <c r="S319" s="200"/>
      <c r="T319" s="201"/>
      <c r="AT319" s="202" t="s">
        <v>178</v>
      </c>
      <c r="AU319" s="202" t="s">
        <v>84</v>
      </c>
      <c r="AV319" s="12" t="s">
        <v>82</v>
      </c>
      <c r="AW319" s="12" t="s">
        <v>36</v>
      </c>
      <c r="AX319" s="12" t="s">
        <v>75</v>
      </c>
      <c r="AY319" s="202" t="s">
        <v>172</v>
      </c>
    </row>
    <row r="320" spans="2:65" s="13" customFormat="1">
      <c r="B320" s="203"/>
      <c r="C320" s="204"/>
      <c r="D320" s="194" t="s">
        <v>178</v>
      </c>
      <c r="E320" s="205" t="s">
        <v>1</v>
      </c>
      <c r="F320" s="206" t="s">
        <v>303</v>
      </c>
      <c r="G320" s="204"/>
      <c r="H320" s="207">
        <v>35</v>
      </c>
      <c r="I320" s="208"/>
      <c r="J320" s="204"/>
      <c r="K320" s="204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178</v>
      </c>
      <c r="AU320" s="213" t="s">
        <v>84</v>
      </c>
      <c r="AV320" s="13" t="s">
        <v>84</v>
      </c>
      <c r="AW320" s="13" t="s">
        <v>36</v>
      </c>
      <c r="AX320" s="13" t="s">
        <v>82</v>
      </c>
      <c r="AY320" s="213" t="s">
        <v>172</v>
      </c>
    </row>
    <row r="321" spans="2:65" s="1" customFormat="1" ht="16.5" customHeight="1">
      <c r="B321" s="33"/>
      <c r="C321" s="227" t="s">
        <v>382</v>
      </c>
      <c r="D321" s="227" t="s">
        <v>288</v>
      </c>
      <c r="E321" s="228" t="s">
        <v>518</v>
      </c>
      <c r="F321" s="229" t="s">
        <v>519</v>
      </c>
      <c r="G321" s="230" t="s">
        <v>386</v>
      </c>
      <c r="H321" s="231">
        <v>35</v>
      </c>
      <c r="I321" s="232"/>
      <c r="J321" s="231">
        <f>ROUND(I321*H321,2)</f>
        <v>0</v>
      </c>
      <c r="K321" s="229" t="s">
        <v>1</v>
      </c>
      <c r="L321" s="233"/>
      <c r="M321" s="234" t="s">
        <v>1</v>
      </c>
      <c r="N321" s="235" t="s">
        <v>46</v>
      </c>
      <c r="O321" s="59"/>
      <c r="P321" s="189">
        <f>O321*H321</f>
        <v>0</v>
      </c>
      <c r="Q321" s="189">
        <v>3.64E-3</v>
      </c>
      <c r="R321" s="189">
        <f>Q321*H321</f>
        <v>0.12740000000000001</v>
      </c>
      <c r="S321" s="189">
        <v>0</v>
      </c>
      <c r="T321" s="190">
        <f>S321*H321</f>
        <v>0</v>
      </c>
      <c r="AR321" s="16" t="s">
        <v>200</v>
      </c>
      <c r="AT321" s="16" t="s">
        <v>288</v>
      </c>
      <c r="AU321" s="16" t="s">
        <v>84</v>
      </c>
      <c r="AY321" s="16" t="s">
        <v>172</v>
      </c>
      <c r="BE321" s="191">
        <f>IF(N321="základní",J321,0)</f>
        <v>0</v>
      </c>
      <c r="BF321" s="191">
        <f>IF(N321="snížená",J321,0)</f>
        <v>0</v>
      </c>
      <c r="BG321" s="191">
        <f>IF(N321="zákl. přenesená",J321,0)</f>
        <v>0</v>
      </c>
      <c r="BH321" s="191">
        <f>IF(N321="sníž. přenesená",J321,0)</f>
        <v>0</v>
      </c>
      <c r="BI321" s="191">
        <f>IF(N321="nulová",J321,0)</f>
        <v>0</v>
      </c>
      <c r="BJ321" s="16" t="s">
        <v>82</v>
      </c>
      <c r="BK321" s="191">
        <f>ROUND(I321*H321,2)</f>
        <v>0</v>
      </c>
      <c r="BL321" s="16" t="s">
        <v>177</v>
      </c>
      <c r="BM321" s="16" t="s">
        <v>1396</v>
      </c>
    </row>
    <row r="322" spans="2:65" s="1" customFormat="1" ht="16.5" customHeight="1">
      <c r="B322" s="33"/>
      <c r="C322" s="227" t="s">
        <v>383</v>
      </c>
      <c r="D322" s="227" t="s">
        <v>288</v>
      </c>
      <c r="E322" s="228" t="s">
        <v>521</v>
      </c>
      <c r="F322" s="229" t="s">
        <v>522</v>
      </c>
      <c r="G322" s="230" t="s">
        <v>513</v>
      </c>
      <c r="H322" s="231">
        <v>35</v>
      </c>
      <c r="I322" s="232"/>
      <c r="J322" s="231">
        <f>ROUND(I322*H322,2)</f>
        <v>0</v>
      </c>
      <c r="K322" s="229" t="s">
        <v>1</v>
      </c>
      <c r="L322" s="233"/>
      <c r="M322" s="234" t="s">
        <v>1</v>
      </c>
      <c r="N322" s="235" t="s">
        <v>46</v>
      </c>
      <c r="O322" s="59"/>
      <c r="P322" s="189">
        <f>O322*H322</f>
        <v>0</v>
      </c>
      <c r="Q322" s="189">
        <v>3.3E-3</v>
      </c>
      <c r="R322" s="189">
        <f>Q322*H322</f>
        <v>0.11550000000000001</v>
      </c>
      <c r="S322" s="189">
        <v>0</v>
      </c>
      <c r="T322" s="190">
        <f>S322*H322</f>
        <v>0</v>
      </c>
      <c r="AR322" s="16" t="s">
        <v>200</v>
      </c>
      <c r="AT322" s="16" t="s">
        <v>288</v>
      </c>
      <c r="AU322" s="16" t="s">
        <v>84</v>
      </c>
      <c r="AY322" s="16" t="s">
        <v>172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6" t="s">
        <v>82</v>
      </c>
      <c r="BK322" s="191">
        <f>ROUND(I322*H322,2)</f>
        <v>0</v>
      </c>
      <c r="BL322" s="16" t="s">
        <v>177</v>
      </c>
      <c r="BM322" s="16" t="s">
        <v>1397</v>
      </c>
    </row>
    <row r="323" spans="2:65" s="1" customFormat="1" ht="16.5" customHeight="1">
      <c r="B323" s="33"/>
      <c r="C323" s="227" t="s">
        <v>384</v>
      </c>
      <c r="D323" s="227" t="s">
        <v>288</v>
      </c>
      <c r="E323" s="228" t="s">
        <v>524</v>
      </c>
      <c r="F323" s="229" t="s">
        <v>525</v>
      </c>
      <c r="G323" s="230" t="s">
        <v>386</v>
      </c>
      <c r="H323" s="231">
        <v>35</v>
      </c>
      <c r="I323" s="232"/>
      <c r="J323" s="231">
        <f>ROUND(I323*H323,2)</f>
        <v>0</v>
      </c>
      <c r="K323" s="229" t="s">
        <v>1</v>
      </c>
      <c r="L323" s="233"/>
      <c r="M323" s="234" t="s">
        <v>1</v>
      </c>
      <c r="N323" s="235" t="s">
        <v>46</v>
      </c>
      <c r="O323" s="59"/>
      <c r="P323" s="189">
        <f>O323*H323</f>
        <v>0</v>
      </c>
      <c r="Q323" s="189">
        <v>1.4999999999999999E-4</v>
      </c>
      <c r="R323" s="189">
        <f>Q323*H323</f>
        <v>5.2499999999999995E-3</v>
      </c>
      <c r="S323" s="189">
        <v>0</v>
      </c>
      <c r="T323" s="190">
        <f>S323*H323</f>
        <v>0</v>
      </c>
      <c r="AR323" s="16" t="s">
        <v>200</v>
      </c>
      <c r="AT323" s="16" t="s">
        <v>288</v>
      </c>
      <c r="AU323" s="16" t="s">
        <v>84</v>
      </c>
      <c r="AY323" s="16" t="s">
        <v>172</v>
      </c>
      <c r="BE323" s="191">
        <f>IF(N323="základní",J323,0)</f>
        <v>0</v>
      </c>
      <c r="BF323" s="191">
        <f>IF(N323="snížená",J323,0)</f>
        <v>0</v>
      </c>
      <c r="BG323" s="191">
        <f>IF(N323="zákl. přenesená",J323,0)</f>
        <v>0</v>
      </c>
      <c r="BH323" s="191">
        <f>IF(N323="sníž. přenesená",J323,0)</f>
        <v>0</v>
      </c>
      <c r="BI323" s="191">
        <f>IF(N323="nulová",J323,0)</f>
        <v>0</v>
      </c>
      <c r="BJ323" s="16" t="s">
        <v>82</v>
      </c>
      <c r="BK323" s="191">
        <f>ROUND(I323*H323,2)</f>
        <v>0</v>
      </c>
      <c r="BL323" s="16" t="s">
        <v>177</v>
      </c>
      <c r="BM323" s="16" t="s">
        <v>1398</v>
      </c>
    </row>
    <row r="324" spans="2:65" s="1" customFormat="1" ht="16.5" customHeight="1">
      <c r="B324" s="33"/>
      <c r="C324" s="181" t="s">
        <v>385</v>
      </c>
      <c r="D324" s="181" t="s">
        <v>174</v>
      </c>
      <c r="E324" s="182" t="s">
        <v>527</v>
      </c>
      <c r="F324" s="183" t="s">
        <v>528</v>
      </c>
      <c r="G324" s="184" t="s">
        <v>386</v>
      </c>
      <c r="H324" s="185">
        <v>35</v>
      </c>
      <c r="I324" s="186"/>
      <c r="J324" s="185">
        <f>ROUND(I324*H324,2)</f>
        <v>0</v>
      </c>
      <c r="K324" s="183" t="s">
        <v>176</v>
      </c>
      <c r="L324" s="37"/>
      <c r="M324" s="187" t="s">
        <v>1</v>
      </c>
      <c r="N324" s="188" t="s">
        <v>46</v>
      </c>
      <c r="O324" s="59"/>
      <c r="P324" s="189">
        <f>O324*H324</f>
        <v>0</v>
      </c>
      <c r="Q324" s="189">
        <v>0</v>
      </c>
      <c r="R324" s="189">
        <f>Q324*H324</f>
        <v>0</v>
      </c>
      <c r="S324" s="189">
        <v>7.6800000000000002E-3</v>
      </c>
      <c r="T324" s="190">
        <f>S324*H324</f>
        <v>0.26879999999999998</v>
      </c>
      <c r="AR324" s="16" t="s">
        <v>177</v>
      </c>
      <c r="AT324" s="16" t="s">
        <v>174</v>
      </c>
      <c r="AU324" s="16" t="s">
        <v>84</v>
      </c>
      <c r="AY324" s="16" t="s">
        <v>172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6" t="s">
        <v>82</v>
      </c>
      <c r="BK324" s="191">
        <f>ROUND(I324*H324,2)</f>
        <v>0</v>
      </c>
      <c r="BL324" s="16" t="s">
        <v>177</v>
      </c>
      <c r="BM324" s="16" t="s">
        <v>1399</v>
      </c>
    </row>
    <row r="325" spans="2:65" s="12" customFormat="1">
      <c r="B325" s="192"/>
      <c r="C325" s="193"/>
      <c r="D325" s="194" t="s">
        <v>178</v>
      </c>
      <c r="E325" s="195" t="s">
        <v>1</v>
      </c>
      <c r="F325" s="196" t="s">
        <v>530</v>
      </c>
      <c r="G325" s="193"/>
      <c r="H325" s="195" t="s">
        <v>1</v>
      </c>
      <c r="I325" s="197"/>
      <c r="J325" s="193"/>
      <c r="K325" s="193"/>
      <c r="L325" s="198"/>
      <c r="M325" s="199"/>
      <c r="N325" s="200"/>
      <c r="O325" s="200"/>
      <c r="P325" s="200"/>
      <c r="Q325" s="200"/>
      <c r="R325" s="200"/>
      <c r="S325" s="200"/>
      <c r="T325" s="201"/>
      <c r="AT325" s="202" t="s">
        <v>178</v>
      </c>
      <c r="AU325" s="202" t="s">
        <v>84</v>
      </c>
      <c r="AV325" s="12" t="s">
        <v>82</v>
      </c>
      <c r="AW325" s="12" t="s">
        <v>36</v>
      </c>
      <c r="AX325" s="12" t="s">
        <v>75</v>
      </c>
      <c r="AY325" s="202" t="s">
        <v>172</v>
      </c>
    </row>
    <row r="326" spans="2:65" s="13" customFormat="1">
      <c r="B326" s="203"/>
      <c r="C326" s="204"/>
      <c r="D326" s="194" t="s">
        <v>178</v>
      </c>
      <c r="E326" s="205" t="s">
        <v>1</v>
      </c>
      <c r="F326" s="206" t="s">
        <v>303</v>
      </c>
      <c r="G326" s="204"/>
      <c r="H326" s="207">
        <v>35</v>
      </c>
      <c r="I326" s="208"/>
      <c r="J326" s="204"/>
      <c r="K326" s="204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178</v>
      </c>
      <c r="AU326" s="213" t="s">
        <v>84</v>
      </c>
      <c r="AV326" s="13" t="s">
        <v>84</v>
      </c>
      <c r="AW326" s="13" t="s">
        <v>36</v>
      </c>
      <c r="AX326" s="13" t="s">
        <v>82</v>
      </c>
      <c r="AY326" s="213" t="s">
        <v>172</v>
      </c>
    </row>
    <row r="327" spans="2:65" s="1" customFormat="1" ht="22.5" customHeight="1">
      <c r="B327" s="33"/>
      <c r="C327" s="181" t="s">
        <v>387</v>
      </c>
      <c r="D327" s="181" t="s">
        <v>174</v>
      </c>
      <c r="E327" s="182" t="s">
        <v>692</v>
      </c>
      <c r="F327" s="183" t="s">
        <v>693</v>
      </c>
      <c r="G327" s="184" t="s">
        <v>386</v>
      </c>
      <c r="H327" s="185">
        <v>2</v>
      </c>
      <c r="I327" s="186"/>
      <c r="J327" s="185">
        <f>ROUND(I327*H327,2)</f>
        <v>0</v>
      </c>
      <c r="K327" s="183" t="s">
        <v>176</v>
      </c>
      <c r="L327" s="37"/>
      <c r="M327" s="187" t="s">
        <v>1</v>
      </c>
      <c r="N327" s="188" t="s">
        <v>46</v>
      </c>
      <c r="O327" s="59"/>
      <c r="P327" s="189">
        <f>O327*H327</f>
        <v>0</v>
      </c>
      <c r="Q327" s="189">
        <v>8.5999999999999998E-4</v>
      </c>
      <c r="R327" s="189">
        <f>Q327*H327</f>
        <v>1.72E-3</v>
      </c>
      <c r="S327" s="189">
        <v>0</v>
      </c>
      <c r="T327" s="190">
        <f>S327*H327</f>
        <v>0</v>
      </c>
      <c r="AR327" s="16" t="s">
        <v>177</v>
      </c>
      <c r="AT327" s="16" t="s">
        <v>174</v>
      </c>
      <c r="AU327" s="16" t="s">
        <v>84</v>
      </c>
      <c r="AY327" s="16" t="s">
        <v>172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6" t="s">
        <v>82</v>
      </c>
      <c r="BK327" s="191">
        <f>ROUND(I327*H327,2)</f>
        <v>0</v>
      </c>
      <c r="BL327" s="16" t="s">
        <v>177</v>
      </c>
      <c r="BM327" s="16" t="s">
        <v>1400</v>
      </c>
    </row>
    <row r="328" spans="2:65" s="12" customFormat="1">
      <c r="B328" s="192"/>
      <c r="C328" s="193"/>
      <c r="D328" s="194" t="s">
        <v>178</v>
      </c>
      <c r="E328" s="195" t="s">
        <v>1</v>
      </c>
      <c r="F328" s="196" t="s">
        <v>1353</v>
      </c>
      <c r="G328" s="193"/>
      <c r="H328" s="195" t="s">
        <v>1</v>
      </c>
      <c r="I328" s="197"/>
      <c r="J328" s="193"/>
      <c r="K328" s="193"/>
      <c r="L328" s="198"/>
      <c r="M328" s="199"/>
      <c r="N328" s="200"/>
      <c r="O328" s="200"/>
      <c r="P328" s="200"/>
      <c r="Q328" s="200"/>
      <c r="R328" s="200"/>
      <c r="S328" s="200"/>
      <c r="T328" s="201"/>
      <c r="AT328" s="202" t="s">
        <v>178</v>
      </c>
      <c r="AU328" s="202" t="s">
        <v>84</v>
      </c>
      <c r="AV328" s="12" t="s">
        <v>82</v>
      </c>
      <c r="AW328" s="12" t="s">
        <v>36</v>
      </c>
      <c r="AX328" s="12" t="s">
        <v>75</v>
      </c>
      <c r="AY328" s="202" t="s">
        <v>172</v>
      </c>
    </row>
    <row r="329" spans="2:65" s="13" customFormat="1">
      <c r="B329" s="203"/>
      <c r="C329" s="204"/>
      <c r="D329" s="194" t="s">
        <v>178</v>
      </c>
      <c r="E329" s="205" t="s">
        <v>1</v>
      </c>
      <c r="F329" s="206" t="s">
        <v>84</v>
      </c>
      <c r="G329" s="204"/>
      <c r="H329" s="207">
        <v>2</v>
      </c>
      <c r="I329" s="208"/>
      <c r="J329" s="204"/>
      <c r="K329" s="204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178</v>
      </c>
      <c r="AU329" s="213" t="s">
        <v>84</v>
      </c>
      <c r="AV329" s="13" t="s">
        <v>84</v>
      </c>
      <c r="AW329" s="13" t="s">
        <v>36</v>
      </c>
      <c r="AX329" s="13" t="s">
        <v>82</v>
      </c>
      <c r="AY329" s="213" t="s">
        <v>172</v>
      </c>
    </row>
    <row r="330" spans="2:65" s="1" customFormat="1" ht="16.5" customHeight="1">
      <c r="B330" s="33"/>
      <c r="C330" s="227" t="s">
        <v>388</v>
      </c>
      <c r="D330" s="227" t="s">
        <v>288</v>
      </c>
      <c r="E330" s="228" t="s">
        <v>695</v>
      </c>
      <c r="F330" s="229" t="s">
        <v>696</v>
      </c>
      <c r="G330" s="230" t="s">
        <v>513</v>
      </c>
      <c r="H330" s="231">
        <v>2</v>
      </c>
      <c r="I330" s="232"/>
      <c r="J330" s="231">
        <f>ROUND(I330*H330,2)</f>
        <v>0</v>
      </c>
      <c r="K330" s="229" t="s">
        <v>1</v>
      </c>
      <c r="L330" s="233"/>
      <c r="M330" s="234" t="s">
        <v>1</v>
      </c>
      <c r="N330" s="235" t="s">
        <v>46</v>
      </c>
      <c r="O330" s="59"/>
      <c r="P330" s="189">
        <f>O330*H330</f>
        <v>0</v>
      </c>
      <c r="Q330" s="189">
        <v>6.5399999999999998E-3</v>
      </c>
      <c r="R330" s="189">
        <f>Q330*H330</f>
        <v>1.308E-2</v>
      </c>
      <c r="S330" s="189">
        <v>0</v>
      </c>
      <c r="T330" s="190">
        <f>S330*H330</f>
        <v>0</v>
      </c>
      <c r="AR330" s="16" t="s">
        <v>200</v>
      </c>
      <c r="AT330" s="16" t="s">
        <v>288</v>
      </c>
      <c r="AU330" s="16" t="s">
        <v>84</v>
      </c>
      <c r="AY330" s="16" t="s">
        <v>172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6" t="s">
        <v>82</v>
      </c>
      <c r="BK330" s="191">
        <f>ROUND(I330*H330,2)</f>
        <v>0</v>
      </c>
      <c r="BL330" s="16" t="s">
        <v>177</v>
      </c>
      <c r="BM330" s="16" t="s">
        <v>1401</v>
      </c>
    </row>
    <row r="331" spans="2:65" s="1" customFormat="1" ht="16.5" customHeight="1">
      <c r="B331" s="33"/>
      <c r="C331" s="227" t="s">
        <v>389</v>
      </c>
      <c r="D331" s="227" t="s">
        <v>288</v>
      </c>
      <c r="E331" s="228" t="s">
        <v>698</v>
      </c>
      <c r="F331" s="229" t="s">
        <v>699</v>
      </c>
      <c r="G331" s="230" t="s">
        <v>513</v>
      </c>
      <c r="H331" s="231">
        <v>2</v>
      </c>
      <c r="I331" s="232"/>
      <c r="J331" s="231">
        <f>ROUND(I331*H331,2)</f>
        <v>0</v>
      </c>
      <c r="K331" s="229" t="s">
        <v>1</v>
      </c>
      <c r="L331" s="233"/>
      <c r="M331" s="234" t="s">
        <v>1</v>
      </c>
      <c r="N331" s="235" t="s">
        <v>46</v>
      </c>
      <c r="O331" s="59"/>
      <c r="P331" s="189">
        <f>O331*H331</f>
        <v>0</v>
      </c>
      <c r="Q331" s="189">
        <v>1.47E-2</v>
      </c>
      <c r="R331" s="189">
        <f>Q331*H331</f>
        <v>2.9399999999999999E-2</v>
      </c>
      <c r="S331" s="189">
        <v>0</v>
      </c>
      <c r="T331" s="190">
        <f>S331*H331</f>
        <v>0</v>
      </c>
      <c r="AR331" s="16" t="s">
        <v>200</v>
      </c>
      <c r="AT331" s="16" t="s">
        <v>288</v>
      </c>
      <c r="AU331" s="16" t="s">
        <v>84</v>
      </c>
      <c r="AY331" s="16" t="s">
        <v>172</v>
      </c>
      <c r="BE331" s="191">
        <f>IF(N331="základní",J331,0)</f>
        <v>0</v>
      </c>
      <c r="BF331" s="191">
        <f>IF(N331="snížená",J331,0)</f>
        <v>0</v>
      </c>
      <c r="BG331" s="191">
        <f>IF(N331="zákl. přenesená",J331,0)</f>
        <v>0</v>
      </c>
      <c r="BH331" s="191">
        <f>IF(N331="sníž. přenesená",J331,0)</f>
        <v>0</v>
      </c>
      <c r="BI331" s="191">
        <f>IF(N331="nulová",J331,0)</f>
        <v>0</v>
      </c>
      <c r="BJ331" s="16" t="s">
        <v>82</v>
      </c>
      <c r="BK331" s="191">
        <f>ROUND(I331*H331,2)</f>
        <v>0</v>
      </c>
      <c r="BL331" s="16" t="s">
        <v>177</v>
      </c>
      <c r="BM331" s="16" t="s">
        <v>1402</v>
      </c>
    </row>
    <row r="332" spans="2:65" s="1" customFormat="1" ht="16.5" customHeight="1">
      <c r="B332" s="33"/>
      <c r="C332" s="181" t="s">
        <v>390</v>
      </c>
      <c r="D332" s="181" t="s">
        <v>174</v>
      </c>
      <c r="E332" s="182" t="s">
        <v>704</v>
      </c>
      <c r="F332" s="183" t="s">
        <v>705</v>
      </c>
      <c r="G332" s="184" t="s">
        <v>386</v>
      </c>
      <c r="H332" s="185">
        <v>1</v>
      </c>
      <c r="I332" s="186"/>
      <c r="J332" s="185">
        <f>ROUND(I332*H332,2)</f>
        <v>0</v>
      </c>
      <c r="K332" s="183" t="s">
        <v>176</v>
      </c>
      <c r="L332" s="37"/>
      <c r="M332" s="187" t="s">
        <v>1</v>
      </c>
      <c r="N332" s="188" t="s">
        <v>46</v>
      </c>
      <c r="O332" s="59"/>
      <c r="P332" s="189">
        <f>O332*H332</f>
        <v>0</v>
      </c>
      <c r="Q332" s="189">
        <v>3.4000000000000002E-4</v>
      </c>
      <c r="R332" s="189">
        <f>Q332*H332</f>
        <v>3.4000000000000002E-4</v>
      </c>
      <c r="S332" s="189">
        <v>0</v>
      </c>
      <c r="T332" s="190">
        <f>S332*H332</f>
        <v>0</v>
      </c>
      <c r="AR332" s="16" t="s">
        <v>177</v>
      </c>
      <c r="AT332" s="16" t="s">
        <v>174</v>
      </c>
      <c r="AU332" s="16" t="s">
        <v>84</v>
      </c>
      <c r="AY332" s="16" t="s">
        <v>172</v>
      </c>
      <c r="BE332" s="191">
        <f>IF(N332="základní",J332,0)</f>
        <v>0</v>
      </c>
      <c r="BF332" s="191">
        <f>IF(N332="snížená",J332,0)</f>
        <v>0</v>
      </c>
      <c r="BG332" s="191">
        <f>IF(N332="zákl. přenesená",J332,0)</f>
        <v>0</v>
      </c>
      <c r="BH332" s="191">
        <f>IF(N332="sníž. přenesená",J332,0)</f>
        <v>0</v>
      </c>
      <c r="BI332" s="191">
        <f>IF(N332="nulová",J332,0)</f>
        <v>0</v>
      </c>
      <c r="BJ332" s="16" t="s">
        <v>82</v>
      </c>
      <c r="BK332" s="191">
        <f>ROUND(I332*H332,2)</f>
        <v>0</v>
      </c>
      <c r="BL332" s="16" t="s">
        <v>177</v>
      </c>
      <c r="BM332" s="16" t="s">
        <v>1403</v>
      </c>
    </row>
    <row r="333" spans="2:65" s="12" customFormat="1">
      <c r="B333" s="192"/>
      <c r="C333" s="193"/>
      <c r="D333" s="194" t="s">
        <v>178</v>
      </c>
      <c r="E333" s="195" t="s">
        <v>1</v>
      </c>
      <c r="F333" s="196" t="s">
        <v>1353</v>
      </c>
      <c r="G333" s="193"/>
      <c r="H333" s="195" t="s">
        <v>1</v>
      </c>
      <c r="I333" s="197"/>
      <c r="J333" s="193"/>
      <c r="K333" s="193"/>
      <c r="L333" s="198"/>
      <c r="M333" s="199"/>
      <c r="N333" s="200"/>
      <c r="O333" s="200"/>
      <c r="P333" s="200"/>
      <c r="Q333" s="200"/>
      <c r="R333" s="200"/>
      <c r="S333" s="200"/>
      <c r="T333" s="201"/>
      <c r="AT333" s="202" t="s">
        <v>178</v>
      </c>
      <c r="AU333" s="202" t="s">
        <v>84</v>
      </c>
      <c r="AV333" s="12" t="s">
        <v>82</v>
      </c>
      <c r="AW333" s="12" t="s">
        <v>36</v>
      </c>
      <c r="AX333" s="12" t="s">
        <v>75</v>
      </c>
      <c r="AY333" s="202" t="s">
        <v>172</v>
      </c>
    </row>
    <row r="334" spans="2:65" s="13" customFormat="1">
      <c r="B334" s="203"/>
      <c r="C334" s="204"/>
      <c r="D334" s="194" t="s">
        <v>178</v>
      </c>
      <c r="E334" s="205" t="s">
        <v>1</v>
      </c>
      <c r="F334" s="206" t="s">
        <v>82</v>
      </c>
      <c r="G334" s="204"/>
      <c r="H334" s="207">
        <v>1</v>
      </c>
      <c r="I334" s="208"/>
      <c r="J334" s="204"/>
      <c r="K334" s="204"/>
      <c r="L334" s="209"/>
      <c r="M334" s="210"/>
      <c r="N334" s="211"/>
      <c r="O334" s="211"/>
      <c r="P334" s="211"/>
      <c r="Q334" s="211"/>
      <c r="R334" s="211"/>
      <c r="S334" s="211"/>
      <c r="T334" s="212"/>
      <c r="AT334" s="213" t="s">
        <v>178</v>
      </c>
      <c r="AU334" s="213" t="s">
        <v>84</v>
      </c>
      <c r="AV334" s="13" t="s">
        <v>84</v>
      </c>
      <c r="AW334" s="13" t="s">
        <v>36</v>
      </c>
      <c r="AX334" s="13" t="s">
        <v>82</v>
      </c>
      <c r="AY334" s="213" t="s">
        <v>172</v>
      </c>
    </row>
    <row r="335" spans="2:65" s="1" customFormat="1" ht="16.5" customHeight="1">
      <c r="B335" s="33"/>
      <c r="C335" s="227" t="s">
        <v>391</v>
      </c>
      <c r="D335" s="227" t="s">
        <v>288</v>
      </c>
      <c r="E335" s="228" t="s">
        <v>707</v>
      </c>
      <c r="F335" s="229" t="s">
        <v>708</v>
      </c>
      <c r="G335" s="230" t="s">
        <v>386</v>
      </c>
      <c r="H335" s="231">
        <v>1</v>
      </c>
      <c r="I335" s="232"/>
      <c r="J335" s="231">
        <f>ROUND(I335*H335,2)</f>
        <v>0</v>
      </c>
      <c r="K335" s="229" t="s">
        <v>176</v>
      </c>
      <c r="L335" s="233"/>
      <c r="M335" s="234" t="s">
        <v>1</v>
      </c>
      <c r="N335" s="235" t="s">
        <v>46</v>
      </c>
      <c r="O335" s="59"/>
      <c r="P335" s="189">
        <f>O335*H335</f>
        <v>0</v>
      </c>
      <c r="Q335" s="189">
        <v>3.2500000000000001E-2</v>
      </c>
      <c r="R335" s="189">
        <f>Q335*H335</f>
        <v>3.2500000000000001E-2</v>
      </c>
      <c r="S335" s="189">
        <v>0</v>
      </c>
      <c r="T335" s="190">
        <f>S335*H335</f>
        <v>0</v>
      </c>
      <c r="AR335" s="16" t="s">
        <v>200</v>
      </c>
      <c r="AT335" s="16" t="s">
        <v>288</v>
      </c>
      <c r="AU335" s="16" t="s">
        <v>84</v>
      </c>
      <c r="AY335" s="16" t="s">
        <v>172</v>
      </c>
      <c r="BE335" s="191">
        <f>IF(N335="základní",J335,0)</f>
        <v>0</v>
      </c>
      <c r="BF335" s="191">
        <f>IF(N335="snížená",J335,0)</f>
        <v>0</v>
      </c>
      <c r="BG335" s="191">
        <f>IF(N335="zákl. přenesená",J335,0)</f>
        <v>0</v>
      </c>
      <c r="BH335" s="191">
        <f>IF(N335="sníž. přenesená",J335,0)</f>
        <v>0</v>
      </c>
      <c r="BI335" s="191">
        <f>IF(N335="nulová",J335,0)</f>
        <v>0</v>
      </c>
      <c r="BJ335" s="16" t="s">
        <v>82</v>
      </c>
      <c r="BK335" s="191">
        <f>ROUND(I335*H335,2)</f>
        <v>0</v>
      </c>
      <c r="BL335" s="16" t="s">
        <v>177</v>
      </c>
      <c r="BM335" s="16" t="s">
        <v>1404</v>
      </c>
    </row>
    <row r="336" spans="2:65" s="1" customFormat="1" ht="22.5" customHeight="1">
      <c r="B336" s="33"/>
      <c r="C336" s="181" t="s">
        <v>392</v>
      </c>
      <c r="D336" s="181" t="s">
        <v>174</v>
      </c>
      <c r="E336" s="182" t="s">
        <v>716</v>
      </c>
      <c r="F336" s="183" t="s">
        <v>717</v>
      </c>
      <c r="G336" s="184" t="s">
        <v>386</v>
      </c>
      <c r="H336" s="185">
        <v>5</v>
      </c>
      <c r="I336" s="186"/>
      <c r="J336" s="185">
        <f>ROUND(I336*H336,2)</f>
        <v>0</v>
      </c>
      <c r="K336" s="183" t="s">
        <v>176</v>
      </c>
      <c r="L336" s="37"/>
      <c r="M336" s="187" t="s">
        <v>1</v>
      </c>
      <c r="N336" s="188" t="s">
        <v>46</v>
      </c>
      <c r="O336" s="59"/>
      <c r="P336" s="189">
        <f>O336*H336</f>
        <v>0</v>
      </c>
      <c r="Q336" s="189">
        <v>1.65E-3</v>
      </c>
      <c r="R336" s="189">
        <f>Q336*H336</f>
        <v>8.2500000000000004E-3</v>
      </c>
      <c r="S336" s="189">
        <v>0</v>
      </c>
      <c r="T336" s="190">
        <f>S336*H336</f>
        <v>0</v>
      </c>
      <c r="AR336" s="16" t="s">
        <v>177</v>
      </c>
      <c r="AT336" s="16" t="s">
        <v>174</v>
      </c>
      <c r="AU336" s="16" t="s">
        <v>84</v>
      </c>
      <c r="AY336" s="16" t="s">
        <v>172</v>
      </c>
      <c r="BE336" s="191">
        <f>IF(N336="základní",J336,0)</f>
        <v>0</v>
      </c>
      <c r="BF336" s="191">
        <f>IF(N336="snížená",J336,0)</f>
        <v>0</v>
      </c>
      <c r="BG336" s="191">
        <f>IF(N336="zákl. přenesená",J336,0)</f>
        <v>0</v>
      </c>
      <c r="BH336" s="191">
        <f>IF(N336="sníž. přenesená",J336,0)</f>
        <v>0</v>
      </c>
      <c r="BI336" s="191">
        <f>IF(N336="nulová",J336,0)</f>
        <v>0</v>
      </c>
      <c r="BJ336" s="16" t="s">
        <v>82</v>
      </c>
      <c r="BK336" s="191">
        <f>ROUND(I336*H336,2)</f>
        <v>0</v>
      </c>
      <c r="BL336" s="16" t="s">
        <v>177</v>
      </c>
      <c r="BM336" s="16" t="s">
        <v>1405</v>
      </c>
    </row>
    <row r="337" spans="2:65" s="12" customFormat="1">
      <c r="B337" s="192"/>
      <c r="C337" s="193"/>
      <c r="D337" s="194" t="s">
        <v>178</v>
      </c>
      <c r="E337" s="195" t="s">
        <v>1</v>
      </c>
      <c r="F337" s="196" t="s">
        <v>1353</v>
      </c>
      <c r="G337" s="193"/>
      <c r="H337" s="195" t="s">
        <v>1</v>
      </c>
      <c r="I337" s="197"/>
      <c r="J337" s="193"/>
      <c r="K337" s="193"/>
      <c r="L337" s="198"/>
      <c r="M337" s="199"/>
      <c r="N337" s="200"/>
      <c r="O337" s="200"/>
      <c r="P337" s="200"/>
      <c r="Q337" s="200"/>
      <c r="R337" s="200"/>
      <c r="S337" s="200"/>
      <c r="T337" s="201"/>
      <c r="AT337" s="202" t="s">
        <v>178</v>
      </c>
      <c r="AU337" s="202" t="s">
        <v>84</v>
      </c>
      <c r="AV337" s="12" t="s">
        <v>82</v>
      </c>
      <c r="AW337" s="12" t="s">
        <v>36</v>
      </c>
      <c r="AX337" s="12" t="s">
        <v>75</v>
      </c>
      <c r="AY337" s="202" t="s">
        <v>172</v>
      </c>
    </row>
    <row r="338" spans="2:65" s="13" customFormat="1">
      <c r="B338" s="203"/>
      <c r="C338" s="204"/>
      <c r="D338" s="194" t="s">
        <v>178</v>
      </c>
      <c r="E338" s="205" t="s">
        <v>1</v>
      </c>
      <c r="F338" s="206" t="s">
        <v>183</v>
      </c>
      <c r="G338" s="204"/>
      <c r="H338" s="207">
        <v>5</v>
      </c>
      <c r="I338" s="208"/>
      <c r="J338" s="204"/>
      <c r="K338" s="204"/>
      <c r="L338" s="209"/>
      <c r="M338" s="210"/>
      <c r="N338" s="211"/>
      <c r="O338" s="211"/>
      <c r="P338" s="211"/>
      <c r="Q338" s="211"/>
      <c r="R338" s="211"/>
      <c r="S338" s="211"/>
      <c r="T338" s="212"/>
      <c r="AT338" s="213" t="s">
        <v>178</v>
      </c>
      <c r="AU338" s="213" t="s">
        <v>84</v>
      </c>
      <c r="AV338" s="13" t="s">
        <v>84</v>
      </c>
      <c r="AW338" s="13" t="s">
        <v>36</v>
      </c>
      <c r="AX338" s="13" t="s">
        <v>82</v>
      </c>
      <c r="AY338" s="213" t="s">
        <v>172</v>
      </c>
    </row>
    <row r="339" spans="2:65" s="1" customFormat="1" ht="16.5" customHeight="1">
      <c r="B339" s="33"/>
      <c r="C339" s="227" t="s">
        <v>393</v>
      </c>
      <c r="D339" s="227" t="s">
        <v>288</v>
      </c>
      <c r="E339" s="228" t="s">
        <v>719</v>
      </c>
      <c r="F339" s="229" t="s">
        <v>720</v>
      </c>
      <c r="G339" s="230" t="s">
        <v>513</v>
      </c>
      <c r="H339" s="231">
        <v>5</v>
      </c>
      <c r="I339" s="232"/>
      <c r="J339" s="231">
        <f>ROUND(I339*H339,2)</f>
        <v>0</v>
      </c>
      <c r="K339" s="229" t="s">
        <v>1</v>
      </c>
      <c r="L339" s="233"/>
      <c r="M339" s="234" t="s">
        <v>1</v>
      </c>
      <c r="N339" s="235" t="s">
        <v>46</v>
      </c>
      <c r="O339" s="59"/>
      <c r="P339" s="189">
        <f>O339*H339</f>
        <v>0</v>
      </c>
      <c r="Q339" s="189">
        <v>1.8499999999999999E-2</v>
      </c>
      <c r="R339" s="189">
        <f>Q339*H339</f>
        <v>9.2499999999999999E-2</v>
      </c>
      <c r="S339" s="189">
        <v>0</v>
      </c>
      <c r="T339" s="190">
        <f>S339*H339</f>
        <v>0</v>
      </c>
      <c r="AR339" s="16" t="s">
        <v>200</v>
      </c>
      <c r="AT339" s="16" t="s">
        <v>288</v>
      </c>
      <c r="AU339" s="16" t="s">
        <v>84</v>
      </c>
      <c r="AY339" s="16" t="s">
        <v>172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6" t="s">
        <v>82</v>
      </c>
      <c r="BK339" s="191">
        <f>ROUND(I339*H339,2)</f>
        <v>0</v>
      </c>
      <c r="BL339" s="16" t="s">
        <v>177</v>
      </c>
      <c r="BM339" s="16" t="s">
        <v>1406</v>
      </c>
    </row>
    <row r="340" spans="2:65" s="1" customFormat="1" ht="16.5" customHeight="1">
      <c r="B340" s="33"/>
      <c r="C340" s="227" t="s">
        <v>395</v>
      </c>
      <c r="D340" s="227" t="s">
        <v>288</v>
      </c>
      <c r="E340" s="228" t="s">
        <v>722</v>
      </c>
      <c r="F340" s="229" t="s">
        <v>723</v>
      </c>
      <c r="G340" s="230" t="s">
        <v>513</v>
      </c>
      <c r="H340" s="231">
        <v>5</v>
      </c>
      <c r="I340" s="232"/>
      <c r="J340" s="231">
        <f>ROUND(I340*H340,2)</f>
        <v>0</v>
      </c>
      <c r="K340" s="229" t="s">
        <v>1</v>
      </c>
      <c r="L340" s="233"/>
      <c r="M340" s="234" t="s">
        <v>1</v>
      </c>
      <c r="N340" s="235" t="s">
        <v>46</v>
      </c>
      <c r="O340" s="59"/>
      <c r="P340" s="189">
        <f>O340*H340</f>
        <v>0</v>
      </c>
      <c r="Q340" s="189">
        <v>6.5399999999999998E-3</v>
      </c>
      <c r="R340" s="189">
        <f>Q340*H340</f>
        <v>3.27E-2</v>
      </c>
      <c r="S340" s="189">
        <v>0</v>
      </c>
      <c r="T340" s="190">
        <f>S340*H340</f>
        <v>0</v>
      </c>
      <c r="AR340" s="16" t="s">
        <v>200</v>
      </c>
      <c r="AT340" s="16" t="s">
        <v>288</v>
      </c>
      <c r="AU340" s="16" t="s">
        <v>84</v>
      </c>
      <c r="AY340" s="16" t="s">
        <v>172</v>
      </c>
      <c r="BE340" s="191">
        <f>IF(N340="základní",J340,0)</f>
        <v>0</v>
      </c>
      <c r="BF340" s="191">
        <f>IF(N340="snížená",J340,0)</f>
        <v>0</v>
      </c>
      <c r="BG340" s="191">
        <f>IF(N340="zákl. přenesená",J340,0)</f>
        <v>0</v>
      </c>
      <c r="BH340" s="191">
        <f>IF(N340="sníž. přenesená",J340,0)</f>
        <v>0</v>
      </c>
      <c r="BI340" s="191">
        <f>IF(N340="nulová",J340,0)</f>
        <v>0</v>
      </c>
      <c r="BJ340" s="16" t="s">
        <v>82</v>
      </c>
      <c r="BK340" s="191">
        <f>ROUND(I340*H340,2)</f>
        <v>0</v>
      </c>
      <c r="BL340" s="16" t="s">
        <v>177</v>
      </c>
      <c r="BM340" s="16" t="s">
        <v>1407</v>
      </c>
    </row>
    <row r="341" spans="2:65" s="1" customFormat="1" ht="22.5" customHeight="1">
      <c r="B341" s="33"/>
      <c r="C341" s="181" t="s">
        <v>399</v>
      </c>
      <c r="D341" s="181" t="s">
        <v>174</v>
      </c>
      <c r="E341" s="182" t="s">
        <v>531</v>
      </c>
      <c r="F341" s="183" t="s">
        <v>532</v>
      </c>
      <c r="G341" s="184" t="s">
        <v>386</v>
      </c>
      <c r="H341" s="185">
        <v>35</v>
      </c>
      <c r="I341" s="186"/>
      <c r="J341" s="185">
        <f>ROUND(I341*H341,2)</f>
        <v>0</v>
      </c>
      <c r="K341" s="183" t="s">
        <v>176</v>
      </c>
      <c r="L341" s="37"/>
      <c r="M341" s="187" t="s">
        <v>1</v>
      </c>
      <c r="N341" s="188" t="s">
        <v>46</v>
      </c>
      <c r="O341" s="59"/>
      <c r="P341" s="189">
        <f>O341*H341</f>
        <v>0</v>
      </c>
      <c r="Q341" s="189">
        <v>0</v>
      </c>
      <c r="R341" s="189">
        <f>Q341*H341</f>
        <v>0</v>
      </c>
      <c r="S341" s="189">
        <v>0</v>
      </c>
      <c r="T341" s="190">
        <f>S341*H341</f>
        <v>0</v>
      </c>
      <c r="AR341" s="16" t="s">
        <v>177</v>
      </c>
      <c r="AT341" s="16" t="s">
        <v>174</v>
      </c>
      <c r="AU341" s="16" t="s">
        <v>84</v>
      </c>
      <c r="AY341" s="16" t="s">
        <v>172</v>
      </c>
      <c r="BE341" s="191">
        <f>IF(N341="základní",J341,0)</f>
        <v>0</v>
      </c>
      <c r="BF341" s="191">
        <f>IF(N341="snížená",J341,0)</f>
        <v>0</v>
      </c>
      <c r="BG341" s="191">
        <f>IF(N341="zákl. přenesená",J341,0)</f>
        <v>0</v>
      </c>
      <c r="BH341" s="191">
        <f>IF(N341="sníž. přenesená",J341,0)</f>
        <v>0</v>
      </c>
      <c r="BI341" s="191">
        <f>IF(N341="nulová",J341,0)</f>
        <v>0</v>
      </c>
      <c r="BJ341" s="16" t="s">
        <v>82</v>
      </c>
      <c r="BK341" s="191">
        <f>ROUND(I341*H341,2)</f>
        <v>0</v>
      </c>
      <c r="BL341" s="16" t="s">
        <v>177</v>
      </c>
      <c r="BM341" s="16" t="s">
        <v>1408</v>
      </c>
    </row>
    <row r="342" spans="2:65" s="12" customFormat="1">
      <c r="B342" s="192"/>
      <c r="C342" s="193"/>
      <c r="D342" s="194" t="s">
        <v>178</v>
      </c>
      <c r="E342" s="195" t="s">
        <v>1</v>
      </c>
      <c r="F342" s="196" t="s">
        <v>1353</v>
      </c>
      <c r="G342" s="193"/>
      <c r="H342" s="195" t="s">
        <v>1</v>
      </c>
      <c r="I342" s="197"/>
      <c r="J342" s="193"/>
      <c r="K342" s="193"/>
      <c r="L342" s="198"/>
      <c r="M342" s="199"/>
      <c r="N342" s="200"/>
      <c r="O342" s="200"/>
      <c r="P342" s="200"/>
      <c r="Q342" s="200"/>
      <c r="R342" s="200"/>
      <c r="S342" s="200"/>
      <c r="T342" s="201"/>
      <c r="AT342" s="202" t="s">
        <v>178</v>
      </c>
      <c r="AU342" s="202" t="s">
        <v>84</v>
      </c>
      <c r="AV342" s="12" t="s">
        <v>82</v>
      </c>
      <c r="AW342" s="12" t="s">
        <v>36</v>
      </c>
      <c r="AX342" s="12" t="s">
        <v>75</v>
      </c>
      <c r="AY342" s="202" t="s">
        <v>172</v>
      </c>
    </row>
    <row r="343" spans="2:65" s="13" customFormat="1">
      <c r="B343" s="203"/>
      <c r="C343" s="204"/>
      <c r="D343" s="194" t="s">
        <v>178</v>
      </c>
      <c r="E343" s="205" t="s">
        <v>1</v>
      </c>
      <c r="F343" s="206" t="s">
        <v>303</v>
      </c>
      <c r="G343" s="204"/>
      <c r="H343" s="207">
        <v>35</v>
      </c>
      <c r="I343" s="208"/>
      <c r="J343" s="204"/>
      <c r="K343" s="204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178</v>
      </c>
      <c r="AU343" s="213" t="s">
        <v>84</v>
      </c>
      <c r="AV343" s="13" t="s">
        <v>84</v>
      </c>
      <c r="AW343" s="13" t="s">
        <v>36</v>
      </c>
      <c r="AX343" s="13" t="s">
        <v>82</v>
      </c>
      <c r="AY343" s="213" t="s">
        <v>172</v>
      </c>
    </row>
    <row r="344" spans="2:65" s="1" customFormat="1" ht="16.5" customHeight="1">
      <c r="B344" s="33"/>
      <c r="C344" s="227" t="s">
        <v>402</v>
      </c>
      <c r="D344" s="227" t="s">
        <v>288</v>
      </c>
      <c r="E344" s="228" t="s">
        <v>534</v>
      </c>
      <c r="F344" s="229" t="s">
        <v>535</v>
      </c>
      <c r="G344" s="230" t="s">
        <v>386</v>
      </c>
      <c r="H344" s="231">
        <v>35</v>
      </c>
      <c r="I344" s="232"/>
      <c r="J344" s="231">
        <f>ROUND(I344*H344,2)</f>
        <v>0</v>
      </c>
      <c r="K344" s="229" t="s">
        <v>176</v>
      </c>
      <c r="L344" s="233"/>
      <c r="M344" s="234" t="s">
        <v>1</v>
      </c>
      <c r="N344" s="235" t="s">
        <v>46</v>
      </c>
      <c r="O344" s="59"/>
      <c r="P344" s="189">
        <f>O344*H344</f>
        <v>0</v>
      </c>
      <c r="Q344" s="189">
        <v>1.9E-3</v>
      </c>
      <c r="R344" s="189">
        <f>Q344*H344</f>
        <v>6.6500000000000004E-2</v>
      </c>
      <c r="S344" s="189">
        <v>0</v>
      </c>
      <c r="T344" s="190">
        <f>S344*H344</f>
        <v>0</v>
      </c>
      <c r="AR344" s="16" t="s">
        <v>200</v>
      </c>
      <c r="AT344" s="16" t="s">
        <v>288</v>
      </c>
      <c r="AU344" s="16" t="s">
        <v>84</v>
      </c>
      <c r="AY344" s="16" t="s">
        <v>172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6" t="s">
        <v>82</v>
      </c>
      <c r="BK344" s="191">
        <f>ROUND(I344*H344,2)</f>
        <v>0</v>
      </c>
      <c r="BL344" s="16" t="s">
        <v>177</v>
      </c>
      <c r="BM344" s="16" t="s">
        <v>1409</v>
      </c>
    </row>
    <row r="345" spans="2:65" s="1" customFormat="1" ht="16.5" customHeight="1">
      <c r="B345" s="33"/>
      <c r="C345" s="181" t="s">
        <v>405</v>
      </c>
      <c r="D345" s="181" t="s">
        <v>174</v>
      </c>
      <c r="E345" s="182" t="s">
        <v>537</v>
      </c>
      <c r="F345" s="183" t="s">
        <v>538</v>
      </c>
      <c r="G345" s="184" t="s">
        <v>211</v>
      </c>
      <c r="H345" s="185">
        <v>806.99</v>
      </c>
      <c r="I345" s="186"/>
      <c r="J345" s="185">
        <f>ROUND(I345*H345,2)</f>
        <v>0</v>
      </c>
      <c r="K345" s="183" t="s">
        <v>176</v>
      </c>
      <c r="L345" s="37"/>
      <c r="M345" s="187" t="s">
        <v>1</v>
      </c>
      <c r="N345" s="188" t="s">
        <v>46</v>
      </c>
      <c r="O345" s="59"/>
      <c r="P345" s="189">
        <f>O345*H345</f>
        <v>0</v>
      </c>
      <c r="Q345" s="189">
        <v>0</v>
      </c>
      <c r="R345" s="189">
        <f>Q345*H345</f>
        <v>0</v>
      </c>
      <c r="S345" s="189">
        <v>0</v>
      </c>
      <c r="T345" s="190">
        <f>S345*H345</f>
        <v>0</v>
      </c>
      <c r="AR345" s="16" t="s">
        <v>177</v>
      </c>
      <c r="AT345" s="16" t="s">
        <v>174</v>
      </c>
      <c r="AU345" s="16" t="s">
        <v>84</v>
      </c>
      <c r="AY345" s="16" t="s">
        <v>172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6" t="s">
        <v>82</v>
      </c>
      <c r="BK345" s="191">
        <f>ROUND(I345*H345,2)</f>
        <v>0</v>
      </c>
      <c r="BL345" s="16" t="s">
        <v>177</v>
      </c>
      <c r="BM345" s="16" t="s">
        <v>1410</v>
      </c>
    </row>
    <row r="346" spans="2:65" s="1" customFormat="1" ht="16.5" customHeight="1">
      <c r="B346" s="33"/>
      <c r="C346" s="181" t="s">
        <v>408</v>
      </c>
      <c r="D346" s="181" t="s">
        <v>174</v>
      </c>
      <c r="E346" s="182" t="s">
        <v>540</v>
      </c>
      <c r="F346" s="183" t="s">
        <v>541</v>
      </c>
      <c r="G346" s="184" t="s">
        <v>211</v>
      </c>
      <c r="H346" s="185">
        <v>806.99</v>
      </c>
      <c r="I346" s="186"/>
      <c r="J346" s="185">
        <f>ROUND(I346*H346,2)</f>
        <v>0</v>
      </c>
      <c r="K346" s="183" t="s">
        <v>176</v>
      </c>
      <c r="L346" s="37"/>
      <c r="M346" s="187" t="s">
        <v>1</v>
      </c>
      <c r="N346" s="188" t="s">
        <v>46</v>
      </c>
      <c r="O346" s="59"/>
      <c r="P346" s="189">
        <f>O346*H346</f>
        <v>0</v>
      </c>
      <c r="Q346" s="189">
        <v>0</v>
      </c>
      <c r="R346" s="189">
        <f>Q346*H346</f>
        <v>0</v>
      </c>
      <c r="S346" s="189">
        <v>0</v>
      </c>
      <c r="T346" s="190">
        <f>S346*H346</f>
        <v>0</v>
      </c>
      <c r="AR346" s="16" t="s">
        <v>177</v>
      </c>
      <c r="AT346" s="16" t="s">
        <v>174</v>
      </c>
      <c r="AU346" s="16" t="s">
        <v>84</v>
      </c>
      <c r="AY346" s="16" t="s">
        <v>172</v>
      </c>
      <c r="BE346" s="191">
        <f>IF(N346="základní",J346,0)</f>
        <v>0</v>
      </c>
      <c r="BF346" s="191">
        <f>IF(N346="snížená",J346,0)</f>
        <v>0</v>
      </c>
      <c r="BG346" s="191">
        <f>IF(N346="zákl. přenesená",J346,0)</f>
        <v>0</v>
      </c>
      <c r="BH346" s="191">
        <f>IF(N346="sníž. přenesená",J346,0)</f>
        <v>0</v>
      </c>
      <c r="BI346" s="191">
        <f>IF(N346="nulová",J346,0)</f>
        <v>0</v>
      </c>
      <c r="BJ346" s="16" t="s">
        <v>82</v>
      </c>
      <c r="BK346" s="191">
        <f>ROUND(I346*H346,2)</f>
        <v>0</v>
      </c>
      <c r="BL346" s="16" t="s">
        <v>177</v>
      </c>
      <c r="BM346" s="16" t="s">
        <v>1411</v>
      </c>
    </row>
    <row r="347" spans="2:65" s="1" customFormat="1" ht="16.5" customHeight="1">
      <c r="B347" s="33"/>
      <c r="C347" s="181" t="s">
        <v>411</v>
      </c>
      <c r="D347" s="181" t="s">
        <v>174</v>
      </c>
      <c r="E347" s="182" t="s">
        <v>543</v>
      </c>
      <c r="F347" s="183" t="s">
        <v>544</v>
      </c>
      <c r="G347" s="184" t="s">
        <v>386</v>
      </c>
      <c r="H347" s="185">
        <v>20</v>
      </c>
      <c r="I347" s="186"/>
      <c r="J347" s="185">
        <f>ROUND(I347*H347,2)</f>
        <v>0</v>
      </c>
      <c r="K347" s="183" t="s">
        <v>176</v>
      </c>
      <c r="L347" s="37"/>
      <c r="M347" s="187" t="s">
        <v>1</v>
      </c>
      <c r="N347" s="188" t="s">
        <v>46</v>
      </c>
      <c r="O347" s="59"/>
      <c r="P347" s="189">
        <f>O347*H347</f>
        <v>0</v>
      </c>
      <c r="Q347" s="189">
        <v>0.46009</v>
      </c>
      <c r="R347" s="189">
        <f>Q347*H347</f>
        <v>9.2018000000000004</v>
      </c>
      <c r="S347" s="189">
        <v>0</v>
      </c>
      <c r="T347" s="190">
        <f>S347*H347</f>
        <v>0</v>
      </c>
      <c r="AR347" s="16" t="s">
        <v>177</v>
      </c>
      <c r="AT347" s="16" t="s">
        <v>174</v>
      </c>
      <c r="AU347" s="16" t="s">
        <v>84</v>
      </c>
      <c r="AY347" s="16" t="s">
        <v>172</v>
      </c>
      <c r="BE347" s="191">
        <f>IF(N347="základní",J347,0)</f>
        <v>0</v>
      </c>
      <c r="BF347" s="191">
        <f>IF(N347="snížená",J347,0)</f>
        <v>0</v>
      </c>
      <c r="BG347" s="191">
        <f>IF(N347="zákl. přenesená",J347,0)</f>
        <v>0</v>
      </c>
      <c r="BH347" s="191">
        <f>IF(N347="sníž. přenesená",J347,0)</f>
        <v>0</v>
      </c>
      <c r="BI347" s="191">
        <f>IF(N347="nulová",J347,0)</f>
        <v>0</v>
      </c>
      <c r="BJ347" s="16" t="s">
        <v>82</v>
      </c>
      <c r="BK347" s="191">
        <f>ROUND(I347*H347,2)</f>
        <v>0</v>
      </c>
      <c r="BL347" s="16" t="s">
        <v>177</v>
      </c>
      <c r="BM347" s="16" t="s">
        <v>1412</v>
      </c>
    </row>
    <row r="348" spans="2:65" s="1" customFormat="1" ht="16.5" customHeight="1">
      <c r="B348" s="33"/>
      <c r="C348" s="181" t="s">
        <v>414</v>
      </c>
      <c r="D348" s="181" t="s">
        <v>174</v>
      </c>
      <c r="E348" s="182" t="s">
        <v>1413</v>
      </c>
      <c r="F348" s="183" t="s">
        <v>1414</v>
      </c>
      <c r="G348" s="184" t="s">
        <v>386</v>
      </c>
      <c r="H348" s="185">
        <v>1</v>
      </c>
      <c r="I348" s="186"/>
      <c r="J348" s="185">
        <f>ROUND(I348*H348,2)</f>
        <v>0</v>
      </c>
      <c r="K348" s="183" t="s">
        <v>176</v>
      </c>
      <c r="L348" s="37"/>
      <c r="M348" s="187" t="s">
        <v>1</v>
      </c>
      <c r="N348" s="188" t="s">
        <v>46</v>
      </c>
      <c r="O348" s="59"/>
      <c r="P348" s="189">
        <f>O348*H348</f>
        <v>0</v>
      </c>
      <c r="Q348" s="189">
        <v>0</v>
      </c>
      <c r="R348" s="189">
        <f>Q348*H348</f>
        <v>0</v>
      </c>
      <c r="S348" s="189">
        <v>0.05</v>
      </c>
      <c r="T348" s="190">
        <f>S348*H348</f>
        <v>0.05</v>
      </c>
      <c r="AR348" s="16" t="s">
        <v>177</v>
      </c>
      <c r="AT348" s="16" t="s">
        <v>174</v>
      </c>
      <c r="AU348" s="16" t="s">
        <v>84</v>
      </c>
      <c r="AY348" s="16" t="s">
        <v>172</v>
      </c>
      <c r="BE348" s="191">
        <f>IF(N348="základní",J348,0)</f>
        <v>0</v>
      </c>
      <c r="BF348" s="191">
        <f>IF(N348="snížená",J348,0)</f>
        <v>0</v>
      </c>
      <c r="BG348" s="191">
        <f>IF(N348="zákl. přenesená",J348,0)</f>
        <v>0</v>
      </c>
      <c r="BH348" s="191">
        <f>IF(N348="sníž. přenesená",J348,0)</f>
        <v>0</v>
      </c>
      <c r="BI348" s="191">
        <f>IF(N348="nulová",J348,0)</f>
        <v>0</v>
      </c>
      <c r="BJ348" s="16" t="s">
        <v>82</v>
      </c>
      <c r="BK348" s="191">
        <f>ROUND(I348*H348,2)</f>
        <v>0</v>
      </c>
      <c r="BL348" s="16" t="s">
        <v>177</v>
      </c>
      <c r="BM348" s="16" t="s">
        <v>1415</v>
      </c>
    </row>
    <row r="349" spans="2:65" s="13" customFormat="1">
      <c r="B349" s="203"/>
      <c r="C349" s="204"/>
      <c r="D349" s="194" t="s">
        <v>178</v>
      </c>
      <c r="E349" s="205" t="s">
        <v>1</v>
      </c>
      <c r="F349" s="206" t="s">
        <v>1416</v>
      </c>
      <c r="G349" s="204"/>
      <c r="H349" s="207">
        <v>1</v>
      </c>
      <c r="I349" s="208"/>
      <c r="J349" s="204"/>
      <c r="K349" s="204"/>
      <c r="L349" s="209"/>
      <c r="M349" s="210"/>
      <c r="N349" s="211"/>
      <c r="O349" s="211"/>
      <c r="P349" s="211"/>
      <c r="Q349" s="211"/>
      <c r="R349" s="211"/>
      <c r="S349" s="211"/>
      <c r="T349" s="212"/>
      <c r="AT349" s="213" t="s">
        <v>178</v>
      </c>
      <c r="AU349" s="213" t="s">
        <v>84</v>
      </c>
      <c r="AV349" s="13" t="s">
        <v>84</v>
      </c>
      <c r="AW349" s="13" t="s">
        <v>36</v>
      </c>
      <c r="AX349" s="13" t="s">
        <v>82</v>
      </c>
      <c r="AY349" s="213" t="s">
        <v>172</v>
      </c>
    </row>
    <row r="350" spans="2:65" s="1" customFormat="1" ht="16.5" customHeight="1">
      <c r="B350" s="33"/>
      <c r="C350" s="181" t="s">
        <v>418</v>
      </c>
      <c r="D350" s="181" t="s">
        <v>174</v>
      </c>
      <c r="E350" s="182" t="s">
        <v>546</v>
      </c>
      <c r="F350" s="183" t="s">
        <v>547</v>
      </c>
      <c r="G350" s="184" t="s">
        <v>386</v>
      </c>
      <c r="H350" s="185">
        <v>35</v>
      </c>
      <c r="I350" s="186"/>
      <c r="J350" s="185">
        <f>ROUND(I350*H350,2)</f>
        <v>0</v>
      </c>
      <c r="K350" s="183" t="s">
        <v>176</v>
      </c>
      <c r="L350" s="37"/>
      <c r="M350" s="187" t="s">
        <v>1</v>
      </c>
      <c r="N350" s="188" t="s">
        <v>46</v>
      </c>
      <c r="O350" s="59"/>
      <c r="P350" s="189">
        <f>O350*H350</f>
        <v>0</v>
      </c>
      <c r="Q350" s="189">
        <v>0.12303</v>
      </c>
      <c r="R350" s="189">
        <f>Q350*H350</f>
        <v>4.3060499999999999</v>
      </c>
      <c r="S350" s="189">
        <v>0</v>
      </c>
      <c r="T350" s="190">
        <f>S350*H350</f>
        <v>0</v>
      </c>
      <c r="AR350" s="16" t="s">
        <v>177</v>
      </c>
      <c r="AT350" s="16" t="s">
        <v>174</v>
      </c>
      <c r="AU350" s="16" t="s">
        <v>84</v>
      </c>
      <c r="AY350" s="16" t="s">
        <v>172</v>
      </c>
      <c r="BE350" s="191">
        <f>IF(N350="základní",J350,0)</f>
        <v>0</v>
      </c>
      <c r="BF350" s="191">
        <f>IF(N350="snížená",J350,0)</f>
        <v>0</v>
      </c>
      <c r="BG350" s="191">
        <f>IF(N350="zákl. přenesená",J350,0)</f>
        <v>0</v>
      </c>
      <c r="BH350" s="191">
        <f>IF(N350="sníž. přenesená",J350,0)</f>
        <v>0</v>
      </c>
      <c r="BI350" s="191">
        <f>IF(N350="nulová",J350,0)</f>
        <v>0</v>
      </c>
      <c r="BJ350" s="16" t="s">
        <v>82</v>
      </c>
      <c r="BK350" s="191">
        <f>ROUND(I350*H350,2)</f>
        <v>0</v>
      </c>
      <c r="BL350" s="16" t="s">
        <v>177</v>
      </c>
      <c r="BM350" s="16" t="s">
        <v>1417</v>
      </c>
    </row>
    <row r="351" spans="2:65" s="12" customFormat="1">
      <c r="B351" s="192"/>
      <c r="C351" s="193"/>
      <c r="D351" s="194" t="s">
        <v>178</v>
      </c>
      <c r="E351" s="195" t="s">
        <v>1</v>
      </c>
      <c r="F351" s="196" t="s">
        <v>1353</v>
      </c>
      <c r="G351" s="193"/>
      <c r="H351" s="195" t="s">
        <v>1</v>
      </c>
      <c r="I351" s="197"/>
      <c r="J351" s="193"/>
      <c r="K351" s="193"/>
      <c r="L351" s="198"/>
      <c r="M351" s="199"/>
      <c r="N351" s="200"/>
      <c r="O351" s="200"/>
      <c r="P351" s="200"/>
      <c r="Q351" s="200"/>
      <c r="R351" s="200"/>
      <c r="S351" s="200"/>
      <c r="T351" s="201"/>
      <c r="AT351" s="202" t="s">
        <v>178</v>
      </c>
      <c r="AU351" s="202" t="s">
        <v>84</v>
      </c>
      <c r="AV351" s="12" t="s">
        <v>82</v>
      </c>
      <c r="AW351" s="12" t="s">
        <v>36</v>
      </c>
      <c r="AX351" s="12" t="s">
        <v>75</v>
      </c>
      <c r="AY351" s="202" t="s">
        <v>172</v>
      </c>
    </row>
    <row r="352" spans="2:65" s="13" customFormat="1">
      <c r="B352" s="203"/>
      <c r="C352" s="204"/>
      <c r="D352" s="194" t="s">
        <v>178</v>
      </c>
      <c r="E352" s="205" t="s">
        <v>1</v>
      </c>
      <c r="F352" s="206" t="s">
        <v>1418</v>
      </c>
      <c r="G352" s="204"/>
      <c r="H352" s="207">
        <v>35</v>
      </c>
      <c r="I352" s="208"/>
      <c r="J352" s="204"/>
      <c r="K352" s="204"/>
      <c r="L352" s="209"/>
      <c r="M352" s="210"/>
      <c r="N352" s="211"/>
      <c r="O352" s="211"/>
      <c r="P352" s="211"/>
      <c r="Q352" s="211"/>
      <c r="R352" s="211"/>
      <c r="S352" s="211"/>
      <c r="T352" s="212"/>
      <c r="AT352" s="213" t="s">
        <v>178</v>
      </c>
      <c r="AU352" s="213" t="s">
        <v>84</v>
      </c>
      <c r="AV352" s="13" t="s">
        <v>84</v>
      </c>
      <c r="AW352" s="13" t="s">
        <v>36</v>
      </c>
      <c r="AX352" s="13" t="s">
        <v>82</v>
      </c>
      <c r="AY352" s="213" t="s">
        <v>172</v>
      </c>
    </row>
    <row r="353" spans="2:65" s="1" customFormat="1" ht="16.5" customHeight="1">
      <c r="B353" s="33"/>
      <c r="C353" s="227" t="s">
        <v>421</v>
      </c>
      <c r="D353" s="227" t="s">
        <v>288</v>
      </c>
      <c r="E353" s="228" t="s">
        <v>549</v>
      </c>
      <c r="F353" s="229" t="s">
        <v>550</v>
      </c>
      <c r="G353" s="230" t="s">
        <v>513</v>
      </c>
      <c r="H353" s="231">
        <v>25</v>
      </c>
      <c r="I353" s="232"/>
      <c r="J353" s="231">
        <f t="shared" ref="J353:J361" si="0">ROUND(I353*H353,2)</f>
        <v>0</v>
      </c>
      <c r="K353" s="229" t="s">
        <v>1</v>
      </c>
      <c r="L353" s="233"/>
      <c r="M353" s="234" t="s">
        <v>1</v>
      </c>
      <c r="N353" s="235" t="s">
        <v>46</v>
      </c>
      <c r="O353" s="59"/>
      <c r="P353" s="189">
        <f t="shared" ref="P353:P361" si="1">O353*H353</f>
        <v>0</v>
      </c>
      <c r="Q353" s="189">
        <v>9.2999999999999992E-3</v>
      </c>
      <c r="R353" s="189">
        <f t="shared" ref="R353:R361" si="2">Q353*H353</f>
        <v>0.23249999999999998</v>
      </c>
      <c r="S353" s="189">
        <v>0</v>
      </c>
      <c r="T353" s="190">
        <f t="shared" ref="T353:T361" si="3">S353*H353</f>
        <v>0</v>
      </c>
      <c r="AR353" s="16" t="s">
        <v>200</v>
      </c>
      <c r="AT353" s="16" t="s">
        <v>288</v>
      </c>
      <c r="AU353" s="16" t="s">
        <v>84</v>
      </c>
      <c r="AY353" s="16" t="s">
        <v>172</v>
      </c>
      <c r="BE353" s="191">
        <f t="shared" ref="BE353:BE361" si="4">IF(N353="základní",J353,0)</f>
        <v>0</v>
      </c>
      <c r="BF353" s="191">
        <f t="shared" ref="BF353:BF361" si="5">IF(N353="snížená",J353,0)</f>
        <v>0</v>
      </c>
      <c r="BG353" s="191">
        <f t="shared" ref="BG353:BG361" si="6">IF(N353="zákl. přenesená",J353,0)</f>
        <v>0</v>
      </c>
      <c r="BH353" s="191">
        <f t="shared" ref="BH353:BH361" si="7">IF(N353="sníž. přenesená",J353,0)</f>
        <v>0</v>
      </c>
      <c r="BI353" s="191">
        <f t="shared" ref="BI353:BI361" si="8">IF(N353="nulová",J353,0)</f>
        <v>0</v>
      </c>
      <c r="BJ353" s="16" t="s">
        <v>82</v>
      </c>
      <c r="BK353" s="191">
        <f t="shared" ref="BK353:BK361" si="9">ROUND(I353*H353,2)</f>
        <v>0</v>
      </c>
      <c r="BL353" s="16" t="s">
        <v>177</v>
      </c>
      <c r="BM353" s="16" t="s">
        <v>1419</v>
      </c>
    </row>
    <row r="354" spans="2:65" s="1" customFormat="1" ht="16.5" customHeight="1">
      <c r="B354" s="33"/>
      <c r="C354" s="227" t="s">
        <v>422</v>
      </c>
      <c r="D354" s="227" t="s">
        <v>288</v>
      </c>
      <c r="E354" s="228" t="s">
        <v>1420</v>
      </c>
      <c r="F354" s="229" t="s">
        <v>1421</v>
      </c>
      <c r="G354" s="230" t="s">
        <v>513</v>
      </c>
      <c r="H354" s="231">
        <v>10</v>
      </c>
      <c r="I354" s="232"/>
      <c r="J354" s="231">
        <f t="shared" si="0"/>
        <v>0</v>
      </c>
      <c r="K354" s="229" t="s">
        <v>1</v>
      </c>
      <c r="L354" s="233"/>
      <c r="M354" s="234" t="s">
        <v>1</v>
      </c>
      <c r="N354" s="235" t="s">
        <v>46</v>
      </c>
      <c r="O354" s="59"/>
      <c r="P354" s="189">
        <f t="shared" si="1"/>
        <v>0</v>
      </c>
      <c r="Q354" s="189">
        <v>3.0000000000000001E-3</v>
      </c>
      <c r="R354" s="189">
        <f t="shared" si="2"/>
        <v>0.03</v>
      </c>
      <c r="S354" s="189">
        <v>0</v>
      </c>
      <c r="T354" s="190">
        <f t="shared" si="3"/>
        <v>0</v>
      </c>
      <c r="AR354" s="16" t="s">
        <v>200</v>
      </c>
      <c r="AT354" s="16" t="s">
        <v>288</v>
      </c>
      <c r="AU354" s="16" t="s">
        <v>84</v>
      </c>
      <c r="AY354" s="16" t="s">
        <v>172</v>
      </c>
      <c r="BE354" s="191">
        <f t="shared" si="4"/>
        <v>0</v>
      </c>
      <c r="BF354" s="191">
        <f t="shared" si="5"/>
        <v>0</v>
      </c>
      <c r="BG354" s="191">
        <f t="shared" si="6"/>
        <v>0</v>
      </c>
      <c r="BH354" s="191">
        <f t="shared" si="7"/>
        <v>0</v>
      </c>
      <c r="BI354" s="191">
        <f t="shared" si="8"/>
        <v>0</v>
      </c>
      <c r="BJ354" s="16" t="s">
        <v>82</v>
      </c>
      <c r="BK354" s="191">
        <f t="shared" si="9"/>
        <v>0</v>
      </c>
      <c r="BL354" s="16" t="s">
        <v>177</v>
      </c>
      <c r="BM354" s="16" t="s">
        <v>1422</v>
      </c>
    </row>
    <row r="355" spans="2:65" s="1" customFormat="1" ht="16.5" customHeight="1">
      <c r="B355" s="33"/>
      <c r="C355" s="227" t="s">
        <v>426</v>
      </c>
      <c r="D355" s="227" t="s">
        <v>288</v>
      </c>
      <c r="E355" s="228" t="s">
        <v>552</v>
      </c>
      <c r="F355" s="229" t="s">
        <v>553</v>
      </c>
      <c r="G355" s="230" t="s">
        <v>513</v>
      </c>
      <c r="H355" s="231">
        <v>35</v>
      </c>
      <c r="I355" s="232"/>
      <c r="J355" s="231">
        <f t="shared" si="0"/>
        <v>0</v>
      </c>
      <c r="K355" s="229" t="s">
        <v>1</v>
      </c>
      <c r="L355" s="233"/>
      <c r="M355" s="234" t="s">
        <v>1</v>
      </c>
      <c r="N355" s="235" t="s">
        <v>46</v>
      </c>
      <c r="O355" s="59"/>
      <c r="P355" s="189">
        <f t="shared" si="1"/>
        <v>0</v>
      </c>
      <c r="Q355" s="189">
        <v>6.4999999999999997E-4</v>
      </c>
      <c r="R355" s="189">
        <f t="shared" si="2"/>
        <v>2.2749999999999999E-2</v>
      </c>
      <c r="S355" s="189">
        <v>0</v>
      </c>
      <c r="T355" s="190">
        <f t="shared" si="3"/>
        <v>0</v>
      </c>
      <c r="AR355" s="16" t="s">
        <v>200</v>
      </c>
      <c r="AT355" s="16" t="s">
        <v>288</v>
      </c>
      <c r="AU355" s="16" t="s">
        <v>84</v>
      </c>
      <c r="AY355" s="16" t="s">
        <v>172</v>
      </c>
      <c r="BE355" s="191">
        <f t="shared" si="4"/>
        <v>0</v>
      </c>
      <c r="BF355" s="191">
        <f t="shared" si="5"/>
        <v>0</v>
      </c>
      <c r="BG355" s="191">
        <f t="shared" si="6"/>
        <v>0</v>
      </c>
      <c r="BH355" s="191">
        <f t="shared" si="7"/>
        <v>0</v>
      </c>
      <c r="BI355" s="191">
        <f t="shared" si="8"/>
        <v>0</v>
      </c>
      <c r="BJ355" s="16" t="s">
        <v>82</v>
      </c>
      <c r="BK355" s="191">
        <f t="shared" si="9"/>
        <v>0</v>
      </c>
      <c r="BL355" s="16" t="s">
        <v>177</v>
      </c>
      <c r="BM355" s="16" t="s">
        <v>1423</v>
      </c>
    </row>
    <row r="356" spans="2:65" s="1" customFormat="1" ht="16.5" customHeight="1">
      <c r="B356" s="33"/>
      <c r="C356" s="181" t="s">
        <v>429</v>
      </c>
      <c r="D356" s="181" t="s">
        <v>174</v>
      </c>
      <c r="E356" s="182" t="s">
        <v>742</v>
      </c>
      <c r="F356" s="183" t="s">
        <v>743</v>
      </c>
      <c r="G356" s="184" t="s">
        <v>386</v>
      </c>
      <c r="H356" s="185">
        <v>1</v>
      </c>
      <c r="I356" s="186"/>
      <c r="J356" s="185">
        <f t="shared" si="0"/>
        <v>0</v>
      </c>
      <c r="K356" s="183" t="s">
        <v>176</v>
      </c>
      <c r="L356" s="37"/>
      <c r="M356" s="187" t="s">
        <v>1</v>
      </c>
      <c r="N356" s="188" t="s">
        <v>46</v>
      </c>
      <c r="O356" s="59"/>
      <c r="P356" s="189">
        <f t="shared" si="1"/>
        <v>0</v>
      </c>
      <c r="Q356" s="189">
        <v>0.32906000000000002</v>
      </c>
      <c r="R356" s="189">
        <f t="shared" si="2"/>
        <v>0.32906000000000002</v>
      </c>
      <c r="S356" s="189">
        <v>0</v>
      </c>
      <c r="T356" s="190">
        <f t="shared" si="3"/>
        <v>0</v>
      </c>
      <c r="AR356" s="16" t="s">
        <v>177</v>
      </c>
      <c r="AT356" s="16" t="s">
        <v>174</v>
      </c>
      <c r="AU356" s="16" t="s">
        <v>84</v>
      </c>
      <c r="AY356" s="16" t="s">
        <v>172</v>
      </c>
      <c r="BE356" s="191">
        <f t="shared" si="4"/>
        <v>0</v>
      </c>
      <c r="BF356" s="191">
        <f t="shared" si="5"/>
        <v>0</v>
      </c>
      <c r="BG356" s="191">
        <f t="shared" si="6"/>
        <v>0</v>
      </c>
      <c r="BH356" s="191">
        <f t="shared" si="7"/>
        <v>0</v>
      </c>
      <c r="BI356" s="191">
        <f t="shared" si="8"/>
        <v>0</v>
      </c>
      <c r="BJ356" s="16" t="s">
        <v>82</v>
      </c>
      <c r="BK356" s="191">
        <f t="shared" si="9"/>
        <v>0</v>
      </c>
      <c r="BL356" s="16" t="s">
        <v>177</v>
      </c>
      <c r="BM356" s="16" t="s">
        <v>1424</v>
      </c>
    </row>
    <row r="357" spans="2:65" s="1" customFormat="1" ht="16.5" customHeight="1">
      <c r="B357" s="33"/>
      <c r="C357" s="227" t="s">
        <v>435</v>
      </c>
      <c r="D357" s="227" t="s">
        <v>288</v>
      </c>
      <c r="E357" s="228" t="s">
        <v>745</v>
      </c>
      <c r="F357" s="229" t="s">
        <v>746</v>
      </c>
      <c r="G357" s="230" t="s">
        <v>386</v>
      </c>
      <c r="H357" s="231">
        <v>1</v>
      </c>
      <c r="I357" s="232"/>
      <c r="J357" s="231">
        <f t="shared" si="0"/>
        <v>0</v>
      </c>
      <c r="K357" s="229" t="s">
        <v>176</v>
      </c>
      <c r="L357" s="233"/>
      <c r="M357" s="234" t="s">
        <v>1</v>
      </c>
      <c r="N357" s="235" t="s">
        <v>46</v>
      </c>
      <c r="O357" s="59"/>
      <c r="P357" s="189">
        <f t="shared" si="1"/>
        <v>0</v>
      </c>
      <c r="Q357" s="189">
        <v>2.9499999999999998E-2</v>
      </c>
      <c r="R357" s="189">
        <f t="shared" si="2"/>
        <v>2.9499999999999998E-2</v>
      </c>
      <c r="S357" s="189">
        <v>0</v>
      </c>
      <c r="T357" s="190">
        <f t="shared" si="3"/>
        <v>0</v>
      </c>
      <c r="AR357" s="16" t="s">
        <v>200</v>
      </c>
      <c r="AT357" s="16" t="s">
        <v>288</v>
      </c>
      <c r="AU357" s="16" t="s">
        <v>84</v>
      </c>
      <c r="AY357" s="16" t="s">
        <v>172</v>
      </c>
      <c r="BE357" s="191">
        <f t="shared" si="4"/>
        <v>0</v>
      </c>
      <c r="BF357" s="191">
        <f t="shared" si="5"/>
        <v>0</v>
      </c>
      <c r="BG357" s="191">
        <f t="shared" si="6"/>
        <v>0</v>
      </c>
      <c r="BH357" s="191">
        <f t="shared" si="7"/>
        <v>0</v>
      </c>
      <c r="BI357" s="191">
        <f t="shared" si="8"/>
        <v>0</v>
      </c>
      <c r="BJ357" s="16" t="s">
        <v>82</v>
      </c>
      <c r="BK357" s="191">
        <f t="shared" si="9"/>
        <v>0</v>
      </c>
      <c r="BL357" s="16" t="s">
        <v>177</v>
      </c>
      <c r="BM357" s="16" t="s">
        <v>1425</v>
      </c>
    </row>
    <row r="358" spans="2:65" s="1" customFormat="1" ht="16.5" customHeight="1">
      <c r="B358" s="33"/>
      <c r="C358" s="227" t="s">
        <v>1097</v>
      </c>
      <c r="D358" s="227" t="s">
        <v>288</v>
      </c>
      <c r="E358" s="228" t="s">
        <v>748</v>
      </c>
      <c r="F358" s="229" t="s">
        <v>749</v>
      </c>
      <c r="G358" s="230" t="s">
        <v>513</v>
      </c>
      <c r="H358" s="231">
        <v>1</v>
      </c>
      <c r="I358" s="232"/>
      <c r="J358" s="231">
        <f t="shared" si="0"/>
        <v>0</v>
      </c>
      <c r="K358" s="229" t="s">
        <v>1</v>
      </c>
      <c r="L358" s="233"/>
      <c r="M358" s="234" t="s">
        <v>1</v>
      </c>
      <c r="N358" s="235" t="s">
        <v>46</v>
      </c>
      <c r="O358" s="59"/>
      <c r="P358" s="189">
        <f t="shared" si="1"/>
        <v>0</v>
      </c>
      <c r="Q358" s="189">
        <v>1E-3</v>
      </c>
      <c r="R358" s="189">
        <f t="shared" si="2"/>
        <v>1E-3</v>
      </c>
      <c r="S358" s="189">
        <v>0</v>
      </c>
      <c r="T358" s="190">
        <f t="shared" si="3"/>
        <v>0</v>
      </c>
      <c r="AR358" s="16" t="s">
        <v>200</v>
      </c>
      <c r="AT358" s="16" t="s">
        <v>288</v>
      </c>
      <c r="AU358" s="16" t="s">
        <v>84</v>
      </c>
      <c r="AY358" s="16" t="s">
        <v>172</v>
      </c>
      <c r="BE358" s="191">
        <f t="shared" si="4"/>
        <v>0</v>
      </c>
      <c r="BF358" s="191">
        <f t="shared" si="5"/>
        <v>0</v>
      </c>
      <c r="BG358" s="191">
        <f t="shared" si="6"/>
        <v>0</v>
      </c>
      <c r="BH358" s="191">
        <f t="shared" si="7"/>
        <v>0</v>
      </c>
      <c r="BI358" s="191">
        <f t="shared" si="8"/>
        <v>0</v>
      </c>
      <c r="BJ358" s="16" t="s">
        <v>82</v>
      </c>
      <c r="BK358" s="191">
        <f t="shared" si="9"/>
        <v>0</v>
      </c>
      <c r="BL358" s="16" t="s">
        <v>177</v>
      </c>
      <c r="BM358" s="16" t="s">
        <v>1426</v>
      </c>
    </row>
    <row r="359" spans="2:65" s="1" customFormat="1" ht="16.5" customHeight="1">
      <c r="B359" s="33"/>
      <c r="C359" s="181" t="s">
        <v>1099</v>
      </c>
      <c r="D359" s="181" t="s">
        <v>174</v>
      </c>
      <c r="E359" s="182" t="s">
        <v>555</v>
      </c>
      <c r="F359" s="183" t="s">
        <v>556</v>
      </c>
      <c r="G359" s="184" t="s">
        <v>211</v>
      </c>
      <c r="H359" s="185">
        <v>810</v>
      </c>
      <c r="I359" s="186"/>
      <c r="J359" s="185">
        <f t="shared" si="0"/>
        <v>0</v>
      </c>
      <c r="K359" s="183" t="s">
        <v>176</v>
      </c>
      <c r="L359" s="37"/>
      <c r="M359" s="187" t="s">
        <v>1</v>
      </c>
      <c r="N359" s="188" t="s">
        <v>46</v>
      </c>
      <c r="O359" s="59"/>
      <c r="P359" s="189">
        <f t="shared" si="1"/>
        <v>0</v>
      </c>
      <c r="Q359" s="189">
        <v>1.9000000000000001E-4</v>
      </c>
      <c r="R359" s="189">
        <f t="shared" si="2"/>
        <v>0.15390000000000001</v>
      </c>
      <c r="S359" s="189">
        <v>0</v>
      </c>
      <c r="T359" s="190">
        <f t="shared" si="3"/>
        <v>0</v>
      </c>
      <c r="AR359" s="16" t="s">
        <v>177</v>
      </c>
      <c r="AT359" s="16" t="s">
        <v>174</v>
      </c>
      <c r="AU359" s="16" t="s">
        <v>84</v>
      </c>
      <c r="AY359" s="16" t="s">
        <v>172</v>
      </c>
      <c r="BE359" s="191">
        <f t="shared" si="4"/>
        <v>0</v>
      </c>
      <c r="BF359" s="191">
        <f t="shared" si="5"/>
        <v>0</v>
      </c>
      <c r="BG359" s="191">
        <f t="shared" si="6"/>
        <v>0</v>
      </c>
      <c r="BH359" s="191">
        <f t="shared" si="7"/>
        <v>0</v>
      </c>
      <c r="BI359" s="191">
        <f t="shared" si="8"/>
        <v>0</v>
      </c>
      <c r="BJ359" s="16" t="s">
        <v>82</v>
      </c>
      <c r="BK359" s="191">
        <f t="shared" si="9"/>
        <v>0</v>
      </c>
      <c r="BL359" s="16" t="s">
        <v>177</v>
      </c>
      <c r="BM359" s="16" t="s">
        <v>1427</v>
      </c>
    </row>
    <row r="360" spans="2:65" s="1" customFormat="1" ht="16.5" customHeight="1">
      <c r="B360" s="33"/>
      <c r="C360" s="181" t="s">
        <v>1101</v>
      </c>
      <c r="D360" s="181" t="s">
        <v>174</v>
      </c>
      <c r="E360" s="182" t="s">
        <v>558</v>
      </c>
      <c r="F360" s="183" t="s">
        <v>559</v>
      </c>
      <c r="G360" s="184" t="s">
        <v>211</v>
      </c>
      <c r="H360" s="185">
        <v>806.99</v>
      </c>
      <c r="I360" s="186"/>
      <c r="J360" s="185">
        <f t="shared" si="0"/>
        <v>0</v>
      </c>
      <c r="K360" s="183" t="s">
        <v>176</v>
      </c>
      <c r="L360" s="37"/>
      <c r="M360" s="187" t="s">
        <v>1</v>
      </c>
      <c r="N360" s="188" t="s">
        <v>46</v>
      </c>
      <c r="O360" s="59"/>
      <c r="P360" s="189">
        <f t="shared" si="1"/>
        <v>0</v>
      </c>
      <c r="Q360" s="189">
        <v>9.0000000000000006E-5</v>
      </c>
      <c r="R360" s="189">
        <f t="shared" si="2"/>
        <v>7.2629100000000002E-2</v>
      </c>
      <c r="S360" s="189">
        <v>0</v>
      </c>
      <c r="T360" s="190">
        <f t="shared" si="3"/>
        <v>0</v>
      </c>
      <c r="AR360" s="16" t="s">
        <v>177</v>
      </c>
      <c r="AT360" s="16" t="s">
        <v>174</v>
      </c>
      <c r="AU360" s="16" t="s">
        <v>84</v>
      </c>
      <c r="AY360" s="16" t="s">
        <v>172</v>
      </c>
      <c r="BE360" s="191">
        <f t="shared" si="4"/>
        <v>0</v>
      </c>
      <c r="BF360" s="191">
        <f t="shared" si="5"/>
        <v>0</v>
      </c>
      <c r="BG360" s="191">
        <f t="shared" si="6"/>
        <v>0</v>
      </c>
      <c r="BH360" s="191">
        <f t="shared" si="7"/>
        <v>0</v>
      </c>
      <c r="BI360" s="191">
        <f t="shared" si="8"/>
        <v>0</v>
      </c>
      <c r="BJ360" s="16" t="s">
        <v>82</v>
      </c>
      <c r="BK360" s="191">
        <f t="shared" si="9"/>
        <v>0</v>
      </c>
      <c r="BL360" s="16" t="s">
        <v>177</v>
      </c>
      <c r="BM360" s="16" t="s">
        <v>1428</v>
      </c>
    </row>
    <row r="361" spans="2:65" s="1" customFormat="1" ht="16.5" customHeight="1">
      <c r="B361" s="33"/>
      <c r="C361" s="181" t="s">
        <v>1107</v>
      </c>
      <c r="D361" s="181" t="s">
        <v>174</v>
      </c>
      <c r="E361" s="182" t="s">
        <v>753</v>
      </c>
      <c r="F361" s="183" t="s">
        <v>754</v>
      </c>
      <c r="G361" s="184" t="s">
        <v>386</v>
      </c>
      <c r="H361" s="185">
        <v>5</v>
      </c>
      <c r="I361" s="186"/>
      <c r="J361" s="185">
        <f t="shared" si="0"/>
        <v>0</v>
      </c>
      <c r="K361" s="183" t="s">
        <v>1</v>
      </c>
      <c r="L361" s="37"/>
      <c r="M361" s="187" t="s">
        <v>1</v>
      </c>
      <c r="N361" s="188" t="s">
        <v>46</v>
      </c>
      <c r="O361" s="59"/>
      <c r="P361" s="189">
        <f t="shared" si="1"/>
        <v>0</v>
      </c>
      <c r="Q361" s="189">
        <v>1.4999999999999999E-4</v>
      </c>
      <c r="R361" s="189">
        <f t="shared" si="2"/>
        <v>7.4999999999999991E-4</v>
      </c>
      <c r="S361" s="189">
        <v>0</v>
      </c>
      <c r="T361" s="190">
        <f t="shared" si="3"/>
        <v>0</v>
      </c>
      <c r="AR361" s="16" t="s">
        <v>177</v>
      </c>
      <c r="AT361" s="16" t="s">
        <v>174</v>
      </c>
      <c r="AU361" s="16" t="s">
        <v>84</v>
      </c>
      <c r="AY361" s="16" t="s">
        <v>172</v>
      </c>
      <c r="BE361" s="191">
        <f t="shared" si="4"/>
        <v>0</v>
      </c>
      <c r="BF361" s="191">
        <f t="shared" si="5"/>
        <v>0</v>
      </c>
      <c r="BG361" s="191">
        <f t="shared" si="6"/>
        <v>0</v>
      </c>
      <c r="BH361" s="191">
        <f t="shared" si="7"/>
        <v>0</v>
      </c>
      <c r="BI361" s="191">
        <f t="shared" si="8"/>
        <v>0</v>
      </c>
      <c r="BJ361" s="16" t="s">
        <v>82</v>
      </c>
      <c r="BK361" s="191">
        <f t="shared" si="9"/>
        <v>0</v>
      </c>
      <c r="BL361" s="16" t="s">
        <v>177</v>
      </c>
      <c r="BM361" s="16" t="s">
        <v>1429</v>
      </c>
    </row>
    <row r="362" spans="2:65" s="12" customFormat="1">
      <c r="B362" s="192"/>
      <c r="C362" s="193"/>
      <c r="D362" s="194" t="s">
        <v>178</v>
      </c>
      <c r="E362" s="195" t="s">
        <v>1</v>
      </c>
      <c r="F362" s="196" t="s">
        <v>756</v>
      </c>
      <c r="G362" s="193"/>
      <c r="H362" s="195" t="s">
        <v>1</v>
      </c>
      <c r="I362" s="197"/>
      <c r="J362" s="193"/>
      <c r="K362" s="193"/>
      <c r="L362" s="198"/>
      <c r="M362" s="199"/>
      <c r="N362" s="200"/>
      <c r="O362" s="200"/>
      <c r="P362" s="200"/>
      <c r="Q362" s="200"/>
      <c r="R362" s="200"/>
      <c r="S362" s="200"/>
      <c r="T362" s="201"/>
      <c r="AT362" s="202" t="s">
        <v>178</v>
      </c>
      <c r="AU362" s="202" t="s">
        <v>84</v>
      </c>
      <c r="AV362" s="12" t="s">
        <v>82</v>
      </c>
      <c r="AW362" s="12" t="s">
        <v>36</v>
      </c>
      <c r="AX362" s="12" t="s">
        <v>75</v>
      </c>
      <c r="AY362" s="202" t="s">
        <v>172</v>
      </c>
    </row>
    <row r="363" spans="2:65" s="13" customFormat="1">
      <c r="B363" s="203"/>
      <c r="C363" s="204"/>
      <c r="D363" s="194" t="s">
        <v>178</v>
      </c>
      <c r="E363" s="205" t="s">
        <v>1</v>
      </c>
      <c r="F363" s="206" t="s">
        <v>183</v>
      </c>
      <c r="G363" s="204"/>
      <c r="H363" s="207">
        <v>5</v>
      </c>
      <c r="I363" s="208"/>
      <c r="J363" s="204"/>
      <c r="K363" s="204"/>
      <c r="L363" s="209"/>
      <c r="M363" s="210"/>
      <c r="N363" s="211"/>
      <c r="O363" s="211"/>
      <c r="P363" s="211"/>
      <c r="Q363" s="211"/>
      <c r="R363" s="211"/>
      <c r="S363" s="211"/>
      <c r="T363" s="212"/>
      <c r="AT363" s="213" t="s">
        <v>178</v>
      </c>
      <c r="AU363" s="213" t="s">
        <v>84</v>
      </c>
      <c r="AV363" s="13" t="s">
        <v>84</v>
      </c>
      <c r="AW363" s="13" t="s">
        <v>36</v>
      </c>
      <c r="AX363" s="13" t="s">
        <v>82</v>
      </c>
      <c r="AY363" s="213" t="s">
        <v>172</v>
      </c>
    </row>
    <row r="364" spans="2:65" s="1" customFormat="1" ht="16.5" customHeight="1">
      <c r="B364" s="33"/>
      <c r="C364" s="181" t="s">
        <v>1109</v>
      </c>
      <c r="D364" s="181" t="s">
        <v>174</v>
      </c>
      <c r="E364" s="182" t="s">
        <v>757</v>
      </c>
      <c r="F364" s="183" t="s">
        <v>758</v>
      </c>
      <c r="G364" s="184" t="s">
        <v>386</v>
      </c>
      <c r="H364" s="185">
        <v>12</v>
      </c>
      <c r="I364" s="186"/>
      <c r="J364" s="185">
        <f>ROUND(I364*H364,2)</f>
        <v>0</v>
      </c>
      <c r="K364" s="183" t="s">
        <v>1</v>
      </c>
      <c r="L364" s="37"/>
      <c r="M364" s="187" t="s">
        <v>1</v>
      </c>
      <c r="N364" s="188" t="s">
        <v>46</v>
      </c>
      <c r="O364" s="59"/>
      <c r="P364" s="189">
        <f>O364*H364</f>
        <v>0</v>
      </c>
      <c r="Q364" s="189">
        <v>1.3999999999999999E-4</v>
      </c>
      <c r="R364" s="189">
        <f>Q364*H364</f>
        <v>1.6799999999999999E-3</v>
      </c>
      <c r="S364" s="189">
        <v>0</v>
      </c>
      <c r="T364" s="190">
        <f>S364*H364</f>
        <v>0</v>
      </c>
      <c r="AR364" s="16" t="s">
        <v>177</v>
      </c>
      <c r="AT364" s="16" t="s">
        <v>174</v>
      </c>
      <c r="AU364" s="16" t="s">
        <v>84</v>
      </c>
      <c r="AY364" s="16" t="s">
        <v>172</v>
      </c>
      <c r="BE364" s="191">
        <f>IF(N364="základní",J364,0)</f>
        <v>0</v>
      </c>
      <c r="BF364" s="191">
        <f>IF(N364="snížená",J364,0)</f>
        <v>0</v>
      </c>
      <c r="BG364" s="191">
        <f>IF(N364="zákl. přenesená",J364,0)</f>
        <v>0</v>
      </c>
      <c r="BH364" s="191">
        <f>IF(N364="sníž. přenesená",J364,0)</f>
        <v>0</v>
      </c>
      <c r="BI364" s="191">
        <f>IF(N364="nulová",J364,0)</f>
        <v>0</v>
      </c>
      <c r="BJ364" s="16" t="s">
        <v>82</v>
      </c>
      <c r="BK364" s="191">
        <f>ROUND(I364*H364,2)</f>
        <v>0</v>
      </c>
      <c r="BL364" s="16" t="s">
        <v>177</v>
      </c>
      <c r="BM364" s="16" t="s">
        <v>1430</v>
      </c>
    </row>
    <row r="365" spans="2:65" s="12" customFormat="1">
      <c r="B365" s="192"/>
      <c r="C365" s="193"/>
      <c r="D365" s="194" t="s">
        <v>178</v>
      </c>
      <c r="E365" s="195" t="s">
        <v>1</v>
      </c>
      <c r="F365" s="196" t="s">
        <v>756</v>
      </c>
      <c r="G365" s="193"/>
      <c r="H365" s="195" t="s">
        <v>1</v>
      </c>
      <c r="I365" s="197"/>
      <c r="J365" s="193"/>
      <c r="K365" s="193"/>
      <c r="L365" s="198"/>
      <c r="M365" s="199"/>
      <c r="N365" s="200"/>
      <c r="O365" s="200"/>
      <c r="P365" s="200"/>
      <c r="Q365" s="200"/>
      <c r="R365" s="200"/>
      <c r="S365" s="200"/>
      <c r="T365" s="201"/>
      <c r="AT365" s="202" t="s">
        <v>178</v>
      </c>
      <c r="AU365" s="202" t="s">
        <v>84</v>
      </c>
      <c r="AV365" s="12" t="s">
        <v>82</v>
      </c>
      <c r="AW365" s="12" t="s">
        <v>36</v>
      </c>
      <c r="AX365" s="12" t="s">
        <v>75</v>
      </c>
      <c r="AY365" s="202" t="s">
        <v>172</v>
      </c>
    </row>
    <row r="366" spans="2:65" s="13" customFormat="1">
      <c r="B366" s="203"/>
      <c r="C366" s="204"/>
      <c r="D366" s="194" t="s">
        <v>178</v>
      </c>
      <c r="E366" s="205" t="s">
        <v>1</v>
      </c>
      <c r="F366" s="206" t="s">
        <v>216</v>
      </c>
      <c r="G366" s="204"/>
      <c r="H366" s="207">
        <v>12</v>
      </c>
      <c r="I366" s="208"/>
      <c r="J366" s="204"/>
      <c r="K366" s="204"/>
      <c r="L366" s="209"/>
      <c r="M366" s="210"/>
      <c r="N366" s="211"/>
      <c r="O366" s="211"/>
      <c r="P366" s="211"/>
      <c r="Q366" s="211"/>
      <c r="R366" s="211"/>
      <c r="S366" s="211"/>
      <c r="T366" s="212"/>
      <c r="AT366" s="213" t="s">
        <v>178</v>
      </c>
      <c r="AU366" s="213" t="s">
        <v>84</v>
      </c>
      <c r="AV366" s="13" t="s">
        <v>84</v>
      </c>
      <c r="AW366" s="13" t="s">
        <v>36</v>
      </c>
      <c r="AX366" s="13" t="s">
        <v>82</v>
      </c>
      <c r="AY366" s="213" t="s">
        <v>172</v>
      </c>
    </row>
    <row r="367" spans="2:65" s="11" customFormat="1" ht="22.9" customHeight="1">
      <c r="B367" s="165"/>
      <c r="C367" s="166"/>
      <c r="D367" s="167" t="s">
        <v>74</v>
      </c>
      <c r="E367" s="179" t="s">
        <v>204</v>
      </c>
      <c r="F367" s="179" t="s">
        <v>394</v>
      </c>
      <c r="G367" s="166"/>
      <c r="H367" s="166"/>
      <c r="I367" s="169"/>
      <c r="J367" s="180">
        <f>BK367</f>
        <v>0</v>
      </c>
      <c r="K367" s="166"/>
      <c r="L367" s="171"/>
      <c r="M367" s="172"/>
      <c r="N367" s="173"/>
      <c r="O367" s="173"/>
      <c r="P367" s="174">
        <f>SUM(P368:P383)</f>
        <v>0</v>
      </c>
      <c r="Q367" s="173"/>
      <c r="R367" s="174">
        <f>SUM(R368:R383)</f>
        <v>0.12474</v>
      </c>
      <c r="S367" s="173"/>
      <c r="T367" s="175">
        <f>SUM(T368:T383)</f>
        <v>0</v>
      </c>
      <c r="AR367" s="176" t="s">
        <v>82</v>
      </c>
      <c r="AT367" s="177" t="s">
        <v>74</v>
      </c>
      <c r="AU367" s="177" t="s">
        <v>82</v>
      </c>
      <c r="AY367" s="176" t="s">
        <v>172</v>
      </c>
      <c r="BK367" s="178">
        <f>SUM(BK368:BK383)</f>
        <v>0</v>
      </c>
    </row>
    <row r="368" spans="2:65" s="1" customFormat="1" ht="16.5" customHeight="1">
      <c r="B368" s="33"/>
      <c r="C368" s="181" t="s">
        <v>1111</v>
      </c>
      <c r="D368" s="181" t="s">
        <v>174</v>
      </c>
      <c r="E368" s="182" t="s">
        <v>403</v>
      </c>
      <c r="F368" s="183" t="s">
        <v>404</v>
      </c>
      <c r="G368" s="184" t="s">
        <v>211</v>
      </c>
      <c r="H368" s="185">
        <v>356.4</v>
      </c>
      <c r="I368" s="186"/>
      <c r="J368" s="185">
        <f>ROUND(I368*H368,2)</f>
        <v>0</v>
      </c>
      <c r="K368" s="183" t="s">
        <v>176</v>
      </c>
      <c r="L368" s="37"/>
      <c r="M368" s="187" t="s">
        <v>1</v>
      </c>
      <c r="N368" s="188" t="s">
        <v>46</v>
      </c>
      <c r="O368" s="59"/>
      <c r="P368" s="189">
        <f>O368*H368</f>
        <v>0</v>
      </c>
      <c r="Q368" s="189">
        <v>1.0000000000000001E-5</v>
      </c>
      <c r="R368" s="189">
        <f>Q368*H368</f>
        <v>3.5639999999999999E-3</v>
      </c>
      <c r="S368" s="189">
        <v>0</v>
      </c>
      <c r="T368" s="190">
        <f>S368*H368</f>
        <v>0</v>
      </c>
      <c r="AR368" s="16" t="s">
        <v>177</v>
      </c>
      <c r="AT368" s="16" t="s">
        <v>174</v>
      </c>
      <c r="AU368" s="16" t="s">
        <v>84</v>
      </c>
      <c r="AY368" s="16" t="s">
        <v>172</v>
      </c>
      <c r="BE368" s="191">
        <f>IF(N368="základní",J368,0)</f>
        <v>0</v>
      </c>
      <c r="BF368" s="191">
        <f>IF(N368="snížená",J368,0)</f>
        <v>0</v>
      </c>
      <c r="BG368" s="191">
        <f>IF(N368="zákl. přenesená",J368,0)</f>
        <v>0</v>
      </c>
      <c r="BH368" s="191">
        <f>IF(N368="sníž. přenesená",J368,0)</f>
        <v>0</v>
      </c>
      <c r="BI368" s="191">
        <f>IF(N368="nulová",J368,0)</f>
        <v>0</v>
      </c>
      <c r="BJ368" s="16" t="s">
        <v>82</v>
      </c>
      <c r="BK368" s="191">
        <f>ROUND(I368*H368,2)</f>
        <v>0</v>
      </c>
      <c r="BL368" s="16" t="s">
        <v>177</v>
      </c>
      <c r="BM368" s="16" t="s">
        <v>1431</v>
      </c>
    </row>
    <row r="369" spans="2:65" s="12" customFormat="1">
      <c r="B369" s="192"/>
      <c r="C369" s="193"/>
      <c r="D369" s="194" t="s">
        <v>178</v>
      </c>
      <c r="E369" s="195" t="s">
        <v>1</v>
      </c>
      <c r="F369" s="196" t="s">
        <v>927</v>
      </c>
      <c r="G369" s="193"/>
      <c r="H369" s="195" t="s">
        <v>1</v>
      </c>
      <c r="I369" s="197"/>
      <c r="J369" s="193"/>
      <c r="K369" s="193"/>
      <c r="L369" s="198"/>
      <c r="M369" s="199"/>
      <c r="N369" s="200"/>
      <c r="O369" s="200"/>
      <c r="P369" s="200"/>
      <c r="Q369" s="200"/>
      <c r="R369" s="200"/>
      <c r="S369" s="200"/>
      <c r="T369" s="201"/>
      <c r="AT369" s="202" t="s">
        <v>178</v>
      </c>
      <c r="AU369" s="202" t="s">
        <v>84</v>
      </c>
      <c r="AV369" s="12" t="s">
        <v>82</v>
      </c>
      <c r="AW369" s="12" t="s">
        <v>36</v>
      </c>
      <c r="AX369" s="12" t="s">
        <v>75</v>
      </c>
      <c r="AY369" s="202" t="s">
        <v>172</v>
      </c>
    </row>
    <row r="370" spans="2:65" s="12" customFormat="1">
      <c r="B370" s="192"/>
      <c r="C370" s="193"/>
      <c r="D370" s="194" t="s">
        <v>178</v>
      </c>
      <c r="E370" s="195" t="s">
        <v>1</v>
      </c>
      <c r="F370" s="196" t="s">
        <v>180</v>
      </c>
      <c r="G370" s="193"/>
      <c r="H370" s="195" t="s">
        <v>1</v>
      </c>
      <c r="I370" s="197"/>
      <c r="J370" s="193"/>
      <c r="K370" s="193"/>
      <c r="L370" s="198"/>
      <c r="M370" s="199"/>
      <c r="N370" s="200"/>
      <c r="O370" s="200"/>
      <c r="P370" s="200"/>
      <c r="Q370" s="200"/>
      <c r="R370" s="200"/>
      <c r="S370" s="200"/>
      <c r="T370" s="201"/>
      <c r="AT370" s="202" t="s">
        <v>178</v>
      </c>
      <c r="AU370" s="202" t="s">
        <v>84</v>
      </c>
      <c r="AV370" s="12" t="s">
        <v>82</v>
      </c>
      <c r="AW370" s="12" t="s">
        <v>36</v>
      </c>
      <c r="AX370" s="12" t="s">
        <v>75</v>
      </c>
      <c r="AY370" s="202" t="s">
        <v>172</v>
      </c>
    </row>
    <row r="371" spans="2:65" s="13" customFormat="1">
      <c r="B371" s="203"/>
      <c r="C371" s="204"/>
      <c r="D371" s="194" t="s">
        <v>178</v>
      </c>
      <c r="E371" s="205" t="s">
        <v>1</v>
      </c>
      <c r="F371" s="206" t="s">
        <v>1432</v>
      </c>
      <c r="G371" s="204"/>
      <c r="H371" s="207">
        <v>356.4</v>
      </c>
      <c r="I371" s="208"/>
      <c r="J371" s="204"/>
      <c r="K371" s="204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178</v>
      </c>
      <c r="AU371" s="213" t="s">
        <v>84</v>
      </c>
      <c r="AV371" s="13" t="s">
        <v>84</v>
      </c>
      <c r="AW371" s="13" t="s">
        <v>36</v>
      </c>
      <c r="AX371" s="13" t="s">
        <v>82</v>
      </c>
      <c r="AY371" s="213" t="s">
        <v>172</v>
      </c>
    </row>
    <row r="372" spans="2:65" s="1" customFormat="1" ht="22.5" customHeight="1">
      <c r="B372" s="33"/>
      <c r="C372" s="181" t="s">
        <v>1433</v>
      </c>
      <c r="D372" s="181" t="s">
        <v>174</v>
      </c>
      <c r="E372" s="182" t="s">
        <v>406</v>
      </c>
      <c r="F372" s="183" t="s">
        <v>407</v>
      </c>
      <c r="G372" s="184" t="s">
        <v>211</v>
      </c>
      <c r="H372" s="185">
        <v>356.4</v>
      </c>
      <c r="I372" s="186"/>
      <c r="J372" s="185">
        <f>ROUND(I372*H372,2)</f>
        <v>0</v>
      </c>
      <c r="K372" s="183" t="s">
        <v>176</v>
      </c>
      <c r="L372" s="37"/>
      <c r="M372" s="187" t="s">
        <v>1</v>
      </c>
      <c r="N372" s="188" t="s">
        <v>46</v>
      </c>
      <c r="O372" s="59"/>
      <c r="P372" s="189">
        <f>O372*H372</f>
        <v>0</v>
      </c>
      <c r="Q372" s="189">
        <v>3.4000000000000002E-4</v>
      </c>
      <c r="R372" s="189">
        <f>Q372*H372</f>
        <v>0.12117600000000001</v>
      </c>
      <c r="S372" s="189">
        <v>0</v>
      </c>
      <c r="T372" s="190">
        <f>S372*H372</f>
        <v>0</v>
      </c>
      <c r="AR372" s="16" t="s">
        <v>177</v>
      </c>
      <c r="AT372" s="16" t="s">
        <v>174</v>
      </c>
      <c r="AU372" s="16" t="s">
        <v>84</v>
      </c>
      <c r="AY372" s="16" t="s">
        <v>172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6" t="s">
        <v>82</v>
      </c>
      <c r="BK372" s="191">
        <f>ROUND(I372*H372,2)</f>
        <v>0</v>
      </c>
      <c r="BL372" s="16" t="s">
        <v>177</v>
      </c>
      <c r="BM372" s="16" t="s">
        <v>1434</v>
      </c>
    </row>
    <row r="373" spans="2:65" s="12" customFormat="1">
      <c r="B373" s="192"/>
      <c r="C373" s="193"/>
      <c r="D373" s="194" t="s">
        <v>178</v>
      </c>
      <c r="E373" s="195" t="s">
        <v>1</v>
      </c>
      <c r="F373" s="196" t="s">
        <v>927</v>
      </c>
      <c r="G373" s="193"/>
      <c r="H373" s="195" t="s">
        <v>1</v>
      </c>
      <c r="I373" s="197"/>
      <c r="J373" s="193"/>
      <c r="K373" s="193"/>
      <c r="L373" s="198"/>
      <c r="M373" s="199"/>
      <c r="N373" s="200"/>
      <c r="O373" s="200"/>
      <c r="P373" s="200"/>
      <c r="Q373" s="200"/>
      <c r="R373" s="200"/>
      <c r="S373" s="200"/>
      <c r="T373" s="201"/>
      <c r="AT373" s="202" t="s">
        <v>178</v>
      </c>
      <c r="AU373" s="202" t="s">
        <v>84</v>
      </c>
      <c r="AV373" s="12" t="s">
        <v>82</v>
      </c>
      <c r="AW373" s="12" t="s">
        <v>36</v>
      </c>
      <c r="AX373" s="12" t="s">
        <v>75</v>
      </c>
      <c r="AY373" s="202" t="s">
        <v>172</v>
      </c>
    </row>
    <row r="374" spans="2:65" s="12" customFormat="1">
      <c r="B374" s="192"/>
      <c r="C374" s="193"/>
      <c r="D374" s="194" t="s">
        <v>178</v>
      </c>
      <c r="E374" s="195" t="s">
        <v>1</v>
      </c>
      <c r="F374" s="196" t="s">
        <v>180</v>
      </c>
      <c r="G374" s="193"/>
      <c r="H374" s="195" t="s">
        <v>1</v>
      </c>
      <c r="I374" s="197"/>
      <c r="J374" s="193"/>
      <c r="K374" s="193"/>
      <c r="L374" s="198"/>
      <c r="M374" s="199"/>
      <c r="N374" s="200"/>
      <c r="O374" s="200"/>
      <c r="P374" s="200"/>
      <c r="Q374" s="200"/>
      <c r="R374" s="200"/>
      <c r="S374" s="200"/>
      <c r="T374" s="201"/>
      <c r="AT374" s="202" t="s">
        <v>178</v>
      </c>
      <c r="AU374" s="202" t="s">
        <v>84</v>
      </c>
      <c r="AV374" s="12" t="s">
        <v>82</v>
      </c>
      <c r="AW374" s="12" t="s">
        <v>36</v>
      </c>
      <c r="AX374" s="12" t="s">
        <v>75</v>
      </c>
      <c r="AY374" s="202" t="s">
        <v>172</v>
      </c>
    </row>
    <row r="375" spans="2:65" s="13" customFormat="1">
      <c r="B375" s="203"/>
      <c r="C375" s="204"/>
      <c r="D375" s="194" t="s">
        <v>178</v>
      </c>
      <c r="E375" s="205" t="s">
        <v>1</v>
      </c>
      <c r="F375" s="206" t="s">
        <v>1432</v>
      </c>
      <c r="G375" s="204"/>
      <c r="H375" s="207">
        <v>356.4</v>
      </c>
      <c r="I375" s="208"/>
      <c r="J375" s="204"/>
      <c r="K375" s="204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178</v>
      </c>
      <c r="AU375" s="213" t="s">
        <v>84</v>
      </c>
      <c r="AV375" s="13" t="s">
        <v>84</v>
      </c>
      <c r="AW375" s="13" t="s">
        <v>36</v>
      </c>
      <c r="AX375" s="13" t="s">
        <v>82</v>
      </c>
      <c r="AY375" s="213" t="s">
        <v>172</v>
      </c>
    </row>
    <row r="376" spans="2:65" s="1" customFormat="1" ht="16.5" customHeight="1">
      <c r="B376" s="33"/>
      <c r="C376" s="181" t="s">
        <v>1435</v>
      </c>
      <c r="D376" s="181" t="s">
        <v>174</v>
      </c>
      <c r="E376" s="182" t="s">
        <v>409</v>
      </c>
      <c r="F376" s="183" t="s">
        <v>410</v>
      </c>
      <c r="G376" s="184" t="s">
        <v>211</v>
      </c>
      <c r="H376" s="185">
        <v>356.4</v>
      </c>
      <c r="I376" s="186"/>
      <c r="J376" s="185">
        <f>ROUND(I376*H376,2)</f>
        <v>0</v>
      </c>
      <c r="K376" s="183" t="s">
        <v>176</v>
      </c>
      <c r="L376" s="37"/>
      <c r="M376" s="187" t="s">
        <v>1</v>
      </c>
      <c r="N376" s="188" t="s">
        <v>46</v>
      </c>
      <c r="O376" s="59"/>
      <c r="P376" s="189">
        <f>O376*H376</f>
        <v>0</v>
      </c>
      <c r="Q376" s="189">
        <v>0</v>
      </c>
      <c r="R376" s="189">
        <f>Q376*H376</f>
        <v>0</v>
      </c>
      <c r="S376" s="189">
        <v>0</v>
      </c>
      <c r="T376" s="190">
        <f>S376*H376</f>
        <v>0</v>
      </c>
      <c r="AR376" s="16" t="s">
        <v>177</v>
      </c>
      <c r="AT376" s="16" t="s">
        <v>174</v>
      </c>
      <c r="AU376" s="16" t="s">
        <v>84</v>
      </c>
      <c r="AY376" s="16" t="s">
        <v>172</v>
      </c>
      <c r="BE376" s="191">
        <f>IF(N376="základní",J376,0)</f>
        <v>0</v>
      </c>
      <c r="BF376" s="191">
        <f>IF(N376="snížená",J376,0)</f>
        <v>0</v>
      </c>
      <c r="BG376" s="191">
        <f>IF(N376="zákl. přenesená",J376,0)</f>
        <v>0</v>
      </c>
      <c r="BH376" s="191">
        <f>IF(N376="sníž. přenesená",J376,0)</f>
        <v>0</v>
      </c>
      <c r="BI376" s="191">
        <f>IF(N376="nulová",J376,0)</f>
        <v>0</v>
      </c>
      <c r="BJ376" s="16" t="s">
        <v>82</v>
      </c>
      <c r="BK376" s="191">
        <f>ROUND(I376*H376,2)</f>
        <v>0</v>
      </c>
      <c r="BL376" s="16" t="s">
        <v>177</v>
      </c>
      <c r="BM376" s="16" t="s">
        <v>1436</v>
      </c>
    </row>
    <row r="377" spans="2:65" s="12" customFormat="1">
      <c r="B377" s="192"/>
      <c r="C377" s="193"/>
      <c r="D377" s="194" t="s">
        <v>178</v>
      </c>
      <c r="E377" s="195" t="s">
        <v>1</v>
      </c>
      <c r="F377" s="196" t="s">
        <v>927</v>
      </c>
      <c r="G377" s="193"/>
      <c r="H377" s="195" t="s">
        <v>1</v>
      </c>
      <c r="I377" s="197"/>
      <c r="J377" s="193"/>
      <c r="K377" s="193"/>
      <c r="L377" s="198"/>
      <c r="M377" s="199"/>
      <c r="N377" s="200"/>
      <c r="O377" s="200"/>
      <c r="P377" s="200"/>
      <c r="Q377" s="200"/>
      <c r="R377" s="200"/>
      <c r="S377" s="200"/>
      <c r="T377" s="201"/>
      <c r="AT377" s="202" t="s">
        <v>178</v>
      </c>
      <c r="AU377" s="202" t="s">
        <v>84</v>
      </c>
      <c r="AV377" s="12" t="s">
        <v>82</v>
      </c>
      <c r="AW377" s="12" t="s">
        <v>36</v>
      </c>
      <c r="AX377" s="12" t="s">
        <v>75</v>
      </c>
      <c r="AY377" s="202" t="s">
        <v>172</v>
      </c>
    </row>
    <row r="378" spans="2:65" s="12" customFormat="1">
      <c r="B378" s="192"/>
      <c r="C378" s="193"/>
      <c r="D378" s="194" t="s">
        <v>178</v>
      </c>
      <c r="E378" s="195" t="s">
        <v>1</v>
      </c>
      <c r="F378" s="196" t="s">
        <v>180</v>
      </c>
      <c r="G378" s="193"/>
      <c r="H378" s="195" t="s">
        <v>1</v>
      </c>
      <c r="I378" s="197"/>
      <c r="J378" s="193"/>
      <c r="K378" s="193"/>
      <c r="L378" s="198"/>
      <c r="M378" s="199"/>
      <c r="N378" s="200"/>
      <c r="O378" s="200"/>
      <c r="P378" s="200"/>
      <c r="Q378" s="200"/>
      <c r="R378" s="200"/>
      <c r="S378" s="200"/>
      <c r="T378" s="201"/>
      <c r="AT378" s="202" t="s">
        <v>178</v>
      </c>
      <c r="AU378" s="202" t="s">
        <v>84</v>
      </c>
      <c r="AV378" s="12" t="s">
        <v>82</v>
      </c>
      <c r="AW378" s="12" t="s">
        <v>36</v>
      </c>
      <c r="AX378" s="12" t="s">
        <v>75</v>
      </c>
      <c r="AY378" s="202" t="s">
        <v>172</v>
      </c>
    </row>
    <row r="379" spans="2:65" s="13" customFormat="1">
      <c r="B379" s="203"/>
      <c r="C379" s="204"/>
      <c r="D379" s="194" t="s">
        <v>178</v>
      </c>
      <c r="E379" s="205" t="s">
        <v>1</v>
      </c>
      <c r="F379" s="206" t="s">
        <v>1432</v>
      </c>
      <c r="G379" s="204"/>
      <c r="H379" s="207">
        <v>356.4</v>
      </c>
      <c r="I379" s="208"/>
      <c r="J379" s="204"/>
      <c r="K379" s="204"/>
      <c r="L379" s="209"/>
      <c r="M379" s="210"/>
      <c r="N379" s="211"/>
      <c r="O379" s="211"/>
      <c r="P379" s="211"/>
      <c r="Q379" s="211"/>
      <c r="R379" s="211"/>
      <c r="S379" s="211"/>
      <c r="T379" s="212"/>
      <c r="AT379" s="213" t="s">
        <v>178</v>
      </c>
      <c r="AU379" s="213" t="s">
        <v>84</v>
      </c>
      <c r="AV379" s="13" t="s">
        <v>84</v>
      </c>
      <c r="AW379" s="13" t="s">
        <v>36</v>
      </c>
      <c r="AX379" s="13" t="s">
        <v>82</v>
      </c>
      <c r="AY379" s="213" t="s">
        <v>172</v>
      </c>
    </row>
    <row r="380" spans="2:65" s="1" customFormat="1" ht="16.5" customHeight="1">
      <c r="B380" s="33"/>
      <c r="C380" s="181" t="s">
        <v>1437</v>
      </c>
      <c r="D380" s="181" t="s">
        <v>174</v>
      </c>
      <c r="E380" s="182" t="s">
        <v>412</v>
      </c>
      <c r="F380" s="183" t="s">
        <v>413</v>
      </c>
      <c r="G380" s="184" t="s">
        <v>211</v>
      </c>
      <c r="H380" s="185">
        <v>356.4</v>
      </c>
      <c r="I380" s="186"/>
      <c r="J380" s="185">
        <f>ROUND(I380*H380,2)</f>
        <v>0</v>
      </c>
      <c r="K380" s="183" t="s">
        <v>176</v>
      </c>
      <c r="L380" s="37"/>
      <c r="M380" s="187" t="s">
        <v>1</v>
      </c>
      <c r="N380" s="188" t="s">
        <v>46</v>
      </c>
      <c r="O380" s="59"/>
      <c r="P380" s="189">
        <f>O380*H380</f>
        <v>0</v>
      </c>
      <c r="Q380" s="189">
        <v>0</v>
      </c>
      <c r="R380" s="189">
        <f>Q380*H380</f>
        <v>0</v>
      </c>
      <c r="S380" s="189">
        <v>0</v>
      </c>
      <c r="T380" s="190">
        <f>S380*H380</f>
        <v>0</v>
      </c>
      <c r="AR380" s="16" t="s">
        <v>177</v>
      </c>
      <c r="AT380" s="16" t="s">
        <v>174</v>
      </c>
      <c r="AU380" s="16" t="s">
        <v>84</v>
      </c>
      <c r="AY380" s="16" t="s">
        <v>172</v>
      </c>
      <c r="BE380" s="191">
        <f>IF(N380="základní",J380,0)</f>
        <v>0</v>
      </c>
      <c r="BF380" s="191">
        <f>IF(N380="snížená",J380,0)</f>
        <v>0</v>
      </c>
      <c r="BG380" s="191">
        <f>IF(N380="zákl. přenesená",J380,0)</f>
        <v>0</v>
      </c>
      <c r="BH380" s="191">
        <f>IF(N380="sníž. přenesená",J380,0)</f>
        <v>0</v>
      </c>
      <c r="BI380" s="191">
        <f>IF(N380="nulová",J380,0)</f>
        <v>0</v>
      </c>
      <c r="BJ380" s="16" t="s">
        <v>82</v>
      </c>
      <c r="BK380" s="191">
        <f>ROUND(I380*H380,2)</f>
        <v>0</v>
      </c>
      <c r="BL380" s="16" t="s">
        <v>177</v>
      </c>
      <c r="BM380" s="16" t="s">
        <v>1438</v>
      </c>
    </row>
    <row r="381" spans="2:65" s="12" customFormat="1">
      <c r="B381" s="192"/>
      <c r="C381" s="193"/>
      <c r="D381" s="194" t="s">
        <v>178</v>
      </c>
      <c r="E381" s="195" t="s">
        <v>1</v>
      </c>
      <c r="F381" s="196" t="s">
        <v>927</v>
      </c>
      <c r="G381" s="193"/>
      <c r="H381" s="195" t="s">
        <v>1</v>
      </c>
      <c r="I381" s="197"/>
      <c r="J381" s="193"/>
      <c r="K381" s="193"/>
      <c r="L381" s="198"/>
      <c r="M381" s="199"/>
      <c r="N381" s="200"/>
      <c r="O381" s="200"/>
      <c r="P381" s="200"/>
      <c r="Q381" s="200"/>
      <c r="R381" s="200"/>
      <c r="S381" s="200"/>
      <c r="T381" s="201"/>
      <c r="AT381" s="202" t="s">
        <v>178</v>
      </c>
      <c r="AU381" s="202" t="s">
        <v>84</v>
      </c>
      <c r="AV381" s="12" t="s">
        <v>82</v>
      </c>
      <c r="AW381" s="12" t="s">
        <v>36</v>
      </c>
      <c r="AX381" s="12" t="s">
        <v>75</v>
      </c>
      <c r="AY381" s="202" t="s">
        <v>172</v>
      </c>
    </row>
    <row r="382" spans="2:65" s="12" customFormat="1">
      <c r="B382" s="192"/>
      <c r="C382" s="193"/>
      <c r="D382" s="194" t="s">
        <v>178</v>
      </c>
      <c r="E382" s="195" t="s">
        <v>1</v>
      </c>
      <c r="F382" s="196" t="s">
        <v>180</v>
      </c>
      <c r="G382" s="193"/>
      <c r="H382" s="195" t="s">
        <v>1</v>
      </c>
      <c r="I382" s="197"/>
      <c r="J382" s="193"/>
      <c r="K382" s="193"/>
      <c r="L382" s="198"/>
      <c r="M382" s="199"/>
      <c r="N382" s="200"/>
      <c r="O382" s="200"/>
      <c r="P382" s="200"/>
      <c r="Q382" s="200"/>
      <c r="R382" s="200"/>
      <c r="S382" s="200"/>
      <c r="T382" s="201"/>
      <c r="AT382" s="202" t="s">
        <v>178</v>
      </c>
      <c r="AU382" s="202" t="s">
        <v>84</v>
      </c>
      <c r="AV382" s="12" t="s">
        <v>82</v>
      </c>
      <c r="AW382" s="12" t="s">
        <v>36</v>
      </c>
      <c r="AX382" s="12" t="s">
        <v>75</v>
      </c>
      <c r="AY382" s="202" t="s">
        <v>172</v>
      </c>
    </row>
    <row r="383" spans="2:65" s="13" customFormat="1">
      <c r="B383" s="203"/>
      <c r="C383" s="204"/>
      <c r="D383" s="194" t="s">
        <v>178</v>
      </c>
      <c r="E383" s="205" t="s">
        <v>1</v>
      </c>
      <c r="F383" s="206" t="s">
        <v>1432</v>
      </c>
      <c r="G383" s="204"/>
      <c r="H383" s="207">
        <v>356.4</v>
      </c>
      <c r="I383" s="208"/>
      <c r="J383" s="204"/>
      <c r="K383" s="204"/>
      <c r="L383" s="209"/>
      <c r="M383" s="210"/>
      <c r="N383" s="211"/>
      <c r="O383" s="211"/>
      <c r="P383" s="211"/>
      <c r="Q383" s="211"/>
      <c r="R383" s="211"/>
      <c r="S383" s="211"/>
      <c r="T383" s="212"/>
      <c r="AT383" s="213" t="s">
        <v>178</v>
      </c>
      <c r="AU383" s="213" t="s">
        <v>84</v>
      </c>
      <c r="AV383" s="13" t="s">
        <v>84</v>
      </c>
      <c r="AW383" s="13" t="s">
        <v>36</v>
      </c>
      <c r="AX383" s="13" t="s">
        <v>82</v>
      </c>
      <c r="AY383" s="213" t="s">
        <v>172</v>
      </c>
    </row>
    <row r="384" spans="2:65" s="11" customFormat="1" ht="22.9" customHeight="1">
      <c r="B384" s="165"/>
      <c r="C384" s="166"/>
      <c r="D384" s="167" t="s">
        <v>74</v>
      </c>
      <c r="E384" s="179" t="s">
        <v>427</v>
      </c>
      <c r="F384" s="179" t="s">
        <v>428</v>
      </c>
      <c r="G384" s="166"/>
      <c r="H384" s="166"/>
      <c r="I384" s="169"/>
      <c r="J384" s="180">
        <f>BK384</f>
        <v>0</v>
      </c>
      <c r="K384" s="166"/>
      <c r="L384" s="171"/>
      <c r="M384" s="172"/>
      <c r="N384" s="173"/>
      <c r="O384" s="173"/>
      <c r="P384" s="174">
        <f>SUM(P385:P393)</f>
        <v>0</v>
      </c>
      <c r="Q384" s="173"/>
      <c r="R384" s="174">
        <f>SUM(R385:R393)</f>
        <v>0</v>
      </c>
      <c r="S384" s="173"/>
      <c r="T384" s="175">
        <f>SUM(T385:T393)</f>
        <v>0</v>
      </c>
      <c r="AR384" s="176" t="s">
        <v>82</v>
      </c>
      <c r="AT384" s="177" t="s">
        <v>74</v>
      </c>
      <c r="AU384" s="177" t="s">
        <v>82</v>
      </c>
      <c r="AY384" s="176" t="s">
        <v>172</v>
      </c>
      <c r="BK384" s="178">
        <f>SUM(BK385:BK393)</f>
        <v>0</v>
      </c>
    </row>
    <row r="385" spans="2:65" s="1" customFormat="1" ht="16.5" customHeight="1">
      <c r="B385" s="33"/>
      <c r="C385" s="181" t="s">
        <v>1439</v>
      </c>
      <c r="D385" s="181" t="s">
        <v>174</v>
      </c>
      <c r="E385" s="182" t="s">
        <v>430</v>
      </c>
      <c r="F385" s="183" t="s">
        <v>431</v>
      </c>
      <c r="G385" s="184" t="s">
        <v>291</v>
      </c>
      <c r="H385" s="185">
        <v>525.09</v>
      </c>
      <c r="I385" s="186"/>
      <c r="J385" s="185">
        <f>ROUND(I385*H385,2)</f>
        <v>0</v>
      </c>
      <c r="K385" s="183" t="s">
        <v>1</v>
      </c>
      <c r="L385" s="37"/>
      <c r="M385" s="187" t="s">
        <v>1</v>
      </c>
      <c r="N385" s="188" t="s">
        <v>46</v>
      </c>
      <c r="O385" s="59"/>
      <c r="P385" s="189">
        <f>O385*H385</f>
        <v>0</v>
      </c>
      <c r="Q385" s="189">
        <v>0</v>
      </c>
      <c r="R385" s="189">
        <f>Q385*H385</f>
        <v>0</v>
      </c>
      <c r="S385" s="189">
        <v>0</v>
      </c>
      <c r="T385" s="190">
        <f>S385*H385</f>
        <v>0</v>
      </c>
      <c r="AR385" s="16" t="s">
        <v>177</v>
      </c>
      <c r="AT385" s="16" t="s">
        <v>174</v>
      </c>
      <c r="AU385" s="16" t="s">
        <v>84</v>
      </c>
      <c r="AY385" s="16" t="s">
        <v>172</v>
      </c>
      <c r="BE385" s="191">
        <f>IF(N385="základní",J385,0)</f>
        <v>0</v>
      </c>
      <c r="BF385" s="191">
        <f>IF(N385="snížená",J385,0)</f>
        <v>0</v>
      </c>
      <c r="BG385" s="191">
        <f>IF(N385="zákl. přenesená",J385,0)</f>
        <v>0</v>
      </c>
      <c r="BH385" s="191">
        <f>IF(N385="sníž. přenesená",J385,0)</f>
        <v>0</v>
      </c>
      <c r="BI385" s="191">
        <f>IF(N385="nulová",J385,0)</f>
        <v>0</v>
      </c>
      <c r="BJ385" s="16" t="s">
        <v>82</v>
      </c>
      <c r="BK385" s="191">
        <f>ROUND(I385*H385,2)</f>
        <v>0</v>
      </c>
      <c r="BL385" s="16" t="s">
        <v>177</v>
      </c>
      <c r="BM385" s="16" t="s">
        <v>1440</v>
      </c>
    </row>
    <row r="386" spans="2:65" s="12" customFormat="1">
      <c r="B386" s="192"/>
      <c r="C386" s="193"/>
      <c r="D386" s="194" t="s">
        <v>178</v>
      </c>
      <c r="E386" s="195" t="s">
        <v>1</v>
      </c>
      <c r="F386" s="196" t="s">
        <v>432</v>
      </c>
      <c r="G386" s="193"/>
      <c r="H386" s="195" t="s">
        <v>1</v>
      </c>
      <c r="I386" s="197"/>
      <c r="J386" s="193"/>
      <c r="K386" s="193"/>
      <c r="L386" s="198"/>
      <c r="M386" s="199"/>
      <c r="N386" s="200"/>
      <c r="O386" s="200"/>
      <c r="P386" s="200"/>
      <c r="Q386" s="200"/>
      <c r="R386" s="200"/>
      <c r="S386" s="200"/>
      <c r="T386" s="201"/>
      <c r="AT386" s="202" t="s">
        <v>178</v>
      </c>
      <c r="AU386" s="202" t="s">
        <v>84</v>
      </c>
      <c r="AV386" s="12" t="s">
        <v>82</v>
      </c>
      <c r="AW386" s="12" t="s">
        <v>36</v>
      </c>
      <c r="AX386" s="12" t="s">
        <v>75</v>
      </c>
      <c r="AY386" s="202" t="s">
        <v>172</v>
      </c>
    </row>
    <row r="387" spans="2:65" s="12" customFormat="1">
      <c r="B387" s="192"/>
      <c r="C387" s="193"/>
      <c r="D387" s="194" t="s">
        <v>178</v>
      </c>
      <c r="E387" s="195" t="s">
        <v>1</v>
      </c>
      <c r="F387" s="196" t="s">
        <v>283</v>
      </c>
      <c r="G387" s="193"/>
      <c r="H387" s="195" t="s">
        <v>1</v>
      </c>
      <c r="I387" s="197"/>
      <c r="J387" s="193"/>
      <c r="K387" s="193"/>
      <c r="L387" s="198"/>
      <c r="M387" s="199"/>
      <c r="N387" s="200"/>
      <c r="O387" s="200"/>
      <c r="P387" s="200"/>
      <c r="Q387" s="200"/>
      <c r="R387" s="200"/>
      <c r="S387" s="200"/>
      <c r="T387" s="201"/>
      <c r="AT387" s="202" t="s">
        <v>178</v>
      </c>
      <c r="AU387" s="202" t="s">
        <v>84</v>
      </c>
      <c r="AV387" s="12" t="s">
        <v>82</v>
      </c>
      <c r="AW387" s="12" t="s">
        <v>36</v>
      </c>
      <c r="AX387" s="12" t="s">
        <v>75</v>
      </c>
      <c r="AY387" s="202" t="s">
        <v>172</v>
      </c>
    </row>
    <row r="388" spans="2:65" s="13" customFormat="1">
      <c r="B388" s="203"/>
      <c r="C388" s="204"/>
      <c r="D388" s="194" t="s">
        <v>178</v>
      </c>
      <c r="E388" s="205" t="s">
        <v>1</v>
      </c>
      <c r="F388" s="206" t="s">
        <v>1441</v>
      </c>
      <c r="G388" s="204"/>
      <c r="H388" s="207">
        <v>117.48</v>
      </c>
      <c r="I388" s="208"/>
      <c r="J388" s="204"/>
      <c r="K388" s="204"/>
      <c r="L388" s="209"/>
      <c r="M388" s="210"/>
      <c r="N388" s="211"/>
      <c r="O388" s="211"/>
      <c r="P388" s="211"/>
      <c r="Q388" s="211"/>
      <c r="R388" s="211"/>
      <c r="S388" s="211"/>
      <c r="T388" s="212"/>
      <c r="AT388" s="213" t="s">
        <v>178</v>
      </c>
      <c r="AU388" s="213" t="s">
        <v>84</v>
      </c>
      <c r="AV388" s="13" t="s">
        <v>84</v>
      </c>
      <c r="AW388" s="13" t="s">
        <v>36</v>
      </c>
      <c r="AX388" s="13" t="s">
        <v>75</v>
      </c>
      <c r="AY388" s="213" t="s">
        <v>172</v>
      </c>
    </row>
    <row r="389" spans="2:65" s="13" customFormat="1">
      <c r="B389" s="203"/>
      <c r="C389" s="204"/>
      <c r="D389" s="194" t="s">
        <v>178</v>
      </c>
      <c r="E389" s="205" t="s">
        <v>1</v>
      </c>
      <c r="F389" s="206" t="s">
        <v>1442</v>
      </c>
      <c r="G389" s="204"/>
      <c r="H389" s="207">
        <v>243.43</v>
      </c>
      <c r="I389" s="208"/>
      <c r="J389" s="204"/>
      <c r="K389" s="204"/>
      <c r="L389" s="209"/>
      <c r="M389" s="210"/>
      <c r="N389" s="211"/>
      <c r="O389" s="211"/>
      <c r="P389" s="211"/>
      <c r="Q389" s="211"/>
      <c r="R389" s="211"/>
      <c r="S389" s="211"/>
      <c r="T389" s="212"/>
      <c r="AT389" s="213" t="s">
        <v>178</v>
      </c>
      <c r="AU389" s="213" t="s">
        <v>84</v>
      </c>
      <c r="AV389" s="13" t="s">
        <v>84</v>
      </c>
      <c r="AW389" s="13" t="s">
        <v>36</v>
      </c>
      <c r="AX389" s="13" t="s">
        <v>75</v>
      </c>
      <c r="AY389" s="213" t="s">
        <v>172</v>
      </c>
    </row>
    <row r="390" spans="2:65" s="13" customFormat="1">
      <c r="B390" s="203"/>
      <c r="C390" s="204"/>
      <c r="D390" s="194" t="s">
        <v>178</v>
      </c>
      <c r="E390" s="205" t="s">
        <v>1</v>
      </c>
      <c r="F390" s="206" t="s">
        <v>1443</v>
      </c>
      <c r="G390" s="204"/>
      <c r="H390" s="207">
        <v>22.81</v>
      </c>
      <c r="I390" s="208"/>
      <c r="J390" s="204"/>
      <c r="K390" s="204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178</v>
      </c>
      <c r="AU390" s="213" t="s">
        <v>84</v>
      </c>
      <c r="AV390" s="13" t="s">
        <v>84</v>
      </c>
      <c r="AW390" s="13" t="s">
        <v>36</v>
      </c>
      <c r="AX390" s="13" t="s">
        <v>75</v>
      </c>
      <c r="AY390" s="213" t="s">
        <v>172</v>
      </c>
    </row>
    <row r="391" spans="2:65" s="13" customFormat="1">
      <c r="B391" s="203"/>
      <c r="C391" s="204"/>
      <c r="D391" s="194" t="s">
        <v>178</v>
      </c>
      <c r="E391" s="205" t="s">
        <v>1</v>
      </c>
      <c r="F391" s="206" t="s">
        <v>1444</v>
      </c>
      <c r="G391" s="204"/>
      <c r="H391" s="207">
        <v>136.86000000000001</v>
      </c>
      <c r="I391" s="208"/>
      <c r="J391" s="204"/>
      <c r="K391" s="204"/>
      <c r="L391" s="209"/>
      <c r="M391" s="210"/>
      <c r="N391" s="211"/>
      <c r="O391" s="211"/>
      <c r="P391" s="211"/>
      <c r="Q391" s="211"/>
      <c r="R391" s="211"/>
      <c r="S391" s="211"/>
      <c r="T391" s="212"/>
      <c r="AT391" s="213" t="s">
        <v>178</v>
      </c>
      <c r="AU391" s="213" t="s">
        <v>84</v>
      </c>
      <c r="AV391" s="13" t="s">
        <v>84</v>
      </c>
      <c r="AW391" s="13" t="s">
        <v>36</v>
      </c>
      <c r="AX391" s="13" t="s">
        <v>75</v>
      </c>
      <c r="AY391" s="213" t="s">
        <v>172</v>
      </c>
    </row>
    <row r="392" spans="2:65" s="13" customFormat="1">
      <c r="B392" s="203"/>
      <c r="C392" s="204"/>
      <c r="D392" s="194" t="s">
        <v>178</v>
      </c>
      <c r="E392" s="205" t="s">
        <v>1</v>
      </c>
      <c r="F392" s="206" t="s">
        <v>1445</v>
      </c>
      <c r="G392" s="204"/>
      <c r="H392" s="207">
        <v>4.51</v>
      </c>
      <c r="I392" s="208"/>
      <c r="J392" s="204"/>
      <c r="K392" s="204"/>
      <c r="L392" s="209"/>
      <c r="M392" s="210"/>
      <c r="N392" s="211"/>
      <c r="O392" s="211"/>
      <c r="P392" s="211"/>
      <c r="Q392" s="211"/>
      <c r="R392" s="211"/>
      <c r="S392" s="211"/>
      <c r="T392" s="212"/>
      <c r="AT392" s="213" t="s">
        <v>178</v>
      </c>
      <c r="AU392" s="213" t="s">
        <v>84</v>
      </c>
      <c r="AV392" s="13" t="s">
        <v>84</v>
      </c>
      <c r="AW392" s="13" t="s">
        <v>36</v>
      </c>
      <c r="AX392" s="13" t="s">
        <v>75</v>
      </c>
      <c r="AY392" s="213" t="s">
        <v>172</v>
      </c>
    </row>
    <row r="393" spans="2:65" s="14" customFormat="1">
      <c r="B393" s="216"/>
      <c r="C393" s="217"/>
      <c r="D393" s="194" t="s">
        <v>178</v>
      </c>
      <c r="E393" s="218" t="s">
        <v>1</v>
      </c>
      <c r="F393" s="219" t="s">
        <v>195</v>
      </c>
      <c r="G393" s="217"/>
      <c r="H393" s="220">
        <v>525.09</v>
      </c>
      <c r="I393" s="221"/>
      <c r="J393" s="217"/>
      <c r="K393" s="217"/>
      <c r="L393" s="222"/>
      <c r="M393" s="223"/>
      <c r="N393" s="224"/>
      <c r="O393" s="224"/>
      <c r="P393" s="224"/>
      <c r="Q393" s="224"/>
      <c r="R393" s="224"/>
      <c r="S393" s="224"/>
      <c r="T393" s="225"/>
      <c r="AT393" s="226" t="s">
        <v>178</v>
      </c>
      <c r="AU393" s="226" t="s">
        <v>84</v>
      </c>
      <c r="AV393" s="14" t="s">
        <v>177</v>
      </c>
      <c r="AW393" s="14" t="s">
        <v>36</v>
      </c>
      <c r="AX393" s="14" t="s">
        <v>82</v>
      </c>
      <c r="AY393" s="226" t="s">
        <v>172</v>
      </c>
    </row>
    <row r="394" spans="2:65" s="11" customFormat="1" ht="22.9" customHeight="1">
      <c r="B394" s="165"/>
      <c r="C394" s="166"/>
      <c r="D394" s="167" t="s">
        <v>74</v>
      </c>
      <c r="E394" s="179" t="s">
        <v>433</v>
      </c>
      <c r="F394" s="179" t="s">
        <v>434</v>
      </c>
      <c r="G394" s="166"/>
      <c r="H394" s="166"/>
      <c r="I394" s="169"/>
      <c r="J394" s="180">
        <f>BK394</f>
        <v>0</v>
      </c>
      <c r="K394" s="166"/>
      <c r="L394" s="171"/>
      <c r="M394" s="172"/>
      <c r="N394" s="173"/>
      <c r="O394" s="173"/>
      <c r="P394" s="174">
        <f>P395</f>
        <v>0</v>
      </c>
      <c r="Q394" s="173"/>
      <c r="R394" s="174">
        <f>R395</f>
        <v>0</v>
      </c>
      <c r="S394" s="173"/>
      <c r="T394" s="175">
        <f>T395</f>
        <v>0</v>
      </c>
      <c r="AR394" s="176" t="s">
        <v>82</v>
      </c>
      <c r="AT394" s="177" t="s">
        <v>74</v>
      </c>
      <c r="AU394" s="177" t="s">
        <v>82</v>
      </c>
      <c r="AY394" s="176" t="s">
        <v>172</v>
      </c>
      <c r="BK394" s="178">
        <f>BK395</f>
        <v>0</v>
      </c>
    </row>
    <row r="395" spans="2:65" s="1" customFormat="1" ht="22.5" customHeight="1">
      <c r="B395" s="33"/>
      <c r="C395" s="181" t="s">
        <v>1446</v>
      </c>
      <c r="D395" s="181" t="s">
        <v>174</v>
      </c>
      <c r="E395" s="182" t="s">
        <v>571</v>
      </c>
      <c r="F395" s="183" t="s">
        <v>572</v>
      </c>
      <c r="G395" s="184" t="s">
        <v>291</v>
      </c>
      <c r="H395" s="185">
        <v>449.44</v>
      </c>
      <c r="I395" s="186"/>
      <c r="J395" s="185">
        <f>ROUND(I395*H395,2)</f>
        <v>0</v>
      </c>
      <c r="K395" s="183" t="s">
        <v>176</v>
      </c>
      <c r="L395" s="37"/>
      <c r="M395" s="187" t="s">
        <v>1</v>
      </c>
      <c r="N395" s="188" t="s">
        <v>46</v>
      </c>
      <c r="O395" s="59"/>
      <c r="P395" s="189">
        <f>O395*H395</f>
        <v>0</v>
      </c>
      <c r="Q395" s="189">
        <v>0</v>
      </c>
      <c r="R395" s="189">
        <f>Q395*H395</f>
        <v>0</v>
      </c>
      <c r="S395" s="189">
        <v>0</v>
      </c>
      <c r="T395" s="190">
        <f>S395*H395</f>
        <v>0</v>
      </c>
      <c r="AR395" s="16" t="s">
        <v>177</v>
      </c>
      <c r="AT395" s="16" t="s">
        <v>174</v>
      </c>
      <c r="AU395" s="16" t="s">
        <v>84</v>
      </c>
      <c r="AY395" s="16" t="s">
        <v>172</v>
      </c>
      <c r="BE395" s="191">
        <f>IF(N395="základní",J395,0)</f>
        <v>0</v>
      </c>
      <c r="BF395" s="191">
        <f>IF(N395="snížená",J395,0)</f>
        <v>0</v>
      </c>
      <c r="BG395" s="191">
        <f>IF(N395="zákl. přenesená",J395,0)</f>
        <v>0</v>
      </c>
      <c r="BH395" s="191">
        <f>IF(N395="sníž. přenesená",J395,0)</f>
        <v>0</v>
      </c>
      <c r="BI395" s="191">
        <f>IF(N395="nulová",J395,0)</f>
        <v>0</v>
      </c>
      <c r="BJ395" s="16" t="s">
        <v>82</v>
      </c>
      <c r="BK395" s="191">
        <f>ROUND(I395*H395,2)</f>
        <v>0</v>
      </c>
      <c r="BL395" s="16" t="s">
        <v>177</v>
      </c>
      <c r="BM395" s="16" t="s">
        <v>1447</v>
      </c>
    </row>
    <row r="396" spans="2:65" s="11" customFormat="1" ht="25.9" customHeight="1">
      <c r="B396" s="165"/>
      <c r="C396" s="166"/>
      <c r="D396" s="167" t="s">
        <v>74</v>
      </c>
      <c r="E396" s="168" t="s">
        <v>574</v>
      </c>
      <c r="F396" s="168" t="s">
        <v>575</v>
      </c>
      <c r="G396" s="166"/>
      <c r="H396" s="166"/>
      <c r="I396" s="169"/>
      <c r="J396" s="170">
        <f>BK396</f>
        <v>0</v>
      </c>
      <c r="K396" s="166"/>
      <c r="L396" s="171"/>
      <c r="M396" s="172"/>
      <c r="N396" s="173"/>
      <c r="O396" s="173"/>
      <c r="P396" s="174">
        <f>SUM(P397:P404)</f>
        <v>0</v>
      </c>
      <c r="Q396" s="173"/>
      <c r="R396" s="174">
        <f>SUM(R397:R404)</f>
        <v>0.5</v>
      </c>
      <c r="S396" s="173"/>
      <c r="T396" s="175">
        <f>SUM(T397:T404)</f>
        <v>0</v>
      </c>
      <c r="AR396" s="176" t="s">
        <v>177</v>
      </c>
      <c r="AT396" s="177" t="s">
        <v>74</v>
      </c>
      <c r="AU396" s="177" t="s">
        <v>75</v>
      </c>
      <c r="AY396" s="176" t="s">
        <v>172</v>
      </c>
      <c r="BK396" s="178">
        <f>SUM(BK397:BK404)</f>
        <v>0</v>
      </c>
    </row>
    <row r="397" spans="2:65" s="1" customFormat="1" ht="16.5" customHeight="1">
      <c r="B397" s="33"/>
      <c r="C397" s="181" t="s">
        <v>1448</v>
      </c>
      <c r="D397" s="181" t="s">
        <v>174</v>
      </c>
      <c r="E397" s="182" t="s">
        <v>576</v>
      </c>
      <c r="F397" s="183" t="s">
        <v>577</v>
      </c>
      <c r="G397" s="184" t="s">
        <v>211</v>
      </c>
      <c r="H397" s="185">
        <v>807</v>
      </c>
      <c r="I397" s="186"/>
      <c r="J397" s="185">
        <f>ROUND(I397*H397,2)</f>
        <v>0</v>
      </c>
      <c r="K397" s="183" t="s">
        <v>1</v>
      </c>
      <c r="L397" s="37"/>
      <c r="M397" s="187" t="s">
        <v>1</v>
      </c>
      <c r="N397" s="188" t="s">
        <v>46</v>
      </c>
      <c r="O397" s="59"/>
      <c r="P397" s="189">
        <f>O397*H397</f>
        <v>0</v>
      </c>
      <c r="Q397" s="189">
        <v>0</v>
      </c>
      <c r="R397" s="189">
        <f>Q397*H397</f>
        <v>0</v>
      </c>
      <c r="S397" s="189">
        <v>0</v>
      </c>
      <c r="T397" s="190">
        <f>S397*H397</f>
        <v>0</v>
      </c>
      <c r="AR397" s="16" t="s">
        <v>578</v>
      </c>
      <c r="AT397" s="16" t="s">
        <v>174</v>
      </c>
      <c r="AU397" s="16" t="s">
        <v>82</v>
      </c>
      <c r="AY397" s="16" t="s">
        <v>172</v>
      </c>
      <c r="BE397" s="191">
        <f>IF(N397="základní",J397,0)</f>
        <v>0</v>
      </c>
      <c r="BF397" s="191">
        <f>IF(N397="snížená",J397,0)</f>
        <v>0</v>
      </c>
      <c r="BG397" s="191">
        <f>IF(N397="zákl. přenesená",J397,0)</f>
        <v>0</v>
      </c>
      <c r="BH397" s="191">
        <f>IF(N397="sníž. přenesená",J397,0)</f>
        <v>0</v>
      </c>
      <c r="BI397" s="191">
        <f>IF(N397="nulová",J397,0)</f>
        <v>0</v>
      </c>
      <c r="BJ397" s="16" t="s">
        <v>82</v>
      </c>
      <c r="BK397" s="191">
        <f>ROUND(I397*H397,2)</f>
        <v>0</v>
      </c>
      <c r="BL397" s="16" t="s">
        <v>578</v>
      </c>
      <c r="BM397" s="16" t="s">
        <v>1449</v>
      </c>
    </row>
    <row r="398" spans="2:65" s="1" customFormat="1" ht="16.5" customHeight="1">
      <c r="B398" s="33"/>
      <c r="C398" s="181" t="s">
        <v>1450</v>
      </c>
      <c r="D398" s="181" t="s">
        <v>174</v>
      </c>
      <c r="E398" s="182" t="s">
        <v>580</v>
      </c>
      <c r="F398" s="183" t="s">
        <v>581</v>
      </c>
      <c r="G398" s="184" t="s">
        <v>582</v>
      </c>
      <c r="H398" s="185">
        <v>1</v>
      </c>
      <c r="I398" s="186"/>
      <c r="J398" s="185">
        <f>ROUND(I398*H398,2)</f>
        <v>0</v>
      </c>
      <c r="K398" s="183" t="s">
        <v>1</v>
      </c>
      <c r="L398" s="37"/>
      <c r="M398" s="187" t="s">
        <v>1</v>
      </c>
      <c r="N398" s="188" t="s">
        <v>46</v>
      </c>
      <c r="O398" s="59"/>
      <c r="P398" s="189">
        <f>O398*H398</f>
        <v>0</v>
      </c>
      <c r="Q398" s="189">
        <v>0</v>
      </c>
      <c r="R398" s="189">
        <f>Q398*H398</f>
        <v>0</v>
      </c>
      <c r="S398" s="189">
        <v>0</v>
      </c>
      <c r="T398" s="190">
        <f>S398*H398</f>
        <v>0</v>
      </c>
      <c r="AR398" s="16" t="s">
        <v>578</v>
      </c>
      <c r="AT398" s="16" t="s">
        <v>174</v>
      </c>
      <c r="AU398" s="16" t="s">
        <v>82</v>
      </c>
      <c r="AY398" s="16" t="s">
        <v>172</v>
      </c>
      <c r="BE398" s="191">
        <f>IF(N398="základní",J398,0)</f>
        <v>0</v>
      </c>
      <c r="BF398" s="191">
        <f>IF(N398="snížená",J398,0)</f>
        <v>0</v>
      </c>
      <c r="BG398" s="191">
        <f>IF(N398="zákl. přenesená",J398,0)</f>
        <v>0</v>
      </c>
      <c r="BH398" s="191">
        <f>IF(N398="sníž. přenesená",J398,0)</f>
        <v>0</v>
      </c>
      <c r="BI398" s="191">
        <f>IF(N398="nulová",J398,0)</f>
        <v>0</v>
      </c>
      <c r="BJ398" s="16" t="s">
        <v>82</v>
      </c>
      <c r="BK398" s="191">
        <f>ROUND(I398*H398,2)</f>
        <v>0</v>
      </c>
      <c r="BL398" s="16" t="s">
        <v>578</v>
      </c>
      <c r="BM398" s="16" t="s">
        <v>1451</v>
      </c>
    </row>
    <row r="399" spans="2:65" s="1" customFormat="1" ht="16.5" customHeight="1">
      <c r="B399" s="33"/>
      <c r="C399" s="181" t="s">
        <v>1452</v>
      </c>
      <c r="D399" s="181" t="s">
        <v>174</v>
      </c>
      <c r="E399" s="182" t="s">
        <v>772</v>
      </c>
      <c r="F399" s="183" t="s">
        <v>773</v>
      </c>
      <c r="G399" s="184" t="s">
        <v>582</v>
      </c>
      <c r="H399" s="185">
        <v>1</v>
      </c>
      <c r="I399" s="186"/>
      <c r="J399" s="185">
        <f>ROUND(I399*H399,2)</f>
        <v>0</v>
      </c>
      <c r="K399" s="183" t="s">
        <v>1</v>
      </c>
      <c r="L399" s="37"/>
      <c r="M399" s="187" t="s">
        <v>1</v>
      </c>
      <c r="N399" s="188" t="s">
        <v>46</v>
      </c>
      <c r="O399" s="59"/>
      <c r="P399" s="189">
        <f>O399*H399</f>
        <v>0</v>
      </c>
      <c r="Q399" s="189">
        <v>0.5</v>
      </c>
      <c r="R399" s="189">
        <f>Q399*H399</f>
        <v>0.5</v>
      </c>
      <c r="S399" s="189">
        <v>0</v>
      </c>
      <c r="T399" s="190">
        <f>S399*H399</f>
        <v>0</v>
      </c>
      <c r="AR399" s="16" t="s">
        <v>177</v>
      </c>
      <c r="AT399" s="16" t="s">
        <v>174</v>
      </c>
      <c r="AU399" s="16" t="s">
        <v>82</v>
      </c>
      <c r="AY399" s="16" t="s">
        <v>172</v>
      </c>
      <c r="BE399" s="191">
        <f>IF(N399="základní",J399,0)</f>
        <v>0</v>
      </c>
      <c r="BF399" s="191">
        <f>IF(N399="snížená",J399,0)</f>
        <v>0</v>
      </c>
      <c r="BG399" s="191">
        <f>IF(N399="zákl. přenesená",J399,0)</f>
        <v>0</v>
      </c>
      <c r="BH399" s="191">
        <f>IF(N399="sníž. přenesená",J399,0)</f>
        <v>0</v>
      </c>
      <c r="BI399" s="191">
        <f>IF(N399="nulová",J399,0)</f>
        <v>0</v>
      </c>
      <c r="BJ399" s="16" t="s">
        <v>82</v>
      </c>
      <c r="BK399" s="191">
        <f>ROUND(I399*H399,2)</f>
        <v>0</v>
      </c>
      <c r="BL399" s="16" t="s">
        <v>177</v>
      </c>
      <c r="BM399" s="16" t="s">
        <v>1453</v>
      </c>
    </row>
    <row r="400" spans="2:65" s="12" customFormat="1">
      <c r="B400" s="192"/>
      <c r="C400" s="193"/>
      <c r="D400" s="194" t="s">
        <v>178</v>
      </c>
      <c r="E400" s="195" t="s">
        <v>1</v>
      </c>
      <c r="F400" s="196" t="s">
        <v>775</v>
      </c>
      <c r="G400" s="193"/>
      <c r="H400" s="195" t="s">
        <v>1</v>
      </c>
      <c r="I400" s="197"/>
      <c r="J400" s="193"/>
      <c r="K400" s="193"/>
      <c r="L400" s="198"/>
      <c r="M400" s="199"/>
      <c r="N400" s="200"/>
      <c r="O400" s="200"/>
      <c r="P400" s="200"/>
      <c r="Q400" s="200"/>
      <c r="R400" s="200"/>
      <c r="S400" s="200"/>
      <c r="T400" s="201"/>
      <c r="AT400" s="202" t="s">
        <v>178</v>
      </c>
      <c r="AU400" s="202" t="s">
        <v>82</v>
      </c>
      <c r="AV400" s="12" t="s">
        <v>82</v>
      </c>
      <c r="AW400" s="12" t="s">
        <v>36</v>
      </c>
      <c r="AX400" s="12" t="s">
        <v>75</v>
      </c>
      <c r="AY400" s="202" t="s">
        <v>172</v>
      </c>
    </row>
    <row r="401" spans="2:51" s="12" customFormat="1">
      <c r="B401" s="192"/>
      <c r="C401" s="193"/>
      <c r="D401" s="194" t="s">
        <v>178</v>
      </c>
      <c r="E401" s="195" t="s">
        <v>1</v>
      </c>
      <c r="F401" s="196" t="s">
        <v>1454</v>
      </c>
      <c r="G401" s="193"/>
      <c r="H401" s="195" t="s">
        <v>1</v>
      </c>
      <c r="I401" s="197"/>
      <c r="J401" s="193"/>
      <c r="K401" s="193"/>
      <c r="L401" s="198"/>
      <c r="M401" s="199"/>
      <c r="N401" s="200"/>
      <c r="O401" s="200"/>
      <c r="P401" s="200"/>
      <c r="Q401" s="200"/>
      <c r="R401" s="200"/>
      <c r="S401" s="200"/>
      <c r="T401" s="201"/>
      <c r="AT401" s="202" t="s">
        <v>178</v>
      </c>
      <c r="AU401" s="202" t="s">
        <v>82</v>
      </c>
      <c r="AV401" s="12" t="s">
        <v>82</v>
      </c>
      <c r="AW401" s="12" t="s">
        <v>36</v>
      </c>
      <c r="AX401" s="12" t="s">
        <v>75</v>
      </c>
      <c r="AY401" s="202" t="s">
        <v>172</v>
      </c>
    </row>
    <row r="402" spans="2:51" s="12" customFormat="1">
      <c r="B402" s="192"/>
      <c r="C402" s="193"/>
      <c r="D402" s="194" t="s">
        <v>178</v>
      </c>
      <c r="E402" s="195" t="s">
        <v>1</v>
      </c>
      <c r="F402" s="196" t="s">
        <v>777</v>
      </c>
      <c r="G402" s="193"/>
      <c r="H402" s="195" t="s">
        <v>1</v>
      </c>
      <c r="I402" s="197"/>
      <c r="J402" s="193"/>
      <c r="K402" s="193"/>
      <c r="L402" s="198"/>
      <c r="M402" s="199"/>
      <c r="N402" s="200"/>
      <c r="O402" s="200"/>
      <c r="P402" s="200"/>
      <c r="Q402" s="200"/>
      <c r="R402" s="200"/>
      <c r="S402" s="200"/>
      <c r="T402" s="201"/>
      <c r="AT402" s="202" t="s">
        <v>178</v>
      </c>
      <c r="AU402" s="202" t="s">
        <v>82</v>
      </c>
      <c r="AV402" s="12" t="s">
        <v>82</v>
      </c>
      <c r="AW402" s="12" t="s">
        <v>36</v>
      </c>
      <c r="AX402" s="12" t="s">
        <v>75</v>
      </c>
      <c r="AY402" s="202" t="s">
        <v>172</v>
      </c>
    </row>
    <row r="403" spans="2:51" s="12" customFormat="1">
      <c r="B403" s="192"/>
      <c r="C403" s="193"/>
      <c r="D403" s="194" t="s">
        <v>178</v>
      </c>
      <c r="E403" s="195" t="s">
        <v>1</v>
      </c>
      <c r="F403" s="196" t="s">
        <v>1455</v>
      </c>
      <c r="G403" s="193"/>
      <c r="H403" s="195" t="s">
        <v>1</v>
      </c>
      <c r="I403" s="197"/>
      <c r="J403" s="193"/>
      <c r="K403" s="193"/>
      <c r="L403" s="198"/>
      <c r="M403" s="199"/>
      <c r="N403" s="200"/>
      <c r="O403" s="200"/>
      <c r="P403" s="200"/>
      <c r="Q403" s="200"/>
      <c r="R403" s="200"/>
      <c r="S403" s="200"/>
      <c r="T403" s="201"/>
      <c r="AT403" s="202" t="s">
        <v>178</v>
      </c>
      <c r="AU403" s="202" t="s">
        <v>82</v>
      </c>
      <c r="AV403" s="12" t="s">
        <v>82</v>
      </c>
      <c r="AW403" s="12" t="s">
        <v>36</v>
      </c>
      <c r="AX403" s="12" t="s">
        <v>75</v>
      </c>
      <c r="AY403" s="202" t="s">
        <v>172</v>
      </c>
    </row>
    <row r="404" spans="2:51" s="13" customFormat="1">
      <c r="B404" s="203"/>
      <c r="C404" s="204"/>
      <c r="D404" s="194" t="s">
        <v>178</v>
      </c>
      <c r="E404" s="205" t="s">
        <v>1</v>
      </c>
      <c r="F404" s="206" t="s">
        <v>82</v>
      </c>
      <c r="G404" s="204"/>
      <c r="H404" s="207">
        <v>1</v>
      </c>
      <c r="I404" s="208"/>
      <c r="J404" s="204"/>
      <c r="K404" s="204"/>
      <c r="L404" s="209"/>
      <c r="M404" s="241"/>
      <c r="N404" s="242"/>
      <c r="O404" s="242"/>
      <c r="P404" s="242"/>
      <c r="Q404" s="242"/>
      <c r="R404" s="242"/>
      <c r="S404" s="242"/>
      <c r="T404" s="243"/>
      <c r="AT404" s="213" t="s">
        <v>178</v>
      </c>
      <c r="AU404" s="213" t="s">
        <v>82</v>
      </c>
      <c r="AV404" s="13" t="s">
        <v>84</v>
      </c>
      <c r="AW404" s="13" t="s">
        <v>36</v>
      </c>
      <c r="AX404" s="13" t="s">
        <v>82</v>
      </c>
      <c r="AY404" s="213" t="s">
        <v>172</v>
      </c>
    </row>
    <row r="405" spans="2:51" s="1" customFormat="1" ht="6.95" customHeight="1">
      <c r="B405" s="45"/>
      <c r="C405" s="46"/>
      <c r="D405" s="46"/>
      <c r="E405" s="46"/>
      <c r="F405" s="46"/>
      <c r="G405" s="46"/>
      <c r="H405" s="46"/>
      <c r="I405" s="133"/>
      <c r="J405" s="46"/>
      <c r="K405" s="46"/>
      <c r="L405" s="37"/>
    </row>
  </sheetData>
  <sheetProtection algorithmName="SHA-512" hashValue="Bhx9Em65Dq/4IvbuR9xfv8oXgROlVQtEoGV9EuSA9tLcShLdxGgYLlhHpm5M1ru0Y0fQfI19eEQNJ2c0E5Dw3w==" saltValue="MQWP5bxmev99Pth+X+mGkmQKbOWBCYZ3Sk2cFjBsVAUimU/AcN3bMlOfCz1GYlHTQFvi54u1wvte+jdaUZlcIQ==" spinCount="100000" sheet="1" objects="1" scenarios="1" formatColumns="0" formatRows="0" autoFilter="0"/>
  <autoFilter ref="C100:K404" xr:uid="{00000000-0009-0000-0000-000008000000}"/>
  <mergeCells count="15">
    <mergeCell ref="E87:H87"/>
    <mergeCell ref="E91:H91"/>
    <mergeCell ref="E89:H89"/>
    <mergeCell ref="E93:H9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371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6" t="s">
        <v>114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139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367" t="str">
        <f>'Rekapitulace stavby'!K6</f>
        <v>Výstavba kanalizace Hrdlořezy - DPS - neuznatelné náklady</v>
      </c>
      <c r="F7" s="368"/>
      <c r="G7" s="368"/>
      <c r="H7" s="368"/>
      <c r="L7" s="19"/>
    </row>
    <row r="8" spans="2:46">
      <c r="B8" s="19"/>
      <c r="D8" s="110" t="s">
        <v>140</v>
      </c>
      <c r="L8" s="19"/>
    </row>
    <row r="9" spans="2:46" ht="16.5" customHeight="1">
      <c r="B9" s="19"/>
      <c r="E9" s="367" t="s">
        <v>141</v>
      </c>
      <c r="F9" s="339"/>
      <c r="G9" s="339"/>
      <c r="H9" s="339"/>
      <c r="L9" s="19"/>
    </row>
    <row r="10" spans="2:46" ht="12" customHeight="1">
      <c r="B10" s="19"/>
      <c r="D10" s="110" t="s">
        <v>142</v>
      </c>
      <c r="L10" s="19"/>
    </row>
    <row r="11" spans="2:46" s="1" customFormat="1" ht="16.5" customHeight="1">
      <c r="B11" s="37"/>
      <c r="E11" s="368" t="s">
        <v>438</v>
      </c>
      <c r="F11" s="369"/>
      <c r="G11" s="369"/>
      <c r="H11" s="369"/>
      <c r="I11" s="111"/>
      <c r="L11" s="37"/>
    </row>
    <row r="12" spans="2:46" s="1" customFormat="1" ht="12" customHeight="1">
      <c r="B12" s="37"/>
      <c r="D12" s="110" t="s">
        <v>439</v>
      </c>
      <c r="I12" s="111"/>
      <c r="L12" s="37"/>
    </row>
    <row r="13" spans="2:46" s="1" customFormat="1" ht="36.950000000000003" customHeight="1">
      <c r="B13" s="37"/>
      <c r="E13" s="370" t="s">
        <v>1456</v>
      </c>
      <c r="F13" s="369"/>
      <c r="G13" s="369"/>
      <c r="H13" s="369"/>
      <c r="I13" s="111"/>
      <c r="L13" s="37"/>
    </row>
    <row r="14" spans="2:46" s="1" customFormat="1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1</v>
      </c>
      <c r="I15" s="112" t="s">
        <v>19</v>
      </c>
      <c r="J15" s="16" t="s">
        <v>1</v>
      </c>
      <c r="L15" s="37"/>
    </row>
    <row r="16" spans="2:46" s="1" customFormat="1" ht="12" customHeight="1">
      <c r="B16" s="37"/>
      <c r="D16" s="110" t="s">
        <v>20</v>
      </c>
      <c r="F16" s="16" t="s">
        <v>21</v>
      </c>
      <c r="I16" s="112" t="s">
        <v>22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24</v>
      </c>
      <c r="I18" s="112" t="s">
        <v>25</v>
      </c>
      <c r="J18" s="16" t="s">
        <v>26</v>
      </c>
      <c r="L18" s="37"/>
    </row>
    <row r="19" spans="2:12" s="1" customFormat="1" ht="18" customHeight="1">
      <c r="B19" s="37"/>
      <c r="E19" s="16" t="s">
        <v>27</v>
      </c>
      <c r="I19" s="112" t="s">
        <v>28</v>
      </c>
      <c r="J19" s="16" t="s">
        <v>29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30</v>
      </c>
      <c r="I21" s="112" t="s">
        <v>25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371" t="str">
        <f>'Rekapitulace stavby'!E14</f>
        <v>Vyplň údaj</v>
      </c>
      <c r="F22" s="372"/>
      <c r="G22" s="372"/>
      <c r="H22" s="372"/>
      <c r="I22" s="112" t="s">
        <v>28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32</v>
      </c>
      <c r="I24" s="112" t="s">
        <v>25</v>
      </c>
      <c r="J24" s="16" t="s">
        <v>33</v>
      </c>
      <c r="L24" s="37"/>
    </row>
    <row r="25" spans="2:12" s="1" customFormat="1" ht="18" customHeight="1">
      <c r="B25" s="37"/>
      <c r="E25" s="16" t="s">
        <v>34</v>
      </c>
      <c r="I25" s="112" t="s">
        <v>28</v>
      </c>
      <c r="J25" s="16" t="s">
        <v>35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37</v>
      </c>
      <c r="I27" s="112" t="s">
        <v>25</v>
      </c>
      <c r="J27" s="16" t="s">
        <v>1</v>
      </c>
      <c r="L27" s="37"/>
    </row>
    <row r="28" spans="2:12" s="1" customFormat="1" ht="18" customHeight="1">
      <c r="B28" s="37"/>
      <c r="E28" s="16" t="s">
        <v>38</v>
      </c>
      <c r="I28" s="112" t="s">
        <v>28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39</v>
      </c>
      <c r="I30" s="111"/>
      <c r="L30" s="37"/>
    </row>
    <row r="31" spans="2:12" s="7" customFormat="1" ht="45" customHeight="1">
      <c r="B31" s="114"/>
      <c r="E31" s="373" t="s">
        <v>40</v>
      </c>
      <c r="F31" s="373"/>
      <c r="G31" s="373"/>
      <c r="H31" s="373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41</v>
      </c>
      <c r="I34" s="111"/>
      <c r="J34" s="118">
        <f>ROUND(J100,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43</v>
      </c>
      <c r="I36" s="120" t="s">
        <v>42</v>
      </c>
      <c r="J36" s="119" t="s">
        <v>44</v>
      </c>
      <c r="L36" s="37"/>
    </row>
    <row r="37" spans="2:12" s="1" customFormat="1" ht="14.45" customHeight="1">
      <c r="B37" s="37"/>
      <c r="D37" s="110" t="s">
        <v>45</v>
      </c>
      <c r="E37" s="110" t="s">
        <v>46</v>
      </c>
      <c r="F37" s="121">
        <f>ROUND((SUM(BE100:BE370)),  2)</f>
        <v>0</v>
      </c>
      <c r="I37" s="122">
        <v>0.21</v>
      </c>
      <c r="J37" s="121">
        <f>ROUND(((SUM(BE100:BE370))*I37),  2)</f>
        <v>0</v>
      </c>
      <c r="L37" s="37"/>
    </row>
    <row r="38" spans="2:12" s="1" customFormat="1" ht="14.45" customHeight="1">
      <c r="B38" s="37"/>
      <c r="E38" s="110" t="s">
        <v>47</v>
      </c>
      <c r="F38" s="121">
        <f>ROUND((SUM(BF100:BF370)),  2)</f>
        <v>0</v>
      </c>
      <c r="I38" s="122">
        <v>0.15</v>
      </c>
      <c r="J38" s="121">
        <f>ROUND(((SUM(BF100:BF370))*I38),  2)</f>
        <v>0</v>
      </c>
      <c r="L38" s="37"/>
    </row>
    <row r="39" spans="2:12" s="1" customFormat="1" ht="14.45" hidden="1" customHeight="1">
      <c r="B39" s="37"/>
      <c r="E39" s="110" t="s">
        <v>48</v>
      </c>
      <c r="F39" s="121">
        <f>ROUND((SUM(BG100:BG370)),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49</v>
      </c>
      <c r="F40" s="121">
        <f>ROUND((SUM(BH100:BH370)),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50</v>
      </c>
      <c r="F41" s="121">
        <f>ROUND((SUM(BI100:BI370)),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51</v>
      </c>
      <c r="E43" s="125"/>
      <c r="F43" s="125"/>
      <c r="G43" s="126" t="s">
        <v>52</v>
      </c>
      <c r="H43" s="127" t="s">
        <v>53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143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365" t="str">
        <f>E7</f>
        <v>Výstavba kanalizace Hrdlořezy - DPS - neuznatelné náklady</v>
      </c>
      <c r="F52" s="366"/>
      <c r="G52" s="366"/>
      <c r="H52" s="366"/>
      <c r="I52" s="111"/>
      <c r="J52" s="34"/>
      <c r="K52" s="34"/>
      <c r="L52" s="37"/>
    </row>
    <row r="53" spans="2:12" ht="12" customHeight="1">
      <c r="B53" s="20"/>
      <c r="C53" s="28" t="s">
        <v>140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365" t="s">
        <v>141</v>
      </c>
      <c r="F54" s="352"/>
      <c r="G54" s="352"/>
      <c r="H54" s="352"/>
      <c r="J54" s="21"/>
      <c r="K54" s="21"/>
      <c r="L54" s="19"/>
    </row>
    <row r="55" spans="2:12" ht="12" customHeight="1">
      <c r="B55" s="20"/>
      <c r="C55" s="28" t="s">
        <v>142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366" t="s">
        <v>438</v>
      </c>
      <c r="F56" s="347"/>
      <c r="G56" s="347"/>
      <c r="H56" s="347"/>
      <c r="I56" s="111"/>
      <c r="J56" s="34"/>
      <c r="K56" s="34"/>
      <c r="L56" s="37"/>
    </row>
    <row r="57" spans="2:12" s="1" customFormat="1" ht="12" customHeight="1">
      <c r="B57" s="33"/>
      <c r="C57" s="28" t="s">
        <v>439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348" t="str">
        <f>E13</f>
        <v>SO 08.8. - Přeložka vodovodu D-a</v>
      </c>
      <c r="F58" s="347"/>
      <c r="G58" s="347"/>
      <c r="H58" s="347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20</v>
      </c>
      <c r="D60" s="34"/>
      <c r="E60" s="34"/>
      <c r="F60" s="26" t="str">
        <f>F16</f>
        <v>Hrdlořezy</v>
      </c>
      <c r="G60" s="34"/>
      <c r="H60" s="34"/>
      <c r="I60" s="112" t="s">
        <v>22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24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32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30</v>
      </c>
      <c r="D63" s="34"/>
      <c r="E63" s="34"/>
      <c r="F63" s="26" t="str">
        <f>IF(E22="","",E22)</f>
        <v>Vyplň údaj</v>
      </c>
      <c r="G63" s="34"/>
      <c r="H63" s="34"/>
      <c r="I63" s="112" t="s">
        <v>37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144</v>
      </c>
      <c r="D65" s="138"/>
      <c r="E65" s="138"/>
      <c r="F65" s="138"/>
      <c r="G65" s="138"/>
      <c r="H65" s="138"/>
      <c r="I65" s="139"/>
      <c r="J65" s="140" t="s">
        <v>145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146</v>
      </c>
      <c r="D67" s="34"/>
      <c r="E67" s="34"/>
      <c r="F67" s="34"/>
      <c r="G67" s="34"/>
      <c r="H67" s="34"/>
      <c r="I67" s="111"/>
      <c r="J67" s="72">
        <f>J100</f>
        <v>0</v>
      </c>
      <c r="K67" s="34"/>
      <c r="L67" s="37"/>
      <c r="AU67" s="16" t="s">
        <v>147</v>
      </c>
    </row>
    <row r="68" spans="2:47" s="8" customFormat="1" ht="24.95" customHeight="1">
      <c r="B68" s="142"/>
      <c r="C68" s="143"/>
      <c r="D68" s="144" t="s">
        <v>148</v>
      </c>
      <c r="E68" s="145"/>
      <c r="F68" s="145"/>
      <c r="G68" s="145"/>
      <c r="H68" s="145"/>
      <c r="I68" s="146"/>
      <c r="J68" s="147">
        <f>J101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149</v>
      </c>
      <c r="E69" s="151"/>
      <c r="F69" s="151"/>
      <c r="G69" s="151"/>
      <c r="H69" s="151"/>
      <c r="I69" s="152"/>
      <c r="J69" s="153">
        <f>J102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151</v>
      </c>
      <c r="E70" s="151"/>
      <c r="F70" s="151"/>
      <c r="G70" s="151"/>
      <c r="H70" s="151"/>
      <c r="I70" s="152"/>
      <c r="J70" s="153">
        <f>J202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152</v>
      </c>
      <c r="E71" s="151"/>
      <c r="F71" s="151"/>
      <c r="G71" s="151"/>
      <c r="H71" s="151"/>
      <c r="I71" s="152"/>
      <c r="J71" s="153">
        <f>J215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153</v>
      </c>
      <c r="E72" s="151"/>
      <c r="F72" s="151"/>
      <c r="G72" s="151"/>
      <c r="H72" s="151"/>
      <c r="I72" s="152"/>
      <c r="J72" s="153">
        <f>J268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154</v>
      </c>
      <c r="E73" s="151"/>
      <c r="F73" s="151"/>
      <c r="G73" s="151"/>
      <c r="H73" s="151"/>
      <c r="I73" s="152"/>
      <c r="J73" s="153">
        <f>J332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155</v>
      </c>
      <c r="E74" s="151"/>
      <c r="F74" s="151"/>
      <c r="G74" s="151"/>
      <c r="H74" s="151"/>
      <c r="I74" s="152"/>
      <c r="J74" s="153">
        <f>J357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156</v>
      </c>
      <c r="E75" s="151"/>
      <c r="F75" s="151"/>
      <c r="G75" s="151"/>
      <c r="H75" s="151"/>
      <c r="I75" s="152"/>
      <c r="J75" s="153">
        <f>J366</f>
        <v>0</v>
      </c>
      <c r="K75" s="93"/>
      <c r="L75" s="154"/>
    </row>
    <row r="76" spans="2:47" s="8" customFormat="1" ht="24.95" customHeight="1">
      <c r="B76" s="142"/>
      <c r="C76" s="143"/>
      <c r="D76" s="144" t="s">
        <v>441</v>
      </c>
      <c r="E76" s="145"/>
      <c r="F76" s="145"/>
      <c r="G76" s="145"/>
      <c r="H76" s="145"/>
      <c r="I76" s="146"/>
      <c r="J76" s="147">
        <f>J368</f>
        <v>0</v>
      </c>
      <c r="K76" s="143"/>
      <c r="L76" s="148"/>
    </row>
    <row r="77" spans="2:47" s="1" customFormat="1" ht="21.75" customHeight="1">
      <c r="B77" s="33"/>
      <c r="C77" s="34"/>
      <c r="D77" s="34"/>
      <c r="E77" s="34"/>
      <c r="F77" s="34"/>
      <c r="G77" s="34"/>
      <c r="H77" s="34"/>
      <c r="I77" s="111"/>
      <c r="J77" s="34"/>
      <c r="K77" s="34"/>
      <c r="L77" s="37"/>
    </row>
    <row r="78" spans="2:47" s="1" customFormat="1" ht="6.95" customHeight="1">
      <c r="B78" s="45"/>
      <c r="C78" s="46"/>
      <c r="D78" s="46"/>
      <c r="E78" s="46"/>
      <c r="F78" s="46"/>
      <c r="G78" s="46"/>
      <c r="H78" s="46"/>
      <c r="I78" s="133"/>
      <c r="J78" s="46"/>
      <c r="K78" s="46"/>
      <c r="L78" s="37"/>
    </row>
    <row r="82" spans="2:12" s="1" customFormat="1" ht="6.95" customHeight="1">
      <c r="B82" s="47"/>
      <c r="C82" s="48"/>
      <c r="D82" s="48"/>
      <c r="E82" s="48"/>
      <c r="F82" s="48"/>
      <c r="G82" s="48"/>
      <c r="H82" s="48"/>
      <c r="I82" s="136"/>
      <c r="J82" s="48"/>
      <c r="K82" s="48"/>
      <c r="L82" s="37"/>
    </row>
    <row r="83" spans="2:12" s="1" customFormat="1" ht="24.95" customHeight="1">
      <c r="B83" s="33"/>
      <c r="C83" s="22" t="s">
        <v>157</v>
      </c>
      <c r="D83" s="34"/>
      <c r="E83" s="34"/>
      <c r="F83" s="34"/>
      <c r="G83" s="34"/>
      <c r="H83" s="34"/>
      <c r="I83" s="111"/>
      <c r="J83" s="34"/>
      <c r="K83" s="34"/>
      <c r="L83" s="37"/>
    </row>
    <row r="84" spans="2:12" s="1" customFormat="1" ht="6.95" customHeight="1">
      <c r="B84" s="33"/>
      <c r="C84" s="34"/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12" customHeight="1">
      <c r="B85" s="33"/>
      <c r="C85" s="28" t="s">
        <v>15</v>
      </c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6.5" customHeight="1">
      <c r="B86" s="33"/>
      <c r="C86" s="34"/>
      <c r="D86" s="34"/>
      <c r="E86" s="365" t="str">
        <f>E7</f>
        <v>Výstavba kanalizace Hrdlořezy - DPS - neuznatelné náklady</v>
      </c>
      <c r="F86" s="366"/>
      <c r="G86" s="366"/>
      <c r="H86" s="366"/>
      <c r="I86" s="111"/>
      <c r="J86" s="34"/>
      <c r="K86" s="34"/>
      <c r="L86" s="37"/>
    </row>
    <row r="87" spans="2:12" ht="12" customHeight="1">
      <c r="B87" s="20"/>
      <c r="C87" s="28" t="s">
        <v>140</v>
      </c>
      <c r="D87" s="21"/>
      <c r="E87" s="21"/>
      <c r="F87" s="21"/>
      <c r="G87" s="21"/>
      <c r="H87" s="21"/>
      <c r="J87" s="21"/>
      <c r="K87" s="21"/>
      <c r="L87" s="19"/>
    </row>
    <row r="88" spans="2:12" ht="16.5" customHeight="1">
      <c r="B88" s="20"/>
      <c r="C88" s="21"/>
      <c r="D88" s="21"/>
      <c r="E88" s="365" t="s">
        <v>141</v>
      </c>
      <c r="F88" s="352"/>
      <c r="G88" s="352"/>
      <c r="H88" s="352"/>
      <c r="J88" s="21"/>
      <c r="K88" s="21"/>
      <c r="L88" s="19"/>
    </row>
    <row r="89" spans="2:12" ht="12" customHeight="1">
      <c r="B89" s="20"/>
      <c r="C89" s="28" t="s">
        <v>142</v>
      </c>
      <c r="D89" s="21"/>
      <c r="E89" s="21"/>
      <c r="F89" s="21"/>
      <c r="G89" s="21"/>
      <c r="H89" s="21"/>
      <c r="J89" s="21"/>
      <c r="K89" s="21"/>
      <c r="L89" s="19"/>
    </row>
    <row r="90" spans="2:12" s="1" customFormat="1" ht="16.5" customHeight="1">
      <c r="B90" s="33"/>
      <c r="C90" s="34"/>
      <c r="D90" s="34"/>
      <c r="E90" s="366" t="s">
        <v>438</v>
      </c>
      <c r="F90" s="347"/>
      <c r="G90" s="347"/>
      <c r="H90" s="347"/>
      <c r="I90" s="111"/>
      <c r="J90" s="34"/>
      <c r="K90" s="34"/>
      <c r="L90" s="37"/>
    </row>
    <row r="91" spans="2:12" s="1" customFormat="1" ht="12" customHeight="1">
      <c r="B91" s="33"/>
      <c r="C91" s="28" t="s">
        <v>439</v>
      </c>
      <c r="D91" s="34"/>
      <c r="E91" s="34"/>
      <c r="F91" s="34"/>
      <c r="G91" s="34"/>
      <c r="H91" s="34"/>
      <c r="I91" s="111"/>
      <c r="J91" s="34"/>
      <c r="K91" s="34"/>
      <c r="L91" s="37"/>
    </row>
    <row r="92" spans="2:12" s="1" customFormat="1" ht="16.5" customHeight="1">
      <c r="B92" s="33"/>
      <c r="C92" s="34"/>
      <c r="D92" s="34"/>
      <c r="E92" s="348" t="str">
        <f>E13</f>
        <v>SO 08.8. - Přeložka vodovodu D-a</v>
      </c>
      <c r="F92" s="347"/>
      <c r="G92" s="347"/>
      <c r="H92" s="347"/>
      <c r="I92" s="111"/>
      <c r="J92" s="34"/>
      <c r="K92" s="34"/>
      <c r="L92" s="37"/>
    </row>
    <row r="93" spans="2:12" s="1" customFormat="1" ht="6.95" customHeight="1">
      <c r="B93" s="33"/>
      <c r="C93" s="34"/>
      <c r="D93" s="34"/>
      <c r="E93" s="34"/>
      <c r="F93" s="34"/>
      <c r="G93" s="34"/>
      <c r="H93" s="34"/>
      <c r="I93" s="111"/>
      <c r="J93" s="34"/>
      <c r="K93" s="34"/>
      <c r="L93" s="37"/>
    </row>
    <row r="94" spans="2:12" s="1" customFormat="1" ht="12" customHeight="1">
      <c r="B94" s="33"/>
      <c r="C94" s="28" t="s">
        <v>20</v>
      </c>
      <c r="D94" s="34"/>
      <c r="E94" s="34"/>
      <c r="F94" s="26" t="str">
        <f>F16</f>
        <v>Hrdlořezy</v>
      </c>
      <c r="G94" s="34"/>
      <c r="H94" s="34"/>
      <c r="I94" s="112" t="s">
        <v>22</v>
      </c>
      <c r="J94" s="54" t="str">
        <f>IF(J16="","",J16)</f>
        <v>21. 3. 2018</v>
      </c>
      <c r="K94" s="34"/>
      <c r="L94" s="37"/>
    </row>
    <row r="95" spans="2:12" s="1" customFormat="1" ht="6.95" customHeight="1">
      <c r="B95" s="33"/>
      <c r="C95" s="34"/>
      <c r="D95" s="34"/>
      <c r="E95" s="34"/>
      <c r="F95" s="34"/>
      <c r="G95" s="34"/>
      <c r="H95" s="34"/>
      <c r="I95" s="111"/>
      <c r="J95" s="34"/>
      <c r="K95" s="34"/>
      <c r="L95" s="37"/>
    </row>
    <row r="96" spans="2:12" s="1" customFormat="1" ht="13.7" customHeight="1">
      <c r="B96" s="33"/>
      <c r="C96" s="28" t="s">
        <v>24</v>
      </c>
      <c r="D96" s="34"/>
      <c r="E96" s="34"/>
      <c r="F96" s="26" t="str">
        <f>E19</f>
        <v>Vodovody a kanalizace Mladá Boleslav, a.s.</v>
      </c>
      <c r="G96" s="34"/>
      <c r="H96" s="34"/>
      <c r="I96" s="112" t="s">
        <v>32</v>
      </c>
      <c r="J96" s="31" t="str">
        <f>E25</f>
        <v>ŠINDLAR s.r.o.</v>
      </c>
      <c r="K96" s="34"/>
      <c r="L96" s="37"/>
    </row>
    <row r="97" spans="2:65" s="1" customFormat="1" ht="13.7" customHeight="1">
      <c r="B97" s="33"/>
      <c r="C97" s="28" t="s">
        <v>30</v>
      </c>
      <c r="D97" s="34"/>
      <c r="E97" s="34"/>
      <c r="F97" s="26" t="str">
        <f>IF(E22="","",E22)</f>
        <v>Vyplň údaj</v>
      </c>
      <c r="G97" s="34"/>
      <c r="H97" s="34"/>
      <c r="I97" s="112" t="s">
        <v>37</v>
      </c>
      <c r="J97" s="31" t="str">
        <f>E28</f>
        <v>Roman Bárta</v>
      </c>
      <c r="K97" s="34"/>
      <c r="L97" s="37"/>
    </row>
    <row r="98" spans="2:65" s="1" customFormat="1" ht="10.35" customHeight="1">
      <c r="B98" s="33"/>
      <c r="C98" s="34"/>
      <c r="D98" s="34"/>
      <c r="E98" s="34"/>
      <c r="F98" s="34"/>
      <c r="G98" s="34"/>
      <c r="H98" s="34"/>
      <c r="I98" s="111"/>
      <c r="J98" s="34"/>
      <c r="K98" s="34"/>
      <c r="L98" s="37"/>
    </row>
    <row r="99" spans="2:65" s="10" customFormat="1" ht="29.25" customHeight="1">
      <c r="B99" s="155"/>
      <c r="C99" s="156" t="s">
        <v>158</v>
      </c>
      <c r="D99" s="157" t="s">
        <v>60</v>
      </c>
      <c r="E99" s="157" t="s">
        <v>56</v>
      </c>
      <c r="F99" s="157" t="s">
        <v>57</v>
      </c>
      <c r="G99" s="157" t="s">
        <v>159</v>
      </c>
      <c r="H99" s="157" t="s">
        <v>160</v>
      </c>
      <c r="I99" s="158" t="s">
        <v>161</v>
      </c>
      <c r="J99" s="157" t="s">
        <v>145</v>
      </c>
      <c r="K99" s="159" t="s">
        <v>162</v>
      </c>
      <c r="L99" s="160"/>
      <c r="M99" s="63" t="s">
        <v>1</v>
      </c>
      <c r="N99" s="64" t="s">
        <v>45</v>
      </c>
      <c r="O99" s="64" t="s">
        <v>163</v>
      </c>
      <c r="P99" s="64" t="s">
        <v>164</v>
      </c>
      <c r="Q99" s="64" t="s">
        <v>165</v>
      </c>
      <c r="R99" s="64" t="s">
        <v>166</v>
      </c>
      <c r="S99" s="64" t="s">
        <v>167</v>
      </c>
      <c r="T99" s="65" t="s">
        <v>168</v>
      </c>
    </row>
    <row r="100" spans="2:65" s="1" customFormat="1" ht="22.9" customHeight="1">
      <c r="B100" s="33"/>
      <c r="C100" s="70" t="s">
        <v>169</v>
      </c>
      <c r="D100" s="34"/>
      <c r="E100" s="34"/>
      <c r="F100" s="34"/>
      <c r="G100" s="34"/>
      <c r="H100" s="34"/>
      <c r="I100" s="111"/>
      <c r="J100" s="161">
        <f>BK100</f>
        <v>0</v>
      </c>
      <c r="K100" s="34"/>
      <c r="L100" s="37"/>
      <c r="M100" s="66"/>
      <c r="N100" s="67"/>
      <c r="O100" s="67"/>
      <c r="P100" s="162">
        <f>P101+P368</f>
        <v>0</v>
      </c>
      <c r="Q100" s="67"/>
      <c r="R100" s="162">
        <f>R101+R368</f>
        <v>164.42122929999999</v>
      </c>
      <c r="S100" s="67"/>
      <c r="T100" s="163">
        <f>T101+T368</f>
        <v>155.41877999999997</v>
      </c>
      <c r="AT100" s="16" t="s">
        <v>74</v>
      </c>
      <c r="AU100" s="16" t="s">
        <v>147</v>
      </c>
      <c r="BK100" s="164">
        <f>BK101+BK368</f>
        <v>0</v>
      </c>
    </row>
    <row r="101" spans="2:65" s="11" customFormat="1" ht="25.9" customHeight="1">
      <c r="B101" s="165"/>
      <c r="C101" s="166"/>
      <c r="D101" s="167" t="s">
        <v>74</v>
      </c>
      <c r="E101" s="168" t="s">
        <v>170</v>
      </c>
      <c r="F101" s="168" t="s">
        <v>171</v>
      </c>
      <c r="G101" s="166"/>
      <c r="H101" s="166"/>
      <c r="I101" s="169"/>
      <c r="J101" s="170">
        <f>BK101</f>
        <v>0</v>
      </c>
      <c r="K101" s="166"/>
      <c r="L101" s="171"/>
      <c r="M101" s="172"/>
      <c r="N101" s="173"/>
      <c r="O101" s="173"/>
      <c r="P101" s="174">
        <f>P102+P202+P215+P268+P332+P357+P366</f>
        <v>0</v>
      </c>
      <c r="Q101" s="173"/>
      <c r="R101" s="174">
        <f>R102+R202+R215+R268+R332+R357+R366</f>
        <v>164.42122929999999</v>
      </c>
      <c r="S101" s="173"/>
      <c r="T101" s="175">
        <f>T102+T202+T215+T268+T332+T357+T366</f>
        <v>155.41877999999997</v>
      </c>
      <c r="AR101" s="176" t="s">
        <v>82</v>
      </c>
      <c r="AT101" s="177" t="s">
        <v>74</v>
      </c>
      <c r="AU101" s="177" t="s">
        <v>75</v>
      </c>
      <c r="AY101" s="176" t="s">
        <v>172</v>
      </c>
      <c r="BK101" s="178">
        <f>BK102+BK202+BK215+BK268+BK332+BK357+BK366</f>
        <v>0</v>
      </c>
    </row>
    <row r="102" spans="2:65" s="11" customFormat="1" ht="22.9" customHeight="1">
      <c r="B102" s="165"/>
      <c r="C102" s="166"/>
      <c r="D102" s="167" t="s">
        <v>74</v>
      </c>
      <c r="E102" s="179" t="s">
        <v>82</v>
      </c>
      <c r="F102" s="179" t="s">
        <v>173</v>
      </c>
      <c r="G102" s="166"/>
      <c r="H102" s="166"/>
      <c r="I102" s="169"/>
      <c r="J102" s="180">
        <f>BK102</f>
        <v>0</v>
      </c>
      <c r="K102" s="166"/>
      <c r="L102" s="171"/>
      <c r="M102" s="172"/>
      <c r="N102" s="173"/>
      <c r="O102" s="173"/>
      <c r="P102" s="174">
        <f>SUM(P103:P201)</f>
        <v>0</v>
      </c>
      <c r="Q102" s="173"/>
      <c r="R102" s="174">
        <f>SUM(R103:R201)</f>
        <v>160.09583179999998</v>
      </c>
      <c r="S102" s="173"/>
      <c r="T102" s="175">
        <f>SUM(T103:T201)</f>
        <v>155.36113999999998</v>
      </c>
      <c r="AR102" s="176" t="s">
        <v>82</v>
      </c>
      <c r="AT102" s="177" t="s">
        <v>74</v>
      </c>
      <c r="AU102" s="177" t="s">
        <v>82</v>
      </c>
      <c r="AY102" s="176" t="s">
        <v>172</v>
      </c>
      <c r="BK102" s="178">
        <f>SUM(BK103:BK201)</f>
        <v>0</v>
      </c>
    </row>
    <row r="103" spans="2:65" s="1" customFormat="1" ht="22.5" customHeight="1">
      <c r="B103" s="33"/>
      <c r="C103" s="181" t="s">
        <v>82</v>
      </c>
      <c r="D103" s="181" t="s">
        <v>174</v>
      </c>
      <c r="E103" s="182" t="s">
        <v>191</v>
      </c>
      <c r="F103" s="183" t="s">
        <v>192</v>
      </c>
      <c r="G103" s="184" t="s">
        <v>175</v>
      </c>
      <c r="H103" s="185">
        <v>86.75</v>
      </c>
      <c r="I103" s="186"/>
      <c r="J103" s="185">
        <f>ROUND(I103*H103,2)</f>
        <v>0</v>
      </c>
      <c r="K103" s="183" t="s">
        <v>176</v>
      </c>
      <c r="L103" s="37"/>
      <c r="M103" s="187" t="s">
        <v>1</v>
      </c>
      <c r="N103" s="188" t="s">
        <v>46</v>
      </c>
      <c r="O103" s="59"/>
      <c r="P103" s="189">
        <f>O103*H103</f>
        <v>0</v>
      </c>
      <c r="Q103" s="189">
        <v>0</v>
      </c>
      <c r="R103" s="189">
        <f>Q103*H103</f>
        <v>0</v>
      </c>
      <c r="S103" s="189">
        <v>0.28999999999999998</v>
      </c>
      <c r="T103" s="190">
        <f>S103*H103</f>
        <v>25.157499999999999</v>
      </c>
      <c r="AR103" s="16" t="s">
        <v>177</v>
      </c>
      <c r="AT103" s="16" t="s">
        <v>174</v>
      </c>
      <c r="AU103" s="16" t="s">
        <v>84</v>
      </c>
      <c r="AY103" s="16" t="s">
        <v>172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6" t="s">
        <v>82</v>
      </c>
      <c r="BK103" s="191">
        <f>ROUND(I103*H103,2)</f>
        <v>0</v>
      </c>
      <c r="BL103" s="16" t="s">
        <v>177</v>
      </c>
      <c r="BM103" s="16" t="s">
        <v>1457</v>
      </c>
    </row>
    <row r="104" spans="2:65" s="1" customFormat="1" ht="19.5">
      <c r="B104" s="33"/>
      <c r="C104" s="34"/>
      <c r="D104" s="194" t="s">
        <v>186</v>
      </c>
      <c r="E104" s="34"/>
      <c r="F104" s="214" t="s">
        <v>193</v>
      </c>
      <c r="G104" s="34"/>
      <c r="H104" s="34"/>
      <c r="I104" s="111"/>
      <c r="J104" s="34"/>
      <c r="K104" s="34"/>
      <c r="L104" s="37"/>
      <c r="M104" s="215"/>
      <c r="N104" s="59"/>
      <c r="O104" s="59"/>
      <c r="P104" s="59"/>
      <c r="Q104" s="59"/>
      <c r="R104" s="59"/>
      <c r="S104" s="59"/>
      <c r="T104" s="60"/>
      <c r="AT104" s="16" t="s">
        <v>186</v>
      </c>
      <c r="AU104" s="16" t="s">
        <v>84</v>
      </c>
    </row>
    <row r="105" spans="2:65" s="12" customFormat="1">
      <c r="B105" s="192"/>
      <c r="C105" s="193"/>
      <c r="D105" s="194" t="s">
        <v>178</v>
      </c>
      <c r="E105" s="195" t="s">
        <v>1</v>
      </c>
      <c r="F105" s="196" t="s">
        <v>1115</v>
      </c>
      <c r="G105" s="193"/>
      <c r="H105" s="195" t="s">
        <v>1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178</v>
      </c>
      <c r="AU105" s="202" t="s">
        <v>84</v>
      </c>
      <c r="AV105" s="12" t="s">
        <v>82</v>
      </c>
      <c r="AW105" s="12" t="s">
        <v>36</v>
      </c>
      <c r="AX105" s="12" t="s">
        <v>75</v>
      </c>
      <c r="AY105" s="202" t="s">
        <v>172</v>
      </c>
    </row>
    <row r="106" spans="2:65" s="12" customFormat="1">
      <c r="B106" s="192"/>
      <c r="C106" s="193"/>
      <c r="D106" s="194" t="s">
        <v>178</v>
      </c>
      <c r="E106" s="195" t="s">
        <v>1</v>
      </c>
      <c r="F106" s="196" t="s">
        <v>180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178</v>
      </c>
      <c r="AU106" s="202" t="s">
        <v>84</v>
      </c>
      <c r="AV106" s="12" t="s">
        <v>82</v>
      </c>
      <c r="AW106" s="12" t="s">
        <v>36</v>
      </c>
      <c r="AX106" s="12" t="s">
        <v>75</v>
      </c>
      <c r="AY106" s="202" t="s">
        <v>172</v>
      </c>
    </row>
    <row r="107" spans="2:65" s="12" customFormat="1">
      <c r="B107" s="192"/>
      <c r="C107" s="193"/>
      <c r="D107" s="194" t="s">
        <v>178</v>
      </c>
      <c r="E107" s="195" t="s">
        <v>1</v>
      </c>
      <c r="F107" s="196" t="s">
        <v>194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178</v>
      </c>
      <c r="AU107" s="202" t="s">
        <v>84</v>
      </c>
      <c r="AV107" s="12" t="s">
        <v>82</v>
      </c>
      <c r="AW107" s="12" t="s">
        <v>36</v>
      </c>
      <c r="AX107" s="12" t="s">
        <v>75</v>
      </c>
      <c r="AY107" s="202" t="s">
        <v>172</v>
      </c>
    </row>
    <row r="108" spans="2:65" s="13" customFormat="1">
      <c r="B108" s="203"/>
      <c r="C108" s="204"/>
      <c r="D108" s="194" t="s">
        <v>178</v>
      </c>
      <c r="E108" s="205" t="s">
        <v>1</v>
      </c>
      <c r="F108" s="206" t="s">
        <v>1458</v>
      </c>
      <c r="G108" s="204"/>
      <c r="H108" s="207">
        <v>6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178</v>
      </c>
      <c r="AU108" s="213" t="s">
        <v>84</v>
      </c>
      <c r="AV108" s="13" t="s">
        <v>84</v>
      </c>
      <c r="AW108" s="13" t="s">
        <v>36</v>
      </c>
      <c r="AX108" s="13" t="s">
        <v>75</v>
      </c>
      <c r="AY108" s="213" t="s">
        <v>172</v>
      </c>
    </row>
    <row r="109" spans="2:65" s="13" customFormat="1">
      <c r="B109" s="203"/>
      <c r="C109" s="204"/>
      <c r="D109" s="194" t="s">
        <v>178</v>
      </c>
      <c r="E109" s="205" t="s">
        <v>1</v>
      </c>
      <c r="F109" s="206" t="s">
        <v>1459</v>
      </c>
      <c r="G109" s="204"/>
      <c r="H109" s="207">
        <v>80.75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178</v>
      </c>
      <c r="AU109" s="213" t="s">
        <v>84</v>
      </c>
      <c r="AV109" s="13" t="s">
        <v>84</v>
      </c>
      <c r="AW109" s="13" t="s">
        <v>36</v>
      </c>
      <c r="AX109" s="13" t="s">
        <v>75</v>
      </c>
      <c r="AY109" s="213" t="s">
        <v>172</v>
      </c>
    </row>
    <row r="110" spans="2:65" s="14" customFormat="1">
      <c r="B110" s="216"/>
      <c r="C110" s="217"/>
      <c r="D110" s="194" t="s">
        <v>178</v>
      </c>
      <c r="E110" s="218" t="s">
        <v>1</v>
      </c>
      <c r="F110" s="219" t="s">
        <v>195</v>
      </c>
      <c r="G110" s="217"/>
      <c r="H110" s="220">
        <v>86.75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178</v>
      </c>
      <c r="AU110" s="226" t="s">
        <v>84</v>
      </c>
      <c r="AV110" s="14" t="s">
        <v>177</v>
      </c>
      <c r="AW110" s="14" t="s">
        <v>36</v>
      </c>
      <c r="AX110" s="14" t="s">
        <v>82</v>
      </c>
      <c r="AY110" s="226" t="s">
        <v>172</v>
      </c>
    </row>
    <row r="111" spans="2:65" s="1" customFormat="1" ht="22.5" customHeight="1">
      <c r="B111" s="33"/>
      <c r="C111" s="181" t="s">
        <v>84</v>
      </c>
      <c r="D111" s="181" t="s">
        <v>174</v>
      </c>
      <c r="E111" s="182" t="s">
        <v>197</v>
      </c>
      <c r="F111" s="183" t="s">
        <v>198</v>
      </c>
      <c r="G111" s="184" t="s">
        <v>175</v>
      </c>
      <c r="H111" s="185">
        <v>86.75</v>
      </c>
      <c r="I111" s="186"/>
      <c r="J111" s="185">
        <f>ROUND(I111*H111,2)</f>
        <v>0</v>
      </c>
      <c r="K111" s="183" t="s">
        <v>176</v>
      </c>
      <c r="L111" s="37"/>
      <c r="M111" s="187" t="s">
        <v>1</v>
      </c>
      <c r="N111" s="188" t="s">
        <v>46</v>
      </c>
      <c r="O111" s="59"/>
      <c r="P111" s="189">
        <f>O111*H111</f>
        <v>0</v>
      </c>
      <c r="Q111" s="189">
        <v>0</v>
      </c>
      <c r="R111" s="189">
        <f>Q111*H111</f>
        <v>0</v>
      </c>
      <c r="S111" s="189">
        <v>0.57999999999999996</v>
      </c>
      <c r="T111" s="190">
        <f>S111*H111</f>
        <v>50.314999999999998</v>
      </c>
      <c r="AR111" s="16" t="s">
        <v>177</v>
      </c>
      <c r="AT111" s="16" t="s">
        <v>174</v>
      </c>
      <c r="AU111" s="16" t="s">
        <v>84</v>
      </c>
      <c r="AY111" s="16" t="s">
        <v>172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6" t="s">
        <v>82</v>
      </c>
      <c r="BK111" s="191">
        <f>ROUND(I111*H111,2)</f>
        <v>0</v>
      </c>
      <c r="BL111" s="16" t="s">
        <v>177</v>
      </c>
      <c r="BM111" s="16" t="s">
        <v>1460</v>
      </c>
    </row>
    <row r="112" spans="2:65" s="1" customFormat="1" ht="19.5">
      <c r="B112" s="33"/>
      <c r="C112" s="34"/>
      <c r="D112" s="194" t="s">
        <v>186</v>
      </c>
      <c r="E112" s="34"/>
      <c r="F112" s="214" t="s">
        <v>199</v>
      </c>
      <c r="G112" s="34"/>
      <c r="H112" s="34"/>
      <c r="I112" s="111"/>
      <c r="J112" s="34"/>
      <c r="K112" s="34"/>
      <c r="L112" s="37"/>
      <c r="M112" s="215"/>
      <c r="N112" s="59"/>
      <c r="O112" s="59"/>
      <c r="P112" s="59"/>
      <c r="Q112" s="59"/>
      <c r="R112" s="59"/>
      <c r="S112" s="59"/>
      <c r="T112" s="60"/>
      <c r="AT112" s="16" t="s">
        <v>186</v>
      </c>
      <c r="AU112" s="16" t="s">
        <v>84</v>
      </c>
    </row>
    <row r="113" spans="2:65" s="12" customFormat="1">
      <c r="B113" s="192"/>
      <c r="C113" s="193"/>
      <c r="D113" s="194" t="s">
        <v>178</v>
      </c>
      <c r="E113" s="195" t="s">
        <v>1</v>
      </c>
      <c r="F113" s="196" t="s">
        <v>1115</v>
      </c>
      <c r="G113" s="193"/>
      <c r="H113" s="195" t="s">
        <v>1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178</v>
      </c>
      <c r="AU113" s="202" t="s">
        <v>84</v>
      </c>
      <c r="AV113" s="12" t="s">
        <v>82</v>
      </c>
      <c r="AW113" s="12" t="s">
        <v>36</v>
      </c>
      <c r="AX113" s="12" t="s">
        <v>75</v>
      </c>
      <c r="AY113" s="202" t="s">
        <v>172</v>
      </c>
    </row>
    <row r="114" spans="2:65" s="12" customFormat="1">
      <c r="B114" s="192"/>
      <c r="C114" s="193"/>
      <c r="D114" s="194" t="s">
        <v>178</v>
      </c>
      <c r="E114" s="195" t="s">
        <v>1</v>
      </c>
      <c r="F114" s="196" t="s">
        <v>180</v>
      </c>
      <c r="G114" s="193"/>
      <c r="H114" s="195" t="s">
        <v>1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178</v>
      </c>
      <c r="AU114" s="202" t="s">
        <v>84</v>
      </c>
      <c r="AV114" s="12" t="s">
        <v>82</v>
      </c>
      <c r="AW114" s="12" t="s">
        <v>36</v>
      </c>
      <c r="AX114" s="12" t="s">
        <v>75</v>
      </c>
      <c r="AY114" s="202" t="s">
        <v>172</v>
      </c>
    </row>
    <row r="115" spans="2:65" s="13" customFormat="1">
      <c r="B115" s="203"/>
      <c r="C115" s="204"/>
      <c r="D115" s="194" t="s">
        <v>178</v>
      </c>
      <c r="E115" s="205" t="s">
        <v>1</v>
      </c>
      <c r="F115" s="206" t="s">
        <v>1461</v>
      </c>
      <c r="G115" s="204"/>
      <c r="H115" s="207">
        <v>6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178</v>
      </c>
      <c r="AU115" s="213" t="s">
        <v>84</v>
      </c>
      <c r="AV115" s="13" t="s">
        <v>84</v>
      </c>
      <c r="AW115" s="13" t="s">
        <v>36</v>
      </c>
      <c r="AX115" s="13" t="s">
        <v>75</v>
      </c>
      <c r="AY115" s="213" t="s">
        <v>172</v>
      </c>
    </row>
    <row r="116" spans="2:65" s="13" customFormat="1">
      <c r="B116" s="203"/>
      <c r="C116" s="204"/>
      <c r="D116" s="194" t="s">
        <v>178</v>
      </c>
      <c r="E116" s="205" t="s">
        <v>1</v>
      </c>
      <c r="F116" s="206" t="s">
        <v>1459</v>
      </c>
      <c r="G116" s="204"/>
      <c r="H116" s="207">
        <v>80.75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178</v>
      </c>
      <c r="AU116" s="213" t="s">
        <v>84</v>
      </c>
      <c r="AV116" s="13" t="s">
        <v>84</v>
      </c>
      <c r="AW116" s="13" t="s">
        <v>36</v>
      </c>
      <c r="AX116" s="13" t="s">
        <v>75</v>
      </c>
      <c r="AY116" s="213" t="s">
        <v>172</v>
      </c>
    </row>
    <row r="117" spans="2:65" s="14" customFormat="1">
      <c r="B117" s="216"/>
      <c r="C117" s="217"/>
      <c r="D117" s="194" t="s">
        <v>178</v>
      </c>
      <c r="E117" s="218" t="s">
        <v>1</v>
      </c>
      <c r="F117" s="219" t="s">
        <v>195</v>
      </c>
      <c r="G117" s="217"/>
      <c r="H117" s="220">
        <v>86.75</v>
      </c>
      <c r="I117" s="221"/>
      <c r="J117" s="217"/>
      <c r="K117" s="217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178</v>
      </c>
      <c r="AU117" s="226" t="s">
        <v>84</v>
      </c>
      <c r="AV117" s="14" t="s">
        <v>177</v>
      </c>
      <c r="AW117" s="14" t="s">
        <v>36</v>
      </c>
      <c r="AX117" s="14" t="s">
        <v>82</v>
      </c>
      <c r="AY117" s="226" t="s">
        <v>172</v>
      </c>
    </row>
    <row r="118" spans="2:65" s="1" customFormat="1" ht="22.5" customHeight="1">
      <c r="B118" s="33"/>
      <c r="C118" s="181" t="s">
        <v>92</v>
      </c>
      <c r="D118" s="181" t="s">
        <v>174</v>
      </c>
      <c r="E118" s="182" t="s">
        <v>201</v>
      </c>
      <c r="F118" s="183" t="s">
        <v>202</v>
      </c>
      <c r="G118" s="184" t="s">
        <v>175</v>
      </c>
      <c r="H118" s="185">
        <v>363.88</v>
      </c>
      <c r="I118" s="186"/>
      <c r="J118" s="185">
        <f>ROUND(I118*H118,2)</f>
        <v>0</v>
      </c>
      <c r="K118" s="183" t="s">
        <v>176</v>
      </c>
      <c r="L118" s="37"/>
      <c r="M118" s="187" t="s">
        <v>1</v>
      </c>
      <c r="N118" s="188" t="s">
        <v>46</v>
      </c>
      <c r="O118" s="59"/>
      <c r="P118" s="189">
        <f>O118*H118</f>
        <v>0</v>
      </c>
      <c r="Q118" s="189">
        <v>6.0000000000000002E-5</v>
      </c>
      <c r="R118" s="189">
        <f>Q118*H118</f>
        <v>2.1832799999999999E-2</v>
      </c>
      <c r="S118" s="189">
        <v>0.128</v>
      </c>
      <c r="T118" s="190">
        <f>S118*H118</f>
        <v>46.576639999999998</v>
      </c>
      <c r="AR118" s="16" t="s">
        <v>177</v>
      </c>
      <c r="AT118" s="16" t="s">
        <v>174</v>
      </c>
      <c r="AU118" s="16" t="s">
        <v>84</v>
      </c>
      <c r="AY118" s="16" t="s">
        <v>172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6" t="s">
        <v>82</v>
      </c>
      <c r="BK118" s="191">
        <f>ROUND(I118*H118,2)</f>
        <v>0</v>
      </c>
      <c r="BL118" s="16" t="s">
        <v>177</v>
      </c>
      <c r="BM118" s="16" t="s">
        <v>1462</v>
      </c>
    </row>
    <row r="119" spans="2:65" s="1" customFormat="1" ht="19.5">
      <c r="B119" s="33"/>
      <c r="C119" s="34"/>
      <c r="D119" s="194" t="s">
        <v>186</v>
      </c>
      <c r="E119" s="34"/>
      <c r="F119" s="214" t="s">
        <v>203</v>
      </c>
      <c r="G119" s="34"/>
      <c r="H119" s="34"/>
      <c r="I119" s="111"/>
      <c r="J119" s="34"/>
      <c r="K119" s="34"/>
      <c r="L119" s="37"/>
      <c r="M119" s="215"/>
      <c r="N119" s="59"/>
      <c r="O119" s="59"/>
      <c r="P119" s="59"/>
      <c r="Q119" s="59"/>
      <c r="R119" s="59"/>
      <c r="S119" s="59"/>
      <c r="T119" s="60"/>
      <c r="AT119" s="16" t="s">
        <v>186</v>
      </c>
      <c r="AU119" s="16" t="s">
        <v>84</v>
      </c>
    </row>
    <row r="120" spans="2:65" s="12" customFormat="1">
      <c r="B120" s="192"/>
      <c r="C120" s="193"/>
      <c r="D120" s="194" t="s">
        <v>178</v>
      </c>
      <c r="E120" s="195" t="s">
        <v>1</v>
      </c>
      <c r="F120" s="196" t="s">
        <v>1115</v>
      </c>
      <c r="G120" s="193"/>
      <c r="H120" s="195" t="s">
        <v>1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178</v>
      </c>
      <c r="AU120" s="202" t="s">
        <v>84</v>
      </c>
      <c r="AV120" s="12" t="s">
        <v>82</v>
      </c>
      <c r="AW120" s="12" t="s">
        <v>36</v>
      </c>
      <c r="AX120" s="12" t="s">
        <v>75</v>
      </c>
      <c r="AY120" s="202" t="s">
        <v>172</v>
      </c>
    </row>
    <row r="121" spans="2:65" s="12" customFormat="1">
      <c r="B121" s="192"/>
      <c r="C121" s="193"/>
      <c r="D121" s="194" t="s">
        <v>178</v>
      </c>
      <c r="E121" s="195" t="s">
        <v>1</v>
      </c>
      <c r="F121" s="196" t="s">
        <v>180</v>
      </c>
      <c r="G121" s="193"/>
      <c r="H121" s="195" t="s">
        <v>1</v>
      </c>
      <c r="I121" s="197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178</v>
      </c>
      <c r="AU121" s="202" t="s">
        <v>84</v>
      </c>
      <c r="AV121" s="12" t="s">
        <v>82</v>
      </c>
      <c r="AW121" s="12" t="s">
        <v>36</v>
      </c>
      <c r="AX121" s="12" t="s">
        <v>75</v>
      </c>
      <c r="AY121" s="202" t="s">
        <v>172</v>
      </c>
    </row>
    <row r="122" spans="2:65" s="13" customFormat="1">
      <c r="B122" s="203"/>
      <c r="C122" s="204"/>
      <c r="D122" s="194" t="s">
        <v>178</v>
      </c>
      <c r="E122" s="205" t="s">
        <v>1</v>
      </c>
      <c r="F122" s="206" t="s">
        <v>1463</v>
      </c>
      <c r="G122" s="204"/>
      <c r="H122" s="207">
        <v>6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178</v>
      </c>
      <c r="AU122" s="213" t="s">
        <v>84</v>
      </c>
      <c r="AV122" s="13" t="s">
        <v>84</v>
      </c>
      <c r="AW122" s="13" t="s">
        <v>36</v>
      </c>
      <c r="AX122" s="13" t="s">
        <v>75</v>
      </c>
      <c r="AY122" s="213" t="s">
        <v>172</v>
      </c>
    </row>
    <row r="123" spans="2:65" s="13" customFormat="1">
      <c r="B123" s="203"/>
      <c r="C123" s="204"/>
      <c r="D123" s="194" t="s">
        <v>178</v>
      </c>
      <c r="E123" s="205" t="s">
        <v>1</v>
      </c>
      <c r="F123" s="206" t="s">
        <v>1464</v>
      </c>
      <c r="G123" s="204"/>
      <c r="H123" s="207">
        <v>40.380000000000003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178</v>
      </c>
      <c r="AU123" s="213" t="s">
        <v>84</v>
      </c>
      <c r="AV123" s="13" t="s">
        <v>84</v>
      </c>
      <c r="AW123" s="13" t="s">
        <v>36</v>
      </c>
      <c r="AX123" s="13" t="s">
        <v>75</v>
      </c>
      <c r="AY123" s="213" t="s">
        <v>172</v>
      </c>
    </row>
    <row r="124" spans="2:65" s="12" customFormat="1">
      <c r="B124" s="192"/>
      <c r="C124" s="193"/>
      <c r="D124" s="194" t="s">
        <v>178</v>
      </c>
      <c r="E124" s="195" t="s">
        <v>1</v>
      </c>
      <c r="F124" s="196" t="s">
        <v>800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178</v>
      </c>
      <c r="AU124" s="202" t="s">
        <v>84</v>
      </c>
      <c r="AV124" s="12" t="s">
        <v>82</v>
      </c>
      <c r="AW124" s="12" t="s">
        <v>36</v>
      </c>
      <c r="AX124" s="12" t="s">
        <v>75</v>
      </c>
      <c r="AY124" s="202" t="s">
        <v>172</v>
      </c>
    </row>
    <row r="125" spans="2:65" s="13" customFormat="1">
      <c r="B125" s="203"/>
      <c r="C125" s="204"/>
      <c r="D125" s="194" t="s">
        <v>178</v>
      </c>
      <c r="E125" s="205" t="s">
        <v>1</v>
      </c>
      <c r="F125" s="206" t="s">
        <v>1465</v>
      </c>
      <c r="G125" s="204"/>
      <c r="H125" s="207">
        <v>317.5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178</v>
      </c>
      <c r="AU125" s="213" t="s">
        <v>84</v>
      </c>
      <c r="AV125" s="13" t="s">
        <v>84</v>
      </c>
      <c r="AW125" s="13" t="s">
        <v>36</v>
      </c>
      <c r="AX125" s="13" t="s">
        <v>75</v>
      </c>
      <c r="AY125" s="213" t="s">
        <v>172</v>
      </c>
    </row>
    <row r="126" spans="2:65" s="14" customFormat="1">
      <c r="B126" s="216"/>
      <c r="C126" s="217"/>
      <c r="D126" s="194" t="s">
        <v>178</v>
      </c>
      <c r="E126" s="218" t="s">
        <v>1</v>
      </c>
      <c r="F126" s="219" t="s">
        <v>195</v>
      </c>
      <c r="G126" s="217"/>
      <c r="H126" s="220">
        <v>363.88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178</v>
      </c>
      <c r="AU126" s="226" t="s">
        <v>84</v>
      </c>
      <c r="AV126" s="14" t="s">
        <v>177</v>
      </c>
      <c r="AW126" s="14" t="s">
        <v>36</v>
      </c>
      <c r="AX126" s="14" t="s">
        <v>82</v>
      </c>
      <c r="AY126" s="226" t="s">
        <v>172</v>
      </c>
    </row>
    <row r="127" spans="2:65" s="1" customFormat="1" ht="22.5" customHeight="1">
      <c r="B127" s="33"/>
      <c r="C127" s="181" t="s">
        <v>177</v>
      </c>
      <c r="D127" s="181" t="s">
        <v>174</v>
      </c>
      <c r="E127" s="182" t="s">
        <v>205</v>
      </c>
      <c r="F127" s="183" t="s">
        <v>206</v>
      </c>
      <c r="G127" s="184" t="s">
        <v>175</v>
      </c>
      <c r="H127" s="185">
        <v>86.75</v>
      </c>
      <c r="I127" s="186"/>
      <c r="J127" s="185">
        <f>ROUND(I127*H127,2)</f>
        <v>0</v>
      </c>
      <c r="K127" s="183" t="s">
        <v>1</v>
      </c>
      <c r="L127" s="37"/>
      <c r="M127" s="187" t="s">
        <v>1</v>
      </c>
      <c r="N127" s="188" t="s">
        <v>46</v>
      </c>
      <c r="O127" s="59"/>
      <c r="P127" s="189">
        <f>O127*H127</f>
        <v>0</v>
      </c>
      <c r="Q127" s="189">
        <v>2.9999999999999997E-4</v>
      </c>
      <c r="R127" s="189">
        <f>Q127*H127</f>
        <v>2.6024999999999996E-2</v>
      </c>
      <c r="S127" s="189">
        <v>0.38400000000000001</v>
      </c>
      <c r="T127" s="190">
        <f>S127*H127</f>
        <v>33.311999999999998</v>
      </c>
      <c r="AR127" s="16" t="s">
        <v>177</v>
      </c>
      <c r="AT127" s="16" t="s">
        <v>174</v>
      </c>
      <c r="AU127" s="16" t="s">
        <v>84</v>
      </c>
      <c r="AY127" s="16" t="s">
        <v>172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6" t="s">
        <v>82</v>
      </c>
      <c r="BK127" s="191">
        <f>ROUND(I127*H127,2)</f>
        <v>0</v>
      </c>
      <c r="BL127" s="16" t="s">
        <v>177</v>
      </c>
      <c r="BM127" s="16" t="s">
        <v>1466</v>
      </c>
    </row>
    <row r="128" spans="2:65" s="1" customFormat="1" ht="19.5">
      <c r="B128" s="33"/>
      <c r="C128" s="34"/>
      <c r="D128" s="194" t="s">
        <v>186</v>
      </c>
      <c r="E128" s="34"/>
      <c r="F128" s="214" t="s">
        <v>207</v>
      </c>
      <c r="G128" s="34"/>
      <c r="H128" s="34"/>
      <c r="I128" s="111"/>
      <c r="J128" s="34"/>
      <c r="K128" s="34"/>
      <c r="L128" s="37"/>
      <c r="M128" s="215"/>
      <c r="N128" s="59"/>
      <c r="O128" s="59"/>
      <c r="P128" s="59"/>
      <c r="Q128" s="59"/>
      <c r="R128" s="59"/>
      <c r="S128" s="59"/>
      <c r="T128" s="60"/>
      <c r="AT128" s="16" t="s">
        <v>186</v>
      </c>
      <c r="AU128" s="16" t="s">
        <v>84</v>
      </c>
    </row>
    <row r="129" spans="2:65" s="12" customFormat="1">
      <c r="B129" s="192"/>
      <c r="C129" s="193"/>
      <c r="D129" s="194" t="s">
        <v>178</v>
      </c>
      <c r="E129" s="195" t="s">
        <v>1</v>
      </c>
      <c r="F129" s="196" t="s">
        <v>1115</v>
      </c>
      <c r="G129" s="193"/>
      <c r="H129" s="195" t="s">
        <v>1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178</v>
      </c>
      <c r="AU129" s="202" t="s">
        <v>84</v>
      </c>
      <c r="AV129" s="12" t="s">
        <v>82</v>
      </c>
      <c r="AW129" s="12" t="s">
        <v>36</v>
      </c>
      <c r="AX129" s="12" t="s">
        <v>75</v>
      </c>
      <c r="AY129" s="202" t="s">
        <v>172</v>
      </c>
    </row>
    <row r="130" spans="2:65" s="12" customFormat="1">
      <c r="B130" s="192"/>
      <c r="C130" s="193"/>
      <c r="D130" s="194" t="s">
        <v>178</v>
      </c>
      <c r="E130" s="195" t="s">
        <v>1</v>
      </c>
      <c r="F130" s="196" t="s">
        <v>180</v>
      </c>
      <c r="G130" s="193"/>
      <c r="H130" s="195" t="s">
        <v>1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178</v>
      </c>
      <c r="AU130" s="202" t="s">
        <v>84</v>
      </c>
      <c r="AV130" s="12" t="s">
        <v>82</v>
      </c>
      <c r="AW130" s="12" t="s">
        <v>36</v>
      </c>
      <c r="AX130" s="12" t="s">
        <v>75</v>
      </c>
      <c r="AY130" s="202" t="s">
        <v>172</v>
      </c>
    </row>
    <row r="131" spans="2:65" s="13" customFormat="1">
      <c r="B131" s="203"/>
      <c r="C131" s="204"/>
      <c r="D131" s="194" t="s">
        <v>178</v>
      </c>
      <c r="E131" s="205" t="s">
        <v>1</v>
      </c>
      <c r="F131" s="206" t="s">
        <v>1461</v>
      </c>
      <c r="G131" s="204"/>
      <c r="H131" s="207">
        <v>6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178</v>
      </c>
      <c r="AU131" s="213" t="s">
        <v>84</v>
      </c>
      <c r="AV131" s="13" t="s">
        <v>84</v>
      </c>
      <c r="AW131" s="13" t="s">
        <v>36</v>
      </c>
      <c r="AX131" s="13" t="s">
        <v>75</v>
      </c>
      <c r="AY131" s="213" t="s">
        <v>172</v>
      </c>
    </row>
    <row r="132" spans="2:65" s="13" customFormat="1">
      <c r="B132" s="203"/>
      <c r="C132" s="204"/>
      <c r="D132" s="194" t="s">
        <v>178</v>
      </c>
      <c r="E132" s="205" t="s">
        <v>1</v>
      </c>
      <c r="F132" s="206" t="s">
        <v>1459</v>
      </c>
      <c r="G132" s="204"/>
      <c r="H132" s="207">
        <v>80.75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178</v>
      </c>
      <c r="AU132" s="213" t="s">
        <v>84</v>
      </c>
      <c r="AV132" s="13" t="s">
        <v>84</v>
      </c>
      <c r="AW132" s="13" t="s">
        <v>36</v>
      </c>
      <c r="AX132" s="13" t="s">
        <v>75</v>
      </c>
      <c r="AY132" s="213" t="s">
        <v>172</v>
      </c>
    </row>
    <row r="133" spans="2:65" s="14" customFormat="1">
      <c r="B133" s="216"/>
      <c r="C133" s="217"/>
      <c r="D133" s="194" t="s">
        <v>178</v>
      </c>
      <c r="E133" s="218" t="s">
        <v>1</v>
      </c>
      <c r="F133" s="219" t="s">
        <v>195</v>
      </c>
      <c r="G133" s="217"/>
      <c r="H133" s="220">
        <v>86.75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178</v>
      </c>
      <c r="AU133" s="226" t="s">
        <v>84</v>
      </c>
      <c r="AV133" s="14" t="s">
        <v>177</v>
      </c>
      <c r="AW133" s="14" t="s">
        <v>36</v>
      </c>
      <c r="AX133" s="14" t="s">
        <v>82</v>
      </c>
      <c r="AY133" s="226" t="s">
        <v>172</v>
      </c>
    </row>
    <row r="134" spans="2:65" s="1" customFormat="1" ht="33.75" customHeight="1">
      <c r="B134" s="33"/>
      <c r="C134" s="181" t="s">
        <v>183</v>
      </c>
      <c r="D134" s="181" t="s">
        <v>174</v>
      </c>
      <c r="E134" s="182" t="s">
        <v>226</v>
      </c>
      <c r="F134" s="183" t="s">
        <v>227</v>
      </c>
      <c r="G134" s="184" t="s">
        <v>211</v>
      </c>
      <c r="H134" s="185">
        <v>2</v>
      </c>
      <c r="I134" s="186"/>
      <c r="J134" s="185">
        <f>ROUND(I134*H134,2)</f>
        <v>0</v>
      </c>
      <c r="K134" s="183" t="s">
        <v>176</v>
      </c>
      <c r="L134" s="37"/>
      <c r="M134" s="187" t="s">
        <v>1</v>
      </c>
      <c r="N134" s="188" t="s">
        <v>46</v>
      </c>
      <c r="O134" s="59"/>
      <c r="P134" s="189">
        <f>O134*H134</f>
        <v>0</v>
      </c>
      <c r="Q134" s="189">
        <v>3.6900000000000002E-2</v>
      </c>
      <c r="R134" s="189">
        <f>Q134*H134</f>
        <v>7.3800000000000004E-2</v>
      </c>
      <c r="S134" s="189">
        <v>0</v>
      </c>
      <c r="T134" s="190">
        <f>S134*H134</f>
        <v>0</v>
      </c>
      <c r="AR134" s="16" t="s">
        <v>177</v>
      </c>
      <c r="AT134" s="16" t="s">
        <v>174</v>
      </c>
      <c r="AU134" s="16" t="s">
        <v>84</v>
      </c>
      <c r="AY134" s="16" t="s">
        <v>172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6" t="s">
        <v>82</v>
      </c>
      <c r="BK134" s="191">
        <f>ROUND(I134*H134,2)</f>
        <v>0</v>
      </c>
      <c r="BL134" s="16" t="s">
        <v>177</v>
      </c>
      <c r="BM134" s="16" t="s">
        <v>1467</v>
      </c>
    </row>
    <row r="135" spans="2:65" s="12" customFormat="1">
      <c r="B135" s="192"/>
      <c r="C135" s="193"/>
      <c r="D135" s="194" t="s">
        <v>178</v>
      </c>
      <c r="E135" s="195" t="s">
        <v>1</v>
      </c>
      <c r="F135" s="196" t="s">
        <v>1468</v>
      </c>
      <c r="G135" s="193"/>
      <c r="H135" s="195" t="s">
        <v>1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178</v>
      </c>
      <c r="AU135" s="202" t="s">
        <v>84</v>
      </c>
      <c r="AV135" s="12" t="s">
        <v>82</v>
      </c>
      <c r="AW135" s="12" t="s">
        <v>36</v>
      </c>
      <c r="AX135" s="12" t="s">
        <v>75</v>
      </c>
      <c r="AY135" s="202" t="s">
        <v>172</v>
      </c>
    </row>
    <row r="136" spans="2:65" s="13" customFormat="1">
      <c r="B136" s="203"/>
      <c r="C136" s="204"/>
      <c r="D136" s="194" t="s">
        <v>178</v>
      </c>
      <c r="E136" s="205" t="s">
        <v>1</v>
      </c>
      <c r="F136" s="206" t="s">
        <v>805</v>
      </c>
      <c r="G136" s="204"/>
      <c r="H136" s="207">
        <v>2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178</v>
      </c>
      <c r="AU136" s="213" t="s">
        <v>84</v>
      </c>
      <c r="AV136" s="13" t="s">
        <v>84</v>
      </c>
      <c r="AW136" s="13" t="s">
        <v>36</v>
      </c>
      <c r="AX136" s="13" t="s">
        <v>82</v>
      </c>
      <c r="AY136" s="213" t="s">
        <v>172</v>
      </c>
    </row>
    <row r="137" spans="2:65" s="1" customFormat="1" ht="22.5" customHeight="1">
      <c r="B137" s="33"/>
      <c r="C137" s="181" t="s">
        <v>190</v>
      </c>
      <c r="D137" s="181" t="s">
        <v>174</v>
      </c>
      <c r="E137" s="182" t="s">
        <v>234</v>
      </c>
      <c r="F137" s="183" t="s">
        <v>235</v>
      </c>
      <c r="G137" s="184" t="s">
        <v>231</v>
      </c>
      <c r="H137" s="185">
        <v>3.46</v>
      </c>
      <c r="I137" s="186"/>
      <c r="J137" s="185">
        <f>ROUND(I137*H137,2)</f>
        <v>0</v>
      </c>
      <c r="K137" s="183" t="s">
        <v>176</v>
      </c>
      <c r="L137" s="37"/>
      <c r="M137" s="187" t="s">
        <v>1</v>
      </c>
      <c r="N137" s="188" t="s">
        <v>46</v>
      </c>
      <c r="O137" s="59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AR137" s="16" t="s">
        <v>177</v>
      </c>
      <c r="AT137" s="16" t="s">
        <v>174</v>
      </c>
      <c r="AU137" s="16" t="s">
        <v>84</v>
      </c>
      <c r="AY137" s="16" t="s">
        <v>172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6" t="s">
        <v>82</v>
      </c>
      <c r="BK137" s="191">
        <f>ROUND(I137*H137,2)</f>
        <v>0</v>
      </c>
      <c r="BL137" s="16" t="s">
        <v>177</v>
      </c>
      <c r="BM137" s="16" t="s">
        <v>1469</v>
      </c>
    </row>
    <row r="138" spans="2:65" s="13" customFormat="1">
      <c r="B138" s="203"/>
      <c r="C138" s="204"/>
      <c r="D138" s="194" t="s">
        <v>178</v>
      </c>
      <c r="E138" s="205" t="s">
        <v>1</v>
      </c>
      <c r="F138" s="206" t="s">
        <v>1470</v>
      </c>
      <c r="G138" s="204"/>
      <c r="H138" s="207">
        <v>3.46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178</v>
      </c>
      <c r="AU138" s="213" t="s">
        <v>84</v>
      </c>
      <c r="AV138" s="13" t="s">
        <v>84</v>
      </c>
      <c r="AW138" s="13" t="s">
        <v>36</v>
      </c>
      <c r="AX138" s="13" t="s">
        <v>82</v>
      </c>
      <c r="AY138" s="213" t="s">
        <v>172</v>
      </c>
    </row>
    <row r="139" spans="2:65" s="1" customFormat="1" ht="22.5" customHeight="1">
      <c r="B139" s="33"/>
      <c r="C139" s="181" t="s">
        <v>196</v>
      </c>
      <c r="D139" s="181" t="s">
        <v>174</v>
      </c>
      <c r="E139" s="182" t="s">
        <v>237</v>
      </c>
      <c r="F139" s="183" t="s">
        <v>238</v>
      </c>
      <c r="G139" s="184" t="s">
        <v>231</v>
      </c>
      <c r="H139" s="185">
        <v>70.36</v>
      </c>
      <c r="I139" s="186"/>
      <c r="J139" s="185">
        <f>ROUND(I139*H139,2)</f>
        <v>0</v>
      </c>
      <c r="K139" s="183" t="s">
        <v>176</v>
      </c>
      <c r="L139" s="37"/>
      <c r="M139" s="187" t="s">
        <v>1</v>
      </c>
      <c r="N139" s="188" t="s">
        <v>46</v>
      </c>
      <c r="O139" s="59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AR139" s="16" t="s">
        <v>177</v>
      </c>
      <c r="AT139" s="16" t="s">
        <v>174</v>
      </c>
      <c r="AU139" s="16" t="s">
        <v>84</v>
      </c>
      <c r="AY139" s="16" t="s">
        <v>172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6" t="s">
        <v>82</v>
      </c>
      <c r="BK139" s="191">
        <f>ROUND(I139*H139,2)</f>
        <v>0</v>
      </c>
      <c r="BL139" s="16" t="s">
        <v>177</v>
      </c>
      <c r="BM139" s="16" t="s">
        <v>1471</v>
      </c>
    </row>
    <row r="140" spans="2:65" s="12" customFormat="1">
      <c r="B140" s="192"/>
      <c r="C140" s="193"/>
      <c r="D140" s="194" t="s">
        <v>178</v>
      </c>
      <c r="E140" s="195" t="s">
        <v>1</v>
      </c>
      <c r="F140" s="196" t="s">
        <v>943</v>
      </c>
      <c r="G140" s="193"/>
      <c r="H140" s="195" t="s">
        <v>1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178</v>
      </c>
      <c r="AU140" s="202" t="s">
        <v>84</v>
      </c>
      <c r="AV140" s="12" t="s">
        <v>82</v>
      </c>
      <c r="AW140" s="12" t="s">
        <v>36</v>
      </c>
      <c r="AX140" s="12" t="s">
        <v>75</v>
      </c>
      <c r="AY140" s="202" t="s">
        <v>172</v>
      </c>
    </row>
    <row r="141" spans="2:65" s="12" customFormat="1">
      <c r="B141" s="192"/>
      <c r="C141" s="193"/>
      <c r="D141" s="194" t="s">
        <v>178</v>
      </c>
      <c r="E141" s="195" t="s">
        <v>1</v>
      </c>
      <c r="F141" s="196" t="s">
        <v>239</v>
      </c>
      <c r="G141" s="193"/>
      <c r="H141" s="195" t="s">
        <v>1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178</v>
      </c>
      <c r="AU141" s="202" t="s">
        <v>84</v>
      </c>
      <c r="AV141" s="12" t="s">
        <v>82</v>
      </c>
      <c r="AW141" s="12" t="s">
        <v>36</v>
      </c>
      <c r="AX141" s="12" t="s">
        <v>75</v>
      </c>
      <c r="AY141" s="202" t="s">
        <v>172</v>
      </c>
    </row>
    <row r="142" spans="2:65" s="12" customFormat="1">
      <c r="B142" s="192"/>
      <c r="C142" s="193"/>
      <c r="D142" s="194" t="s">
        <v>178</v>
      </c>
      <c r="E142" s="195" t="s">
        <v>1</v>
      </c>
      <c r="F142" s="196" t="s">
        <v>1472</v>
      </c>
      <c r="G142" s="193"/>
      <c r="H142" s="195" t="s">
        <v>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178</v>
      </c>
      <c r="AU142" s="202" t="s">
        <v>84</v>
      </c>
      <c r="AV142" s="12" t="s">
        <v>82</v>
      </c>
      <c r="AW142" s="12" t="s">
        <v>36</v>
      </c>
      <c r="AX142" s="12" t="s">
        <v>75</v>
      </c>
      <c r="AY142" s="202" t="s">
        <v>172</v>
      </c>
    </row>
    <row r="143" spans="2:65" s="13" customFormat="1">
      <c r="B143" s="203"/>
      <c r="C143" s="204"/>
      <c r="D143" s="194" t="s">
        <v>178</v>
      </c>
      <c r="E143" s="205" t="s">
        <v>1</v>
      </c>
      <c r="F143" s="206" t="s">
        <v>1473</v>
      </c>
      <c r="G143" s="204"/>
      <c r="H143" s="207">
        <v>70.36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178</v>
      </c>
      <c r="AU143" s="213" t="s">
        <v>84</v>
      </c>
      <c r="AV143" s="13" t="s">
        <v>84</v>
      </c>
      <c r="AW143" s="13" t="s">
        <v>36</v>
      </c>
      <c r="AX143" s="13" t="s">
        <v>82</v>
      </c>
      <c r="AY143" s="213" t="s">
        <v>172</v>
      </c>
    </row>
    <row r="144" spans="2:65" s="1" customFormat="1" ht="22.5" customHeight="1">
      <c r="B144" s="33"/>
      <c r="C144" s="181" t="s">
        <v>200</v>
      </c>
      <c r="D144" s="181" t="s">
        <v>174</v>
      </c>
      <c r="E144" s="182" t="s">
        <v>242</v>
      </c>
      <c r="F144" s="183" t="s">
        <v>243</v>
      </c>
      <c r="G144" s="184" t="s">
        <v>231</v>
      </c>
      <c r="H144" s="185">
        <v>21.11</v>
      </c>
      <c r="I144" s="186"/>
      <c r="J144" s="185">
        <f>ROUND(I144*H144,2)</f>
        <v>0</v>
      </c>
      <c r="K144" s="183" t="s">
        <v>176</v>
      </c>
      <c r="L144" s="37"/>
      <c r="M144" s="187" t="s">
        <v>1</v>
      </c>
      <c r="N144" s="188" t="s">
        <v>46</v>
      </c>
      <c r="O144" s="59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16" t="s">
        <v>177</v>
      </c>
      <c r="AT144" s="16" t="s">
        <v>174</v>
      </c>
      <c r="AU144" s="16" t="s">
        <v>84</v>
      </c>
      <c r="AY144" s="16" t="s">
        <v>172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6" t="s">
        <v>82</v>
      </c>
      <c r="BK144" s="191">
        <f>ROUND(I144*H144,2)</f>
        <v>0</v>
      </c>
      <c r="BL144" s="16" t="s">
        <v>177</v>
      </c>
      <c r="BM144" s="16" t="s">
        <v>1474</v>
      </c>
    </row>
    <row r="145" spans="2:65" s="1" customFormat="1" ht="19.5">
      <c r="B145" s="33"/>
      <c r="C145" s="34"/>
      <c r="D145" s="194" t="s">
        <v>186</v>
      </c>
      <c r="E145" s="34"/>
      <c r="F145" s="214" t="s">
        <v>244</v>
      </c>
      <c r="G145" s="34"/>
      <c r="H145" s="34"/>
      <c r="I145" s="111"/>
      <c r="J145" s="34"/>
      <c r="K145" s="34"/>
      <c r="L145" s="37"/>
      <c r="M145" s="215"/>
      <c r="N145" s="59"/>
      <c r="O145" s="59"/>
      <c r="P145" s="59"/>
      <c r="Q145" s="59"/>
      <c r="R145" s="59"/>
      <c r="S145" s="59"/>
      <c r="T145" s="60"/>
      <c r="AT145" s="16" t="s">
        <v>186</v>
      </c>
      <c r="AU145" s="16" t="s">
        <v>84</v>
      </c>
    </row>
    <row r="146" spans="2:65" s="13" customFormat="1">
      <c r="B146" s="203"/>
      <c r="C146" s="204"/>
      <c r="D146" s="194" t="s">
        <v>178</v>
      </c>
      <c r="E146" s="204"/>
      <c r="F146" s="206" t="s">
        <v>1475</v>
      </c>
      <c r="G146" s="204"/>
      <c r="H146" s="207">
        <v>21.11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178</v>
      </c>
      <c r="AU146" s="213" t="s">
        <v>84</v>
      </c>
      <c r="AV146" s="13" t="s">
        <v>84</v>
      </c>
      <c r="AW146" s="13" t="s">
        <v>4</v>
      </c>
      <c r="AX146" s="13" t="s">
        <v>82</v>
      </c>
      <c r="AY146" s="213" t="s">
        <v>172</v>
      </c>
    </row>
    <row r="147" spans="2:65" s="1" customFormat="1" ht="22.5" customHeight="1">
      <c r="B147" s="33"/>
      <c r="C147" s="181" t="s">
        <v>204</v>
      </c>
      <c r="D147" s="181" t="s">
        <v>174</v>
      </c>
      <c r="E147" s="182" t="s">
        <v>246</v>
      </c>
      <c r="F147" s="183" t="s">
        <v>247</v>
      </c>
      <c r="G147" s="184" t="s">
        <v>231</v>
      </c>
      <c r="H147" s="185">
        <v>27.75</v>
      </c>
      <c r="I147" s="186"/>
      <c r="J147" s="185">
        <f>ROUND(I147*H147,2)</f>
        <v>0</v>
      </c>
      <c r="K147" s="183" t="s">
        <v>176</v>
      </c>
      <c r="L147" s="37"/>
      <c r="M147" s="187" t="s">
        <v>1</v>
      </c>
      <c r="N147" s="188" t="s">
        <v>46</v>
      </c>
      <c r="O147" s="59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AR147" s="16" t="s">
        <v>177</v>
      </c>
      <c r="AT147" s="16" t="s">
        <v>174</v>
      </c>
      <c r="AU147" s="16" t="s">
        <v>84</v>
      </c>
      <c r="AY147" s="16" t="s">
        <v>172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6" t="s">
        <v>82</v>
      </c>
      <c r="BK147" s="191">
        <f>ROUND(I147*H147,2)</f>
        <v>0</v>
      </c>
      <c r="BL147" s="16" t="s">
        <v>177</v>
      </c>
      <c r="BM147" s="16" t="s">
        <v>1476</v>
      </c>
    </row>
    <row r="148" spans="2:65" s="12" customFormat="1">
      <c r="B148" s="192"/>
      <c r="C148" s="193"/>
      <c r="D148" s="194" t="s">
        <v>178</v>
      </c>
      <c r="E148" s="195" t="s">
        <v>1</v>
      </c>
      <c r="F148" s="196" t="s">
        <v>943</v>
      </c>
      <c r="G148" s="193"/>
      <c r="H148" s="195" t="s">
        <v>1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178</v>
      </c>
      <c r="AU148" s="202" t="s">
        <v>84</v>
      </c>
      <c r="AV148" s="12" t="s">
        <v>82</v>
      </c>
      <c r="AW148" s="12" t="s">
        <v>36</v>
      </c>
      <c r="AX148" s="12" t="s">
        <v>75</v>
      </c>
      <c r="AY148" s="202" t="s">
        <v>172</v>
      </c>
    </row>
    <row r="149" spans="2:65" s="12" customFormat="1">
      <c r="B149" s="192"/>
      <c r="C149" s="193"/>
      <c r="D149" s="194" t="s">
        <v>178</v>
      </c>
      <c r="E149" s="195" t="s">
        <v>1</v>
      </c>
      <c r="F149" s="196" t="s">
        <v>239</v>
      </c>
      <c r="G149" s="193"/>
      <c r="H149" s="195" t="s">
        <v>1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178</v>
      </c>
      <c r="AU149" s="202" t="s">
        <v>84</v>
      </c>
      <c r="AV149" s="12" t="s">
        <v>82</v>
      </c>
      <c r="AW149" s="12" t="s">
        <v>36</v>
      </c>
      <c r="AX149" s="12" t="s">
        <v>75</v>
      </c>
      <c r="AY149" s="202" t="s">
        <v>172</v>
      </c>
    </row>
    <row r="150" spans="2:65" s="12" customFormat="1">
      <c r="B150" s="192"/>
      <c r="C150" s="193"/>
      <c r="D150" s="194" t="s">
        <v>178</v>
      </c>
      <c r="E150" s="195" t="s">
        <v>1</v>
      </c>
      <c r="F150" s="196" t="s">
        <v>1477</v>
      </c>
      <c r="G150" s="193"/>
      <c r="H150" s="195" t="s">
        <v>1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178</v>
      </c>
      <c r="AU150" s="202" t="s">
        <v>84</v>
      </c>
      <c r="AV150" s="12" t="s">
        <v>82</v>
      </c>
      <c r="AW150" s="12" t="s">
        <v>36</v>
      </c>
      <c r="AX150" s="12" t="s">
        <v>75</v>
      </c>
      <c r="AY150" s="202" t="s">
        <v>172</v>
      </c>
    </row>
    <row r="151" spans="2:65" s="13" customFormat="1">
      <c r="B151" s="203"/>
      <c r="C151" s="204"/>
      <c r="D151" s="194" t="s">
        <v>178</v>
      </c>
      <c r="E151" s="205" t="s">
        <v>1</v>
      </c>
      <c r="F151" s="206" t="s">
        <v>1478</v>
      </c>
      <c r="G151" s="204"/>
      <c r="H151" s="207">
        <v>27.75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178</v>
      </c>
      <c r="AU151" s="213" t="s">
        <v>84</v>
      </c>
      <c r="AV151" s="13" t="s">
        <v>84</v>
      </c>
      <c r="AW151" s="13" t="s">
        <v>36</v>
      </c>
      <c r="AX151" s="13" t="s">
        <v>82</v>
      </c>
      <c r="AY151" s="213" t="s">
        <v>172</v>
      </c>
    </row>
    <row r="152" spans="2:65" s="1" customFormat="1" ht="22.5" customHeight="1">
      <c r="B152" s="33"/>
      <c r="C152" s="181" t="s">
        <v>208</v>
      </c>
      <c r="D152" s="181" t="s">
        <v>174</v>
      </c>
      <c r="E152" s="182" t="s">
        <v>248</v>
      </c>
      <c r="F152" s="183" t="s">
        <v>249</v>
      </c>
      <c r="G152" s="184" t="s">
        <v>231</v>
      </c>
      <c r="H152" s="185">
        <v>8.33</v>
      </c>
      <c r="I152" s="186"/>
      <c r="J152" s="185">
        <f>ROUND(I152*H152,2)</f>
        <v>0</v>
      </c>
      <c r="K152" s="183" t="s">
        <v>176</v>
      </c>
      <c r="L152" s="37"/>
      <c r="M152" s="187" t="s">
        <v>1</v>
      </c>
      <c r="N152" s="188" t="s">
        <v>46</v>
      </c>
      <c r="O152" s="59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AR152" s="16" t="s">
        <v>177</v>
      </c>
      <c r="AT152" s="16" t="s">
        <v>174</v>
      </c>
      <c r="AU152" s="16" t="s">
        <v>84</v>
      </c>
      <c r="AY152" s="16" t="s">
        <v>172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6" t="s">
        <v>82</v>
      </c>
      <c r="BK152" s="191">
        <f>ROUND(I152*H152,2)</f>
        <v>0</v>
      </c>
      <c r="BL152" s="16" t="s">
        <v>177</v>
      </c>
      <c r="BM152" s="16" t="s">
        <v>1479</v>
      </c>
    </row>
    <row r="153" spans="2:65" s="1" customFormat="1" ht="19.5">
      <c r="B153" s="33"/>
      <c r="C153" s="34"/>
      <c r="D153" s="194" t="s">
        <v>186</v>
      </c>
      <c r="E153" s="34"/>
      <c r="F153" s="214" t="s">
        <v>244</v>
      </c>
      <c r="G153" s="34"/>
      <c r="H153" s="34"/>
      <c r="I153" s="111"/>
      <c r="J153" s="34"/>
      <c r="K153" s="34"/>
      <c r="L153" s="37"/>
      <c r="M153" s="215"/>
      <c r="N153" s="59"/>
      <c r="O153" s="59"/>
      <c r="P153" s="59"/>
      <c r="Q153" s="59"/>
      <c r="R153" s="59"/>
      <c r="S153" s="59"/>
      <c r="T153" s="60"/>
      <c r="AT153" s="16" t="s">
        <v>186</v>
      </c>
      <c r="AU153" s="16" t="s">
        <v>84</v>
      </c>
    </row>
    <row r="154" spans="2:65" s="13" customFormat="1">
      <c r="B154" s="203"/>
      <c r="C154" s="204"/>
      <c r="D154" s="194" t="s">
        <v>178</v>
      </c>
      <c r="E154" s="204"/>
      <c r="F154" s="206" t="s">
        <v>1480</v>
      </c>
      <c r="G154" s="204"/>
      <c r="H154" s="207">
        <v>8.33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178</v>
      </c>
      <c r="AU154" s="213" t="s">
        <v>84</v>
      </c>
      <c r="AV154" s="13" t="s">
        <v>84</v>
      </c>
      <c r="AW154" s="13" t="s">
        <v>4</v>
      </c>
      <c r="AX154" s="13" t="s">
        <v>82</v>
      </c>
      <c r="AY154" s="213" t="s">
        <v>172</v>
      </c>
    </row>
    <row r="155" spans="2:65" s="1" customFormat="1" ht="22.5" customHeight="1">
      <c r="B155" s="33"/>
      <c r="C155" s="181" t="s">
        <v>213</v>
      </c>
      <c r="D155" s="181" t="s">
        <v>174</v>
      </c>
      <c r="E155" s="182" t="s">
        <v>254</v>
      </c>
      <c r="F155" s="183" t="s">
        <v>255</v>
      </c>
      <c r="G155" s="184" t="s">
        <v>231</v>
      </c>
      <c r="H155" s="185">
        <v>0.99</v>
      </c>
      <c r="I155" s="186"/>
      <c r="J155" s="185">
        <f>ROUND(I155*H155,2)</f>
        <v>0</v>
      </c>
      <c r="K155" s="183" t="s">
        <v>1</v>
      </c>
      <c r="L155" s="37"/>
      <c r="M155" s="187" t="s">
        <v>1</v>
      </c>
      <c r="N155" s="188" t="s">
        <v>46</v>
      </c>
      <c r="O155" s="59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AR155" s="16" t="s">
        <v>177</v>
      </c>
      <c r="AT155" s="16" t="s">
        <v>174</v>
      </c>
      <c r="AU155" s="16" t="s">
        <v>84</v>
      </c>
      <c r="AY155" s="16" t="s">
        <v>172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6" t="s">
        <v>82</v>
      </c>
      <c r="BK155" s="191">
        <f>ROUND(I155*H155,2)</f>
        <v>0</v>
      </c>
      <c r="BL155" s="16" t="s">
        <v>177</v>
      </c>
      <c r="BM155" s="16" t="s">
        <v>1481</v>
      </c>
    </row>
    <row r="156" spans="2:65" s="12" customFormat="1">
      <c r="B156" s="192"/>
      <c r="C156" s="193"/>
      <c r="D156" s="194" t="s">
        <v>178</v>
      </c>
      <c r="E156" s="195" t="s">
        <v>1</v>
      </c>
      <c r="F156" s="196" t="s">
        <v>943</v>
      </c>
      <c r="G156" s="193"/>
      <c r="H156" s="195" t="s">
        <v>1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178</v>
      </c>
      <c r="AU156" s="202" t="s">
        <v>84</v>
      </c>
      <c r="AV156" s="12" t="s">
        <v>82</v>
      </c>
      <c r="AW156" s="12" t="s">
        <v>36</v>
      </c>
      <c r="AX156" s="12" t="s">
        <v>75</v>
      </c>
      <c r="AY156" s="202" t="s">
        <v>172</v>
      </c>
    </row>
    <row r="157" spans="2:65" s="12" customFormat="1">
      <c r="B157" s="192"/>
      <c r="C157" s="193"/>
      <c r="D157" s="194" t="s">
        <v>178</v>
      </c>
      <c r="E157" s="195" t="s">
        <v>1</v>
      </c>
      <c r="F157" s="196" t="s">
        <v>239</v>
      </c>
      <c r="G157" s="193"/>
      <c r="H157" s="195" t="s">
        <v>1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178</v>
      </c>
      <c r="AU157" s="202" t="s">
        <v>84</v>
      </c>
      <c r="AV157" s="12" t="s">
        <v>82</v>
      </c>
      <c r="AW157" s="12" t="s">
        <v>36</v>
      </c>
      <c r="AX157" s="12" t="s">
        <v>75</v>
      </c>
      <c r="AY157" s="202" t="s">
        <v>172</v>
      </c>
    </row>
    <row r="158" spans="2:65" s="12" customFormat="1">
      <c r="B158" s="192"/>
      <c r="C158" s="193"/>
      <c r="D158" s="194" t="s">
        <v>178</v>
      </c>
      <c r="E158" s="195" t="s">
        <v>1</v>
      </c>
      <c r="F158" s="196" t="s">
        <v>1137</v>
      </c>
      <c r="G158" s="193"/>
      <c r="H158" s="195" t="s">
        <v>1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178</v>
      </c>
      <c r="AU158" s="202" t="s">
        <v>84</v>
      </c>
      <c r="AV158" s="12" t="s">
        <v>82</v>
      </c>
      <c r="AW158" s="12" t="s">
        <v>36</v>
      </c>
      <c r="AX158" s="12" t="s">
        <v>75</v>
      </c>
      <c r="AY158" s="202" t="s">
        <v>172</v>
      </c>
    </row>
    <row r="159" spans="2:65" s="13" customFormat="1">
      <c r="B159" s="203"/>
      <c r="C159" s="204"/>
      <c r="D159" s="194" t="s">
        <v>178</v>
      </c>
      <c r="E159" s="205" t="s">
        <v>1</v>
      </c>
      <c r="F159" s="206" t="s">
        <v>1482</v>
      </c>
      <c r="G159" s="204"/>
      <c r="H159" s="207">
        <v>0.99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178</v>
      </c>
      <c r="AU159" s="213" t="s">
        <v>84</v>
      </c>
      <c r="AV159" s="13" t="s">
        <v>84</v>
      </c>
      <c r="AW159" s="13" t="s">
        <v>36</v>
      </c>
      <c r="AX159" s="13" t="s">
        <v>82</v>
      </c>
      <c r="AY159" s="213" t="s">
        <v>172</v>
      </c>
    </row>
    <row r="160" spans="2:65" s="1" customFormat="1" ht="16.5" customHeight="1">
      <c r="B160" s="33"/>
      <c r="C160" s="181" t="s">
        <v>216</v>
      </c>
      <c r="D160" s="181" t="s">
        <v>174</v>
      </c>
      <c r="E160" s="182" t="s">
        <v>258</v>
      </c>
      <c r="F160" s="183" t="s">
        <v>259</v>
      </c>
      <c r="G160" s="184" t="s">
        <v>175</v>
      </c>
      <c r="H160" s="185">
        <v>300.3</v>
      </c>
      <c r="I160" s="186"/>
      <c r="J160" s="185">
        <f>ROUND(I160*H160,2)</f>
        <v>0</v>
      </c>
      <c r="K160" s="183" t="s">
        <v>176</v>
      </c>
      <c r="L160" s="37"/>
      <c r="M160" s="187" t="s">
        <v>1</v>
      </c>
      <c r="N160" s="188" t="s">
        <v>46</v>
      </c>
      <c r="O160" s="59"/>
      <c r="P160" s="189">
        <f>O160*H160</f>
        <v>0</v>
      </c>
      <c r="Q160" s="189">
        <v>5.8E-4</v>
      </c>
      <c r="R160" s="189">
        <f>Q160*H160</f>
        <v>0.174174</v>
      </c>
      <c r="S160" s="189">
        <v>0</v>
      </c>
      <c r="T160" s="190">
        <f>S160*H160</f>
        <v>0</v>
      </c>
      <c r="AR160" s="16" t="s">
        <v>177</v>
      </c>
      <c r="AT160" s="16" t="s">
        <v>174</v>
      </c>
      <c r="AU160" s="16" t="s">
        <v>84</v>
      </c>
      <c r="AY160" s="16" t="s">
        <v>172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6" t="s">
        <v>82</v>
      </c>
      <c r="BK160" s="191">
        <f>ROUND(I160*H160,2)</f>
        <v>0</v>
      </c>
      <c r="BL160" s="16" t="s">
        <v>177</v>
      </c>
      <c r="BM160" s="16" t="s">
        <v>1483</v>
      </c>
    </row>
    <row r="161" spans="2:65" s="12" customFormat="1">
      <c r="B161" s="192"/>
      <c r="C161" s="193"/>
      <c r="D161" s="194" t="s">
        <v>178</v>
      </c>
      <c r="E161" s="195" t="s">
        <v>1</v>
      </c>
      <c r="F161" s="196" t="s">
        <v>1115</v>
      </c>
      <c r="G161" s="193"/>
      <c r="H161" s="195" t="s">
        <v>1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178</v>
      </c>
      <c r="AU161" s="202" t="s">
        <v>84</v>
      </c>
      <c r="AV161" s="12" t="s">
        <v>82</v>
      </c>
      <c r="AW161" s="12" t="s">
        <v>36</v>
      </c>
      <c r="AX161" s="12" t="s">
        <v>75</v>
      </c>
      <c r="AY161" s="202" t="s">
        <v>172</v>
      </c>
    </row>
    <row r="162" spans="2:65" s="12" customFormat="1">
      <c r="B162" s="192"/>
      <c r="C162" s="193"/>
      <c r="D162" s="194" t="s">
        <v>178</v>
      </c>
      <c r="E162" s="195" t="s">
        <v>1</v>
      </c>
      <c r="F162" s="196" t="s">
        <v>239</v>
      </c>
      <c r="G162" s="193"/>
      <c r="H162" s="195" t="s">
        <v>1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178</v>
      </c>
      <c r="AU162" s="202" t="s">
        <v>84</v>
      </c>
      <c r="AV162" s="12" t="s">
        <v>82</v>
      </c>
      <c r="AW162" s="12" t="s">
        <v>36</v>
      </c>
      <c r="AX162" s="12" t="s">
        <v>75</v>
      </c>
      <c r="AY162" s="202" t="s">
        <v>172</v>
      </c>
    </row>
    <row r="163" spans="2:65" s="13" customFormat="1">
      <c r="B163" s="203"/>
      <c r="C163" s="204"/>
      <c r="D163" s="194" t="s">
        <v>178</v>
      </c>
      <c r="E163" s="205" t="s">
        <v>1</v>
      </c>
      <c r="F163" s="206" t="s">
        <v>1484</v>
      </c>
      <c r="G163" s="204"/>
      <c r="H163" s="207">
        <v>300.3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178</v>
      </c>
      <c r="AU163" s="213" t="s">
        <v>84</v>
      </c>
      <c r="AV163" s="13" t="s">
        <v>84</v>
      </c>
      <c r="AW163" s="13" t="s">
        <v>36</v>
      </c>
      <c r="AX163" s="13" t="s">
        <v>82</v>
      </c>
      <c r="AY163" s="213" t="s">
        <v>172</v>
      </c>
    </row>
    <row r="164" spans="2:65" s="1" customFormat="1" ht="16.5" customHeight="1">
      <c r="B164" s="33"/>
      <c r="C164" s="181" t="s">
        <v>220</v>
      </c>
      <c r="D164" s="181" t="s">
        <v>174</v>
      </c>
      <c r="E164" s="182" t="s">
        <v>261</v>
      </c>
      <c r="F164" s="183" t="s">
        <v>262</v>
      </c>
      <c r="G164" s="184" t="s">
        <v>175</v>
      </c>
      <c r="H164" s="185">
        <v>300.3</v>
      </c>
      <c r="I164" s="186"/>
      <c r="J164" s="185">
        <f>ROUND(I164*H164,2)</f>
        <v>0</v>
      </c>
      <c r="K164" s="183" t="s">
        <v>176</v>
      </c>
      <c r="L164" s="37"/>
      <c r="M164" s="187" t="s">
        <v>1</v>
      </c>
      <c r="N164" s="188" t="s">
        <v>46</v>
      </c>
      <c r="O164" s="59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AR164" s="16" t="s">
        <v>177</v>
      </c>
      <c r="AT164" s="16" t="s">
        <v>174</v>
      </c>
      <c r="AU164" s="16" t="s">
        <v>84</v>
      </c>
      <c r="AY164" s="16" t="s">
        <v>172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6" t="s">
        <v>82</v>
      </c>
      <c r="BK164" s="191">
        <f>ROUND(I164*H164,2)</f>
        <v>0</v>
      </c>
      <c r="BL164" s="16" t="s">
        <v>177</v>
      </c>
      <c r="BM164" s="16" t="s">
        <v>1485</v>
      </c>
    </row>
    <row r="165" spans="2:65" s="12" customFormat="1">
      <c r="B165" s="192"/>
      <c r="C165" s="193"/>
      <c r="D165" s="194" t="s">
        <v>178</v>
      </c>
      <c r="E165" s="195" t="s">
        <v>1</v>
      </c>
      <c r="F165" s="196" t="s">
        <v>263</v>
      </c>
      <c r="G165" s="193"/>
      <c r="H165" s="195" t="s">
        <v>1</v>
      </c>
      <c r="I165" s="197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178</v>
      </c>
      <c r="AU165" s="202" t="s">
        <v>84</v>
      </c>
      <c r="AV165" s="12" t="s">
        <v>82</v>
      </c>
      <c r="AW165" s="12" t="s">
        <v>36</v>
      </c>
      <c r="AX165" s="12" t="s">
        <v>75</v>
      </c>
      <c r="AY165" s="202" t="s">
        <v>172</v>
      </c>
    </row>
    <row r="166" spans="2:65" s="13" customFormat="1">
      <c r="B166" s="203"/>
      <c r="C166" s="204"/>
      <c r="D166" s="194" t="s">
        <v>178</v>
      </c>
      <c r="E166" s="205" t="s">
        <v>1</v>
      </c>
      <c r="F166" s="206" t="s">
        <v>1484</v>
      </c>
      <c r="G166" s="204"/>
      <c r="H166" s="207">
        <v>300.3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178</v>
      </c>
      <c r="AU166" s="213" t="s">
        <v>84</v>
      </c>
      <c r="AV166" s="13" t="s">
        <v>84</v>
      </c>
      <c r="AW166" s="13" t="s">
        <v>36</v>
      </c>
      <c r="AX166" s="13" t="s">
        <v>82</v>
      </c>
      <c r="AY166" s="213" t="s">
        <v>172</v>
      </c>
    </row>
    <row r="167" spans="2:65" s="1" customFormat="1" ht="22.5" customHeight="1">
      <c r="B167" s="33"/>
      <c r="C167" s="181" t="s">
        <v>223</v>
      </c>
      <c r="D167" s="181" t="s">
        <v>174</v>
      </c>
      <c r="E167" s="182" t="s">
        <v>265</v>
      </c>
      <c r="F167" s="183" t="s">
        <v>266</v>
      </c>
      <c r="G167" s="184" t="s">
        <v>231</v>
      </c>
      <c r="H167" s="185">
        <v>49.06</v>
      </c>
      <c r="I167" s="186"/>
      <c r="J167" s="185">
        <f>ROUND(I167*H167,2)</f>
        <v>0</v>
      </c>
      <c r="K167" s="183" t="s">
        <v>176</v>
      </c>
      <c r="L167" s="37"/>
      <c r="M167" s="187" t="s">
        <v>1</v>
      </c>
      <c r="N167" s="188" t="s">
        <v>46</v>
      </c>
      <c r="O167" s="59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AR167" s="16" t="s">
        <v>177</v>
      </c>
      <c r="AT167" s="16" t="s">
        <v>174</v>
      </c>
      <c r="AU167" s="16" t="s">
        <v>84</v>
      </c>
      <c r="AY167" s="16" t="s">
        <v>172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6" t="s">
        <v>82</v>
      </c>
      <c r="BK167" s="191">
        <f>ROUND(I167*H167,2)</f>
        <v>0</v>
      </c>
      <c r="BL167" s="16" t="s">
        <v>177</v>
      </c>
      <c r="BM167" s="16" t="s">
        <v>1486</v>
      </c>
    </row>
    <row r="168" spans="2:65" s="1" customFormat="1" ht="29.25">
      <c r="B168" s="33"/>
      <c r="C168" s="34"/>
      <c r="D168" s="194" t="s">
        <v>186</v>
      </c>
      <c r="E168" s="34"/>
      <c r="F168" s="214" t="s">
        <v>267</v>
      </c>
      <c r="G168" s="34"/>
      <c r="H168" s="34"/>
      <c r="I168" s="111"/>
      <c r="J168" s="34"/>
      <c r="K168" s="34"/>
      <c r="L168" s="37"/>
      <c r="M168" s="215"/>
      <c r="N168" s="59"/>
      <c r="O168" s="59"/>
      <c r="P168" s="59"/>
      <c r="Q168" s="59"/>
      <c r="R168" s="59"/>
      <c r="S168" s="59"/>
      <c r="T168" s="60"/>
      <c r="AT168" s="16" t="s">
        <v>186</v>
      </c>
      <c r="AU168" s="16" t="s">
        <v>84</v>
      </c>
    </row>
    <row r="169" spans="2:65" s="12" customFormat="1">
      <c r="B169" s="192"/>
      <c r="C169" s="193"/>
      <c r="D169" s="194" t="s">
        <v>178</v>
      </c>
      <c r="E169" s="195" t="s">
        <v>1</v>
      </c>
      <c r="F169" s="196" t="s">
        <v>268</v>
      </c>
      <c r="G169" s="193"/>
      <c r="H169" s="195" t="s">
        <v>1</v>
      </c>
      <c r="I169" s="197"/>
      <c r="J169" s="193"/>
      <c r="K169" s="193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178</v>
      </c>
      <c r="AU169" s="202" t="s">
        <v>84</v>
      </c>
      <c r="AV169" s="12" t="s">
        <v>82</v>
      </c>
      <c r="AW169" s="12" t="s">
        <v>36</v>
      </c>
      <c r="AX169" s="12" t="s">
        <v>75</v>
      </c>
      <c r="AY169" s="202" t="s">
        <v>172</v>
      </c>
    </row>
    <row r="170" spans="2:65" s="13" customFormat="1">
      <c r="B170" s="203"/>
      <c r="C170" s="204"/>
      <c r="D170" s="194" t="s">
        <v>178</v>
      </c>
      <c r="E170" s="205" t="s">
        <v>1</v>
      </c>
      <c r="F170" s="206" t="s">
        <v>1487</v>
      </c>
      <c r="G170" s="204"/>
      <c r="H170" s="207">
        <v>49.06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178</v>
      </c>
      <c r="AU170" s="213" t="s">
        <v>84</v>
      </c>
      <c r="AV170" s="13" t="s">
        <v>84</v>
      </c>
      <c r="AW170" s="13" t="s">
        <v>36</v>
      </c>
      <c r="AX170" s="13" t="s">
        <v>82</v>
      </c>
      <c r="AY170" s="213" t="s">
        <v>172</v>
      </c>
    </row>
    <row r="171" spans="2:65" s="1" customFormat="1" ht="22.5" customHeight="1">
      <c r="B171" s="33"/>
      <c r="C171" s="181" t="s">
        <v>8</v>
      </c>
      <c r="D171" s="181" t="s">
        <v>174</v>
      </c>
      <c r="E171" s="182" t="s">
        <v>270</v>
      </c>
      <c r="F171" s="183" t="s">
        <v>271</v>
      </c>
      <c r="G171" s="184" t="s">
        <v>231</v>
      </c>
      <c r="H171" s="185">
        <v>0.5</v>
      </c>
      <c r="I171" s="186"/>
      <c r="J171" s="185">
        <f>ROUND(I171*H171,2)</f>
        <v>0</v>
      </c>
      <c r="K171" s="183" t="s">
        <v>176</v>
      </c>
      <c r="L171" s="37"/>
      <c r="M171" s="187" t="s">
        <v>1</v>
      </c>
      <c r="N171" s="188" t="s">
        <v>46</v>
      </c>
      <c r="O171" s="59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AR171" s="16" t="s">
        <v>177</v>
      </c>
      <c r="AT171" s="16" t="s">
        <v>174</v>
      </c>
      <c r="AU171" s="16" t="s">
        <v>84</v>
      </c>
      <c r="AY171" s="16" t="s">
        <v>172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6" t="s">
        <v>82</v>
      </c>
      <c r="BK171" s="191">
        <f>ROUND(I171*H171,2)</f>
        <v>0</v>
      </c>
      <c r="BL171" s="16" t="s">
        <v>177</v>
      </c>
      <c r="BM171" s="16" t="s">
        <v>1488</v>
      </c>
    </row>
    <row r="172" spans="2:65" s="1" customFormat="1" ht="29.25">
      <c r="B172" s="33"/>
      <c r="C172" s="34"/>
      <c r="D172" s="194" t="s">
        <v>186</v>
      </c>
      <c r="E172" s="34"/>
      <c r="F172" s="214" t="s">
        <v>267</v>
      </c>
      <c r="G172" s="34"/>
      <c r="H172" s="34"/>
      <c r="I172" s="111"/>
      <c r="J172" s="34"/>
      <c r="K172" s="34"/>
      <c r="L172" s="37"/>
      <c r="M172" s="215"/>
      <c r="N172" s="59"/>
      <c r="O172" s="59"/>
      <c r="P172" s="59"/>
      <c r="Q172" s="59"/>
      <c r="R172" s="59"/>
      <c r="S172" s="59"/>
      <c r="T172" s="60"/>
      <c r="AT172" s="16" t="s">
        <v>186</v>
      </c>
      <c r="AU172" s="16" t="s">
        <v>84</v>
      </c>
    </row>
    <row r="173" spans="2:65" s="12" customFormat="1">
      <c r="B173" s="192"/>
      <c r="C173" s="193"/>
      <c r="D173" s="194" t="s">
        <v>178</v>
      </c>
      <c r="E173" s="195" t="s">
        <v>1</v>
      </c>
      <c r="F173" s="196" t="s">
        <v>1489</v>
      </c>
      <c r="G173" s="193"/>
      <c r="H173" s="195" t="s">
        <v>1</v>
      </c>
      <c r="I173" s="197"/>
      <c r="J173" s="193"/>
      <c r="K173" s="193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178</v>
      </c>
      <c r="AU173" s="202" t="s">
        <v>84</v>
      </c>
      <c r="AV173" s="12" t="s">
        <v>82</v>
      </c>
      <c r="AW173" s="12" t="s">
        <v>36</v>
      </c>
      <c r="AX173" s="12" t="s">
        <v>75</v>
      </c>
      <c r="AY173" s="202" t="s">
        <v>172</v>
      </c>
    </row>
    <row r="174" spans="2:65" s="13" customFormat="1">
      <c r="B174" s="203"/>
      <c r="C174" s="204"/>
      <c r="D174" s="194" t="s">
        <v>178</v>
      </c>
      <c r="E174" s="205" t="s">
        <v>1</v>
      </c>
      <c r="F174" s="206" t="s">
        <v>1490</v>
      </c>
      <c r="G174" s="204"/>
      <c r="H174" s="207">
        <v>0.5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178</v>
      </c>
      <c r="AU174" s="213" t="s">
        <v>84</v>
      </c>
      <c r="AV174" s="13" t="s">
        <v>84</v>
      </c>
      <c r="AW174" s="13" t="s">
        <v>36</v>
      </c>
      <c r="AX174" s="13" t="s">
        <v>82</v>
      </c>
      <c r="AY174" s="213" t="s">
        <v>172</v>
      </c>
    </row>
    <row r="175" spans="2:65" s="1" customFormat="1" ht="16.5" customHeight="1">
      <c r="B175" s="33"/>
      <c r="C175" s="181" t="s">
        <v>228</v>
      </c>
      <c r="D175" s="181" t="s">
        <v>174</v>
      </c>
      <c r="E175" s="182" t="s">
        <v>274</v>
      </c>
      <c r="F175" s="183" t="s">
        <v>275</v>
      </c>
      <c r="G175" s="184" t="s">
        <v>231</v>
      </c>
      <c r="H175" s="185">
        <v>5.5</v>
      </c>
      <c r="I175" s="186"/>
      <c r="J175" s="185">
        <f>ROUND(I175*H175,2)</f>
        <v>0</v>
      </c>
      <c r="K175" s="183" t="s">
        <v>1</v>
      </c>
      <c r="L175" s="37"/>
      <c r="M175" s="187" t="s">
        <v>1</v>
      </c>
      <c r="N175" s="188" t="s">
        <v>46</v>
      </c>
      <c r="O175" s="59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AR175" s="16" t="s">
        <v>177</v>
      </c>
      <c r="AT175" s="16" t="s">
        <v>174</v>
      </c>
      <c r="AU175" s="16" t="s">
        <v>84</v>
      </c>
      <c r="AY175" s="16" t="s">
        <v>172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6" t="s">
        <v>82</v>
      </c>
      <c r="BK175" s="191">
        <f>ROUND(I175*H175,2)</f>
        <v>0</v>
      </c>
      <c r="BL175" s="16" t="s">
        <v>177</v>
      </c>
      <c r="BM175" s="16" t="s">
        <v>1491</v>
      </c>
    </row>
    <row r="176" spans="2:65" s="12" customFormat="1">
      <c r="B176" s="192"/>
      <c r="C176" s="193"/>
      <c r="D176" s="194" t="s">
        <v>178</v>
      </c>
      <c r="E176" s="195" t="s">
        <v>1</v>
      </c>
      <c r="F176" s="196" t="s">
        <v>276</v>
      </c>
      <c r="G176" s="193"/>
      <c r="H176" s="195" t="s">
        <v>1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178</v>
      </c>
      <c r="AU176" s="202" t="s">
        <v>84</v>
      </c>
      <c r="AV176" s="12" t="s">
        <v>82</v>
      </c>
      <c r="AW176" s="12" t="s">
        <v>36</v>
      </c>
      <c r="AX176" s="12" t="s">
        <v>75</v>
      </c>
      <c r="AY176" s="202" t="s">
        <v>172</v>
      </c>
    </row>
    <row r="177" spans="2:65" s="12" customFormat="1">
      <c r="B177" s="192"/>
      <c r="C177" s="193"/>
      <c r="D177" s="194" t="s">
        <v>178</v>
      </c>
      <c r="E177" s="195" t="s">
        <v>1</v>
      </c>
      <c r="F177" s="196" t="s">
        <v>277</v>
      </c>
      <c r="G177" s="193"/>
      <c r="H177" s="195" t="s">
        <v>1</v>
      </c>
      <c r="I177" s="197"/>
      <c r="J177" s="193"/>
      <c r="K177" s="193"/>
      <c r="L177" s="198"/>
      <c r="M177" s="199"/>
      <c r="N177" s="200"/>
      <c r="O177" s="200"/>
      <c r="P177" s="200"/>
      <c r="Q177" s="200"/>
      <c r="R177" s="200"/>
      <c r="S177" s="200"/>
      <c r="T177" s="201"/>
      <c r="AT177" s="202" t="s">
        <v>178</v>
      </c>
      <c r="AU177" s="202" t="s">
        <v>84</v>
      </c>
      <c r="AV177" s="12" t="s">
        <v>82</v>
      </c>
      <c r="AW177" s="12" t="s">
        <v>36</v>
      </c>
      <c r="AX177" s="12" t="s">
        <v>75</v>
      </c>
      <c r="AY177" s="202" t="s">
        <v>172</v>
      </c>
    </row>
    <row r="178" spans="2:65" s="12" customFormat="1">
      <c r="B178" s="192"/>
      <c r="C178" s="193"/>
      <c r="D178" s="194" t="s">
        <v>178</v>
      </c>
      <c r="E178" s="195" t="s">
        <v>1</v>
      </c>
      <c r="F178" s="196" t="s">
        <v>278</v>
      </c>
      <c r="G178" s="193"/>
      <c r="H178" s="195" t="s">
        <v>1</v>
      </c>
      <c r="I178" s="197"/>
      <c r="J178" s="193"/>
      <c r="K178" s="193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178</v>
      </c>
      <c r="AU178" s="202" t="s">
        <v>84</v>
      </c>
      <c r="AV178" s="12" t="s">
        <v>82</v>
      </c>
      <c r="AW178" s="12" t="s">
        <v>36</v>
      </c>
      <c r="AX178" s="12" t="s">
        <v>75</v>
      </c>
      <c r="AY178" s="202" t="s">
        <v>172</v>
      </c>
    </row>
    <row r="179" spans="2:65" s="13" customFormat="1">
      <c r="B179" s="203"/>
      <c r="C179" s="204"/>
      <c r="D179" s="194" t="s">
        <v>178</v>
      </c>
      <c r="E179" s="205" t="s">
        <v>1</v>
      </c>
      <c r="F179" s="206" t="s">
        <v>1492</v>
      </c>
      <c r="G179" s="204"/>
      <c r="H179" s="207">
        <v>5.5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178</v>
      </c>
      <c r="AU179" s="213" t="s">
        <v>84</v>
      </c>
      <c r="AV179" s="13" t="s">
        <v>84</v>
      </c>
      <c r="AW179" s="13" t="s">
        <v>36</v>
      </c>
      <c r="AX179" s="13" t="s">
        <v>82</v>
      </c>
      <c r="AY179" s="213" t="s">
        <v>172</v>
      </c>
    </row>
    <row r="180" spans="2:65" s="1" customFormat="1" ht="16.5" customHeight="1">
      <c r="B180" s="33"/>
      <c r="C180" s="181" t="s">
        <v>233</v>
      </c>
      <c r="D180" s="181" t="s">
        <v>174</v>
      </c>
      <c r="E180" s="182" t="s">
        <v>280</v>
      </c>
      <c r="F180" s="183" t="s">
        <v>281</v>
      </c>
      <c r="G180" s="184" t="s">
        <v>231</v>
      </c>
      <c r="H180" s="185">
        <v>93.6</v>
      </c>
      <c r="I180" s="186"/>
      <c r="J180" s="185">
        <f>ROUND(I180*H180,2)</f>
        <v>0</v>
      </c>
      <c r="K180" s="183" t="s">
        <v>1</v>
      </c>
      <c r="L180" s="37"/>
      <c r="M180" s="187" t="s">
        <v>1</v>
      </c>
      <c r="N180" s="188" t="s">
        <v>46</v>
      </c>
      <c r="O180" s="59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AR180" s="16" t="s">
        <v>177</v>
      </c>
      <c r="AT180" s="16" t="s">
        <v>174</v>
      </c>
      <c r="AU180" s="16" t="s">
        <v>84</v>
      </c>
      <c r="AY180" s="16" t="s">
        <v>172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6" t="s">
        <v>82</v>
      </c>
      <c r="BK180" s="191">
        <f>ROUND(I180*H180,2)</f>
        <v>0</v>
      </c>
      <c r="BL180" s="16" t="s">
        <v>177</v>
      </c>
      <c r="BM180" s="16" t="s">
        <v>1493</v>
      </c>
    </row>
    <row r="181" spans="2:65" s="12" customFormat="1">
      <c r="B181" s="192"/>
      <c r="C181" s="193"/>
      <c r="D181" s="194" t="s">
        <v>178</v>
      </c>
      <c r="E181" s="195" t="s">
        <v>1</v>
      </c>
      <c r="F181" s="196" t="s">
        <v>282</v>
      </c>
      <c r="G181" s="193"/>
      <c r="H181" s="195" t="s">
        <v>1</v>
      </c>
      <c r="I181" s="197"/>
      <c r="J181" s="193"/>
      <c r="K181" s="193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178</v>
      </c>
      <c r="AU181" s="202" t="s">
        <v>84</v>
      </c>
      <c r="AV181" s="12" t="s">
        <v>82</v>
      </c>
      <c r="AW181" s="12" t="s">
        <v>36</v>
      </c>
      <c r="AX181" s="12" t="s">
        <v>75</v>
      </c>
      <c r="AY181" s="202" t="s">
        <v>172</v>
      </c>
    </row>
    <row r="182" spans="2:65" s="12" customFormat="1">
      <c r="B182" s="192"/>
      <c r="C182" s="193"/>
      <c r="D182" s="194" t="s">
        <v>178</v>
      </c>
      <c r="E182" s="195" t="s">
        <v>1</v>
      </c>
      <c r="F182" s="196" t="s">
        <v>283</v>
      </c>
      <c r="G182" s="193"/>
      <c r="H182" s="195" t="s">
        <v>1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178</v>
      </c>
      <c r="AU182" s="202" t="s">
        <v>84</v>
      </c>
      <c r="AV182" s="12" t="s">
        <v>82</v>
      </c>
      <c r="AW182" s="12" t="s">
        <v>36</v>
      </c>
      <c r="AX182" s="12" t="s">
        <v>75</v>
      </c>
      <c r="AY182" s="202" t="s">
        <v>172</v>
      </c>
    </row>
    <row r="183" spans="2:65" s="12" customFormat="1">
      <c r="B183" s="192"/>
      <c r="C183" s="193"/>
      <c r="D183" s="194" t="s">
        <v>178</v>
      </c>
      <c r="E183" s="195" t="s">
        <v>1</v>
      </c>
      <c r="F183" s="196" t="s">
        <v>239</v>
      </c>
      <c r="G183" s="193"/>
      <c r="H183" s="195" t="s">
        <v>1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178</v>
      </c>
      <c r="AU183" s="202" t="s">
        <v>84</v>
      </c>
      <c r="AV183" s="12" t="s">
        <v>82</v>
      </c>
      <c r="AW183" s="12" t="s">
        <v>36</v>
      </c>
      <c r="AX183" s="12" t="s">
        <v>75</v>
      </c>
      <c r="AY183" s="202" t="s">
        <v>172</v>
      </c>
    </row>
    <row r="184" spans="2:65" s="13" customFormat="1">
      <c r="B184" s="203"/>
      <c r="C184" s="204"/>
      <c r="D184" s="194" t="s">
        <v>178</v>
      </c>
      <c r="E184" s="205" t="s">
        <v>1</v>
      </c>
      <c r="F184" s="206" t="s">
        <v>1494</v>
      </c>
      <c r="G184" s="204"/>
      <c r="H184" s="207">
        <v>93.6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178</v>
      </c>
      <c r="AU184" s="213" t="s">
        <v>84</v>
      </c>
      <c r="AV184" s="13" t="s">
        <v>84</v>
      </c>
      <c r="AW184" s="13" t="s">
        <v>36</v>
      </c>
      <c r="AX184" s="13" t="s">
        <v>82</v>
      </c>
      <c r="AY184" s="213" t="s">
        <v>172</v>
      </c>
    </row>
    <row r="185" spans="2:65" s="1" customFormat="1" ht="22.5" customHeight="1">
      <c r="B185" s="33"/>
      <c r="C185" s="181" t="s">
        <v>236</v>
      </c>
      <c r="D185" s="181" t="s">
        <v>174</v>
      </c>
      <c r="E185" s="182" t="s">
        <v>285</v>
      </c>
      <c r="F185" s="183" t="s">
        <v>286</v>
      </c>
      <c r="G185" s="184" t="s">
        <v>231</v>
      </c>
      <c r="H185" s="185">
        <v>64.400000000000006</v>
      </c>
      <c r="I185" s="186"/>
      <c r="J185" s="185">
        <f>ROUND(I185*H185,2)</f>
        <v>0</v>
      </c>
      <c r="K185" s="183" t="s">
        <v>176</v>
      </c>
      <c r="L185" s="37"/>
      <c r="M185" s="187" t="s">
        <v>1</v>
      </c>
      <c r="N185" s="188" t="s">
        <v>46</v>
      </c>
      <c r="O185" s="59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AR185" s="16" t="s">
        <v>177</v>
      </c>
      <c r="AT185" s="16" t="s">
        <v>174</v>
      </c>
      <c r="AU185" s="16" t="s">
        <v>84</v>
      </c>
      <c r="AY185" s="16" t="s">
        <v>172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6" t="s">
        <v>82</v>
      </c>
      <c r="BK185" s="191">
        <f>ROUND(I185*H185,2)</f>
        <v>0</v>
      </c>
      <c r="BL185" s="16" t="s">
        <v>177</v>
      </c>
      <c r="BM185" s="16" t="s">
        <v>1495</v>
      </c>
    </row>
    <row r="186" spans="2:65" s="12" customFormat="1">
      <c r="B186" s="192"/>
      <c r="C186" s="193"/>
      <c r="D186" s="194" t="s">
        <v>178</v>
      </c>
      <c r="E186" s="195" t="s">
        <v>1</v>
      </c>
      <c r="F186" s="196" t="s">
        <v>1115</v>
      </c>
      <c r="G186" s="193"/>
      <c r="H186" s="195" t="s">
        <v>1</v>
      </c>
      <c r="I186" s="197"/>
      <c r="J186" s="193"/>
      <c r="K186" s="193"/>
      <c r="L186" s="198"/>
      <c r="M186" s="199"/>
      <c r="N186" s="200"/>
      <c r="O186" s="200"/>
      <c r="P186" s="200"/>
      <c r="Q186" s="200"/>
      <c r="R186" s="200"/>
      <c r="S186" s="200"/>
      <c r="T186" s="201"/>
      <c r="AT186" s="202" t="s">
        <v>178</v>
      </c>
      <c r="AU186" s="202" t="s">
        <v>84</v>
      </c>
      <c r="AV186" s="12" t="s">
        <v>82</v>
      </c>
      <c r="AW186" s="12" t="s">
        <v>36</v>
      </c>
      <c r="AX186" s="12" t="s">
        <v>75</v>
      </c>
      <c r="AY186" s="202" t="s">
        <v>172</v>
      </c>
    </row>
    <row r="187" spans="2:65" s="12" customFormat="1">
      <c r="B187" s="192"/>
      <c r="C187" s="193"/>
      <c r="D187" s="194" t="s">
        <v>178</v>
      </c>
      <c r="E187" s="195" t="s">
        <v>1</v>
      </c>
      <c r="F187" s="196" t="s">
        <v>239</v>
      </c>
      <c r="G187" s="193"/>
      <c r="H187" s="195" t="s">
        <v>1</v>
      </c>
      <c r="I187" s="197"/>
      <c r="J187" s="193"/>
      <c r="K187" s="193"/>
      <c r="L187" s="198"/>
      <c r="M187" s="199"/>
      <c r="N187" s="200"/>
      <c r="O187" s="200"/>
      <c r="P187" s="200"/>
      <c r="Q187" s="200"/>
      <c r="R187" s="200"/>
      <c r="S187" s="200"/>
      <c r="T187" s="201"/>
      <c r="AT187" s="202" t="s">
        <v>178</v>
      </c>
      <c r="AU187" s="202" t="s">
        <v>84</v>
      </c>
      <c r="AV187" s="12" t="s">
        <v>82</v>
      </c>
      <c r="AW187" s="12" t="s">
        <v>36</v>
      </c>
      <c r="AX187" s="12" t="s">
        <v>75</v>
      </c>
      <c r="AY187" s="202" t="s">
        <v>172</v>
      </c>
    </row>
    <row r="188" spans="2:65" s="13" customFormat="1">
      <c r="B188" s="203"/>
      <c r="C188" s="204"/>
      <c r="D188" s="194" t="s">
        <v>178</v>
      </c>
      <c r="E188" s="205" t="s">
        <v>1</v>
      </c>
      <c r="F188" s="206" t="s">
        <v>1496</v>
      </c>
      <c r="G188" s="204"/>
      <c r="H188" s="207">
        <v>5.5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178</v>
      </c>
      <c r="AU188" s="213" t="s">
        <v>84</v>
      </c>
      <c r="AV188" s="13" t="s">
        <v>84</v>
      </c>
      <c r="AW188" s="13" t="s">
        <v>36</v>
      </c>
      <c r="AX188" s="13" t="s">
        <v>75</v>
      </c>
      <c r="AY188" s="213" t="s">
        <v>172</v>
      </c>
    </row>
    <row r="189" spans="2:65" s="13" customFormat="1">
      <c r="B189" s="203"/>
      <c r="C189" s="204"/>
      <c r="D189" s="194" t="s">
        <v>178</v>
      </c>
      <c r="E189" s="205" t="s">
        <v>1</v>
      </c>
      <c r="F189" s="206" t="s">
        <v>1497</v>
      </c>
      <c r="G189" s="204"/>
      <c r="H189" s="207">
        <v>58.9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178</v>
      </c>
      <c r="AU189" s="213" t="s">
        <v>84</v>
      </c>
      <c r="AV189" s="13" t="s">
        <v>84</v>
      </c>
      <c r="AW189" s="13" t="s">
        <v>36</v>
      </c>
      <c r="AX189" s="13" t="s">
        <v>75</v>
      </c>
      <c r="AY189" s="213" t="s">
        <v>172</v>
      </c>
    </row>
    <row r="190" spans="2:65" s="14" customFormat="1">
      <c r="B190" s="216"/>
      <c r="C190" s="217"/>
      <c r="D190" s="194" t="s">
        <v>178</v>
      </c>
      <c r="E190" s="218" t="s">
        <v>1</v>
      </c>
      <c r="F190" s="219" t="s">
        <v>195</v>
      </c>
      <c r="G190" s="217"/>
      <c r="H190" s="220">
        <v>64.400000000000006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178</v>
      </c>
      <c r="AU190" s="226" t="s">
        <v>84</v>
      </c>
      <c r="AV190" s="14" t="s">
        <v>177</v>
      </c>
      <c r="AW190" s="14" t="s">
        <v>36</v>
      </c>
      <c r="AX190" s="14" t="s">
        <v>82</v>
      </c>
      <c r="AY190" s="226" t="s">
        <v>172</v>
      </c>
    </row>
    <row r="191" spans="2:65" s="1" customFormat="1" ht="16.5" customHeight="1">
      <c r="B191" s="33"/>
      <c r="C191" s="227" t="s">
        <v>241</v>
      </c>
      <c r="D191" s="227" t="s">
        <v>288</v>
      </c>
      <c r="E191" s="228" t="s">
        <v>289</v>
      </c>
      <c r="F191" s="229" t="s">
        <v>290</v>
      </c>
      <c r="G191" s="230" t="s">
        <v>291</v>
      </c>
      <c r="H191" s="231">
        <v>117.8</v>
      </c>
      <c r="I191" s="232"/>
      <c r="J191" s="231">
        <f>ROUND(I191*H191,2)</f>
        <v>0</v>
      </c>
      <c r="K191" s="229" t="s">
        <v>176</v>
      </c>
      <c r="L191" s="233"/>
      <c r="M191" s="234" t="s">
        <v>1</v>
      </c>
      <c r="N191" s="235" t="s">
        <v>46</v>
      </c>
      <c r="O191" s="59"/>
      <c r="P191" s="189">
        <f>O191*H191</f>
        <v>0</v>
      </c>
      <c r="Q191" s="189">
        <v>1</v>
      </c>
      <c r="R191" s="189">
        <f>Q191*H191</f>
        <v>117.8</v>
      </c>
      <c r="S191" s="189">
        <v>0</v>
      </c>
      <c r="T191" s="190">
        <f>S191*H191</f>
        <v>0</v>
      </c>
      <c r="AR191" s="16" t="s">
        <v>200</v>
      </c>
      <c r="AT191" s="16" t="s">
        <v>288</v>
      </c>
      <c r="AU191" s="16" t="s">
        <v>84</v>
      </c>
      <c r="AY191" s="16" t="s">
        <v>172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6" t="s">
        <v>82</v>
      </c>
      <c r="BK191" s="191">
        <f>ROUND(I191*H191,2)</f>
        <v>0</v>
      </c>
      <c r="BL191" s="16" t="s">
        <v>177</v>
      </c>
      <c r="BM191" s="16" t="s">
        <v>1498</v>
      </c>
    </row>
    <row r="192" spans="2:65" s="1" customFormat="1" ht="19.5">
      <c r="B192" s="33"/>
      <c r="C192" s="34"/>
      <c r="D192" s="194" t="s">
        <v>186</v>
      </c>
      <c r="E192" s="34"/>
      <c r="F192" s="214" t="s">
        <v>292</v>
      </c>
      <c r="G192" s="34"/>
      <c r="H192" s="34"/>
      <c r="I192" s="111"/>
      <c r="J192" s="34"/>
      <c r="K192" s="34"/>
      <c r="L192" s="37"/>
      <c r="M192" s="215"/>
      <c r="N192" s="59"/>
      <c r="O192" s="59"/>
      <c r="P192" s="59"/>
      <c r="Q192" s="59"/>
      <c r="R192" s="59"/>
      <c r="S192" s="59"/>
      <c r="T192" s="60"/>
      <c r="AT192" s="16" t="s">
        <v>186</v>
      </c>
      <c r="AU192" s="16" t="s">
        <v>84</v>
      </c>
    </row>
    <row r="193" spans="2:65" s="13" customFormat="1">
      <c r="B193" s="203"/>
      <c r="C193" s="204"/>
      <c r="D193" s="194" t="s">
        <v>178</v>
      </c>
      <c r="E193" s="205" t="s">
        <v>1</v>
      </c>
      <c r="F193" s="206" t="s">
        <v>1499</v>
      </c>
      <c r="G193" s="204"/>
      <c r="H193" s="207">
        <v>117.8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178</v>
      </c>
      <c r="AU193" s="213" t="s">
        <v>84</v>
      </c>
      <c r="AV193" s="13" t="s">
        <v>84</v>
      </c>
      <c r="AW193" s="13" t="s">
        <v>36</v>
      </c>
      <c r="AX193" s="13" t="s">
        <v>82</v>
      </c>
      <c r="AY193" s="213" t="s">
        <v>172</v>
      </c>
    </row>
    <row r="194" spans="2:65" s="1" customFormat="1" ht="22.5" customHeight="1">
      <c r="B194" s="33"/>
      <c r="C194" s="181" t="s">
        <v>245</v>
      </c>
      <c r="D194" s="181" t="s">
        <v>174</v>
      </c>
      <c r="E194" s="182" t="s">
        <v>294</v>
      </c>
      <c r="F194" s="183" t="s">
        <v>295</v>
      </c>
      <c r="G194" s="184" t="s">
        <v>231</v>
      </c>
      <c r="H194" s="185">
        <v>5.5</v>
      </c>
      <c r="I194" s="186"/>
      <c r="J194" s="185">
        <f>ROUND(I194*H194,2)</f>
        <v>0</v>
      </c>
      <c r="K194" s="183" t="s">
        <v>1</v>
      </c>
      <c r="L194" s="37"/>
      <c r="M194" s="187" t="s">
        <v>1</v>
      </c>
      <c r="N194" s="188" t="s">
        <v>46</v>
      </c>
      <c r="O194" s="59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AR194" s="16" t="s">
        <v>177</v>
      </c>
      <c r="AT194" s="16" t="s">
        <v>174</v>
      </c>
      <c r="AU194" s="16" t="s">
        <v>84</v>
      </c>
      <c r="AY194" s="16" t="s">
        <v>172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6" t="s">
        <v>82</v>
      </c>
      <c r="BK194" s="191">
        <f>ROUND(I194*H194,2)</f>
        <v>0</v>
      </c>
      <c r="BL194" s="16" t="s">
        <v>177</v>
      </c>
      <c r="BM194" s="16" t="s">
        <v>1500</v>
      </c>
    </row>
    <row r="195" spans="2:65" s="1" customFormat="1" ht="22.5" customHeight="1">
      <c r="B195" s="33"/>
      <c r="C195" s="181" t="s">
        <v>7</v>
      </c>
      <c r="D195" s="181" t="s">
        <v>174</v>
      </c>
      <c r="E195" s="182" t="s">
        <v>297</v>
      </c>
      <c r="F195" s="183" t="s">
        <v>298</v>
      </c>
      <c r="G195" s="184" t="s">
        <v>231</v>
      </c>
      <c r="H195" s="185">
        <v>21</v>
      </c>
      <c r="I195" s="186"/>
      <c r="J195" s="185">
        <f>ROUND(I195*H195,2)</f>
        <v>0</v>
      </c>
      <c r="K195" s="183" t="s">
        <v>176</v>
      </c>
      <c r="L195" s="37"/>
      <c r="M195" s="187" t="s">
        <v>1</v>
      </c>
      <c r="N195" s="188" t="s">
        <v>46</v>
      </c>
      <c r="O195" s="59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AR195" s="16" t="s">
        <v>177</v>
      </c>
      <c r="AT195" s="16" t="s">
        <v>174</v>
      </c>
      <c r="AU195" s="16" t="s">
        <v>84</v>
      </c>
      <c r="AY195" s="16" t="s">
        <v>172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6" t="s">
        <v>82</v>
      </c>
      <c r="BK195" s="191">
        <f>ROUND(I195*H195,2)</f>
        <v>0</v>
      </c>
      <c r="BL195" s="16" t="s">
        <v>177</v>
      </c>
      <c r="BM195" s="16" t="s">
        <v>1501</v>
      </c>
    </row>
    <row r="196" spans="2:65" s="12" customFormat="1">
      <c r="B196" s="192"/>
      <c r="C196" s="193"/>
      <c r="D196" s="194" t="s">
        <v>178</v>
      </c>
      <c r="E196" s="195" t="s">
        <v>1</v>
      </c>
      <c r="F196" s="196" t="s">
        <v>1115</v>
      </c>
      <c r="G196" s="193"/>
      <c r="H196" s="195" t="s">
        <v>1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178</v>
      </c>
      <c r="AU196" s="202" t="s">
        <v>84</v>
      </c>
      <c r="AV196" s="12" t="s">
        <v>82</v>
      </c>
      <c r="AW196" s="12" t="s">
        <v>36</v>
      </c>
      <c r="AX196" s="12" t="s">
        <v>75</v>
      </c>
      <c r="AY196" s="202" t="s">
        <v>172</v>
      </c>
    </row>
    <row r="197" spans="2:65" s="12" customFormat="1">
      <c r="B197" s="192"/>
      <c r="C197" s="193"/>
      <c r="D197" s="194" t="s">
        <v>178</v>
      </c>
      <c r="E197" s="195" t="s">
        <v>1</v>
      </c>
      <c r="F197" s="196" t="s">
        <v>239</v>
      </c>
      <c r="G197" s="193"/>
      <c r="H197" s="195" t="s">
        <v>1</v>
      </c>
      <c r="I197" s="197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178</v>
      </c>
      <c r="AU197" s="202" t="s">
        <v>84</v>
      </c>
      <c r="AV197" s="12" t="s">
        <v>82</v>
      </c>
      <c r="AW197" s="12" t="s">
        <v>36</v>
      </c>
      <c r="AX197" s="12" t="s">
        <v>75</v>
      </c>
      <c r="AY197" s="202" t="s">
        <v>172</v>
      </c>
    </row>
    <row r="198" spans="2:65" s="13" customFormat="1">
      <c r="B198" s="203"/>
      <c r="C198" s="204"/>
      <c r="D198" s="194" t="s">
        <v>178</v>
      </c>
      <c r="E198" s="205" t="s">
        <v>1</v>
      </c>
      <c r="F198" s="206" t="s">
        <v>1502</v>
      </c>
      <c r="G198" s="204"/>
      <c r="H198" s="207">
        <v>21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178</v>
      </c>
      <c r="AU198" s="213" t="s">
        <v>84</v>
      </c>
      <c r="AV198" s="13" t="s">
        <v>84</v>
      </c>
      <c r="AW198" s="13" t="s">
        <v>36</v>
      </c>
      <c r="AX198" s="13" t="s">
        <v>82</v>
      </c>
      <c r="AY198" s="213" t="s">
        <v>172</v>
      </c>
    </row>
    <row r="199" spans="2:65" s="1" customFormat="1" ht="16.5" customHeight="1">
      <c r="B199" s="33"/>
      <c r="C199" s="227" t="s">
        <v>250</v>
      </c>
      <c r="D199" s="227" t="s">
        <v>288</v>
      </c>
      <c r="E199" s="228" t="s">
        <v>301</v>
      </c>
      <c r="F199" s="229" t="s">
        <v>302</v>
      </c>
      <c r="G199" s="230" t="s">
        <v>291</v>
      </c>
      <c r="H199" s="231">
        <v>42</v>
      </c>
      <c r="I199" s="232"/>
      <c r="J199" s="231">
        <f>ROUND(I199*H199,2)</f>
        <v>0</v>
      </c>
      <c r="K199" s="229" t="s">
        <v>176</v>
      </c>
      <c r="L199" s="233"/>
      <c r="M199" s="234" t="s">
        <v>1</v>
      </c>
      <c r="N199" s="235" t="s">
        <v>46</v>
      </c>
      <c r="O199" s="59"/>
      <c r="P199" s="189">
        <f>O199*H199</f>
        <v>0</v>
      </c>
      <c r="Q199" s="189">
        <v>1</v>
      </c>
      <c r="R199" s="189">
        <f>Q199*H199</f>
        <v>42</v>
      </c>
      <c r="S199" s="189">
        <v>0</v>
      </c>
      <c r="T199" s="190">
        <f>S199*H199</f>
        <v>0</v>
      </c>
      <c r="AR199" s="16" t="s">
        <v>200</v>
      </c>
      <c r="AT199" s="16" t="s">
        <v>288</v>
      </c>
      <c r="AU199" s="16" t="s">
        <v>84</v>
      </c>
      <c r="AY199" s="16" t="s">
        <v>172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6" t="s">
        <v>82</v>
      </c>
      <c r="BK199" s="191">
        <f>ROUND(I199*H199,2)</f>
        <v>0</v>
      </c>
      <c r="BL199" s="16" t="s">
        <v>177</v>
      </c>
      <c r="BM199" s="16" t="s">
        <v>1503</v>
      </c>
    </row>
    <row r="200" spans="2:65" s="1" customFormat="1" ht="19.5">
      <c r="B200" s="33"/>
      <c r="C200" s="34"/>
      <c r="D200" s="194" t="s">
        <v>186</v>
      </c>
      <c r="E200" s="34"/>
      <c r="F200" s="214" t="s">
        <v>292</v>
      </c>
      <c r="G200" s="34"/>
      <c r="H200" s="34"/>
      <c r="I200" s="111"/>
      <c r="J200" s="34"/>
      <c r="K200" s="34"/>
      <c r="L200" s="37"/>
      <c r="M200" s="215"/>
      <c r="N200" s="59"/>
      <c r="O200" s="59"/>
      <c r="P200" s="59"/>
      <c r="Q200" s="59"/>
      <c r="R200" s="59"/>
      <c r="S200" s="59"/>
      <c r="T200" s="60"/>
      <c r="AT200" s="16" t="s">
        <v>186</v>
      </c>
      <c r="AU200" s="16" t="s">
        <v>84</v>
      </c>
    </row>
    <row r="201" spans="2:65" s="13" customFormat="1">
      <c r="B201" s="203"/>
      <c r="C201" s="204"/>
      <c r="D201" s="194" t="s">
        <v>178</v>
      </c>
      <c r="E201" s="204"/>
      <c r="F201" s="206" t="s">
        <v>1504</v>
      </c>
      <c r="G201" s="204"/>
      <c r="H201" s="207">
        <v>42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178</v>
      </c>
      <c r="AU201" s="213" t="s">
        <v>84</v>
      </c>
      <c r="AV201" s="13" t="s">
        <v>84</v>
      </c>
      <c r="AW201" s="13" t="s">
        <v>4</v>
      </c>
      <c r="AX201" s="13" t="s">
        <v>82</v>
      </c>
      <c r="AY201" s="213" t="s">
        <v>172</v>
      </c>
    </row>
    <row r="202" spans="2:65" s="11" customFormat="1" ht="22.9" customHeight="1">
      <c r="B202" s="165"/>
      <c r="C202" s="166"/>
      <c r="D202" s="167" t="s">
        <v>74</v>
      </c>
      <c r="E202" s="179" t="s">
        <v>177</v>
      </c>
      <c r="F202" s="179" t="s">
        <v>324</v>
      </c>
      <c r="G202" s="166"/>
      <c r="H202" s="166"/>
      <c r="I202" s="169"/>
      <c r="J202" s="180">
        <f>BK202</f>
        <v>0</v>
      </c>
      <c r="K202" s="166"/>
      <c r="L202" s="171"/>
      <c r="M202" s="172"/>
      <c r="N202" s="173"/>
      <c r="O202" s="173"/>
      <c r="P202" s="174">
        <f>SUM(P203:P214)</f>
        <v>0</v>
      </c>
      <c r="Q202" s="173"/>
      <c r="R202" s="174">
        <f>SUM(R203:R214)</f>
        <v>0</v>
      </c>
      <c r="S202" s="173"/>
      <c r="T202" s="175">
        <f>SUM(T203:T214)</f>
        <v>0</v>
      </c>
      <c r="AR202" s="176" t="s">
        <v>82</v>
      </c>
      <c r="AT202" s="177" t="s">
        <v>74</v>
      </c>
      <c r="AU202" s="177" t="s">
        <v>82</v>
      </c>
      <c r="AY202" s="176" t="s">
        <v>172</v>
      </c>
      <c r="BK202" s="178">
        <f>SUM(BK203:BK214)</f>
        <v>0</v>
      </c>
    </row>
    <row r="203" spans="2:65" s="1" customFormat="1" ht="16.5" customHeight="1">
      <c r="B203" s="33"/>
      <c r="C203" s="181" t="s">
        <v>253</v>
      </c>
      <c r="D203" s="181" t="s">
        <v>174</v>
      </c>
      <c r="E203" s="182" t="s">
        <v>623</v>
      </c>
      <c r="F203" s="183" t="s">
        <v>624</v>
      </c>
      <c r="G203" s="184" t="s">
        <v>231</v>
      </c>
      <c r="H203" s="185">
        <v>0.5</v>
      </c>
      <c r="I203" s="186"/>
      <c r="J203" s="185">
        <f>ROUND(I203*H203,2)</f>
        <v>0</v>
      </c>
      <c r="K203" s="183" t="s">
        <v>176</v>
      </c>
      <c r="L203" s="37"/>
      <c r="M203" s="187" t="s">
        <v>1</v>
      </c>
      <c r="N203" s="188" t="s">
        <v>46</v>
      </c>
      <c r="O203" s="59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AR203" s="16" t="s">
        <v>177</v>
      </c>
      <c r="AT203" s="16" t="s">
        <v>174</v>
      </c>
      <c r="AU203" s="16" t="s">
        <v>84</v>
      </c>
      <c r="AY203" s="16" t="s">
        <v>172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6" t="s">
        <v>82</v>
      </c>
      <c r="BK203" s="191">
        <f>ROUND(I203*H203,2)</f>
        <v>0</v>
      </c>
      <c r="BL203" s="16" t="s">
        <v>177</v>
      </c>
      <c r="BM203" s="16" t="s">
        <v>1505</v>
      </c>
    </row>
    <row r="204" spans="2:65" s="12" customFormat="1">
      <c r="B204" s="192"/>
      <c r="C204" s="193"/>
      <c r="D204" s="194" t="s">
        <v>178</v>
      </c>
      <c r="E204" s="195" t="s">
        <v>1</v>
      </c>
      <c r="F204" s="196" t="s">
        <v>626</v>
      </c>
      <c r="G204" s="193"/>
      <c r="H204" s="195" t="s">
        <v>1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178</v>
      </c>
      <c r="AU204" s="202" t="s">
        <v>84</v>
      </c>
      <c r="AV204" s="12" t="s">
        <v>82</v>
      </c>
      <c r="AW204" s="12" t="s">
        <v>36</v>
      </c>
      <c r="AX204" s="12" t="s">
        <v>75</v>
      </c>
      <c r="AY204" s="202" t="s">
        <v>172</v>
      </c>
    </row>
    <row r="205" spans="2:65" s="13" customFormat="1">
      <c r="B205" s="203"/>
      <c r="C205" s="204"/>
      <c r="D205" s="194" t="s">
        <v>178</v>
      </c>
      <c r="E205" s="205" t="s">
        <v>1</v>
      </c>
      <c r="F205" s="206" t="s">
        <v>627</v>
      </c>
      <c r="G205" s="204"/>
      <c r="H205" s="207">
        <v>0.5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178</v>
      </c>
      <c r="AU205" s="213" t="s">
        <v>84</v>
      </c>
      <c r="AV205" s="13" t="s">
        <v>84</v>
      </c>
      <c r="AW205" s="13" t="s">
        <v>36</v>
      </c>
      <c r="AX205" s="13" t="s">
        <v>82</v>
      </c>
      <c r="AY205" s="213" t="s">
        <v>172</v>
      </c>
    </row>
    <row r="206" spans="2:65" s="1" customFormat="1" ht="16.5" customHeight="1">
      <c r="B206" s="33"/>
      <c r="C206" s="181" t="s">
        <v>257</v>
      </c>
      <c r="D206" s="181" t="s">
        <v>174</v>
      </c>
      <c r="E206" s="182" t="s">
        <v>326</v>
      </c>
      <c r="F206" s="183" t="s">
        <v>327</v>
      </c>
      <c r="G206" s="184" t="s">
        <v>231</v>
      </c>
      <c r="H206" s="185">
        <v>13</v>
      </c>
      <c r="I206" s="186"/>
      <c r="J206" s="185">
        <f>ROUND(I206*H206,2)</f>
        <v>0</v>
      </c>
      <c r="K206" s="183" t="s">
        <v>176</v>
      </c>
      <c r="L206" s="37"/>
      <c r="M206" s="187" t="s">
        <v>1</v>
      </c>
      <c r="N206" s="188" t="s">
        <v>46</v>
      </c>
      <c r="O206" s="59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AR206" s="16" t="s">
        <v>177</v>
      </c>
      <c r="AT206" s="16" t="s">
        <v>174</v>
      </c>
      <c r="AU206" s="16" t="s">
        <v>84</v>
      </c>
      <c r="AY206" s="16" t="s">
        <v>172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6" t="s">
        <v>82</v>
      </c>
      <c r="BK206" s="191">
        <f>ROUND(I206*H206,2)</f>
        <v>0</v>
      </c>
      <c r="BL206" s="16" t="s">
        <v>177</v>
      </c>
      <c r="BM206" s="16" t="s">
        <v>1506</v>
      </c>
    </row>
    <row r="207" spans="2:65" s="12" customFormat="1">
      <c r="B207" s="192"/>
      <c r="C207" s="193"/>
      <c r="D207" s="194" t="s">
        <v>178</v>
      </c>
      <c r="E207" s="195" t="s">
        <v>1</v>
      </c>
      <c r="F207" s="196" t="s">
        <v>1243</v>
      </c>
      <c r="G207" s="193"/>
      <c r="H207" s="195" t="s">
        <v>1</v>
      </c>
      <c r="I207" s="197"/>
      <c r="J207" s="193"/>
      <c r="K207" s="193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178</v>
      </c>
      <c r="AU207" s="202" t="s">
        <v>84</v>
      </c>
      <c r="AV207" s="12" t="s">
        <v>82</v>
      </c>
      <c r="AW207" s="12" t="s">
        <v>36</v>
      </c>
      <c r="AX207" s="12" t="s">
        <v>75</v>
      </c>
      <c r="AY207" s="202" t="s">
        <v>172</v>
      </c>
    </row>
    <row r="208" spans="2:65" s="12" customFormat="1">
      <c r="B208" s="192"/>
      <c r="C208" s="193"/>
      <c r="D208" s="194" t="s">
        <v>178</v>
      </c>
      <c r="E208" s="195" t="s">
        <v>1</v>
      </c>
      <c r="F208" s="196" t="s">
        <v>239</v>
      </c>
      <c r="G208" s="193"/>
      <c r="H208" s="195" t="s">
        <v>1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178</v>
      </c>
      <c r="AU208" s="202" t="s">
        <v>84</v>
      </c>
      <c r="AV208" s="12" t="s">
        <v>82</v>
      </c>
      <c r="AW208" s="12" t="s">
        <v>36</v>
      </c>
      <c r="AX208" s="12" t="s">
        <v>75</v>
      </c>
      <c r="AY208" s="202" t="s">
        <v>172</v>
      </c>
    </row>
    <row r="209" spans="2:65" s="13" customFormat="1">
      <c r="B209" s="203"/>
      <c r="C209" s="204"/>
      <c r="D209" s="194" t="s">
        <v>178</v>
      </c>
      <c r="E209" s="205" t="s">
        <v>1</v>
      </c>
      <c r="F209" s="206" t="s">
        <v>1507</v>
      </c>
      <c r="G209" s="204"/>
      <c r="H209" s="207">
        <v>13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178</v>
      </c>
      <c r="AU209" s="213" t="s">
        <v>84</v>
      </c>
      <c r="AV209" s="13" t="s">
        <v>84</v>
      </c>
      <c r="AW209" s="13" t="s">
        <v>36</v>
      </c>
      <c r="AX209" s="13" t="s">
        <v>82</v>
      </c>
      <c r="AY209" s="213" t="s">
        <v>172</v>
      </c>
    </row>
    <row r="210" spans="2:65" s="1" customFormat="1" ht="16.5" customHeight="1">
      <c r="B210" s="33"/>
      <c r="C210" s="181" t="s">
        <v>260</v>
      </c>
      <c r="D210" s="181" t="s">
        <v>174</v>
      </c>
      <c r="E210" s="182" t="s">
        <v>478</v>
      </c>
      <c r="F210" s="183" t="s">
        <v>479</v>
      </c>
      <c r="G210" s="184" t="s">
        <v>231</v>
      </c>
      <c r="H210" s="185">
        <v>0.1</v>
      </c>
      <c r="I210" s="186"/>
      <c r="J210" s="185">
        <f>ROUND(I210*H210,2)</f>
        <v>0</v>
      </c>
      <c r="K210" s="183" t="s">
        <v>176</v>
      </c>
      <c r="L210" s="37"/>
      <c r="M210" s="187" t="s">
        <v>1</v>
      </c>
      <c r="N210" s="188" t="s">
        <v>46</v>
      </c>
      <c r="O210" s="59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AR210" s="16" t="s">
        <v>177</v>
      </c>
      <c r="AT210" s="16" t="s">
        <v>174</v>
      </c>
      <c r="AU210" s="16" t="s">
        <v>84</v>
      </c>
      <c r="AY210" s="16" t="s">
        <v>172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6" t="s">
        <v>82</v>
      </c>
      <c r="BK210" s="191">
        <f>ROUND(I210*H210,2)</f>
        <v>0</v>
      </c>
      <c r="BL210" s="16" t="s">
        <v>177</v>
      </c>
      <c r="BM210" s="16" t="s">
        <v>1508</v>
      </c>
    </row>
    <row r="211" spans="2:65" s="12" customFormat="1">
      <c r="B211" s="192"/>
      <c r="C211" s="193"/>
      <c r="D211" s="194" t="s">
        <v>178</v>
      </c>
      <c r="E211" s="195" t="s">
        <v>1</v>
      </c>
      <c r="F211" s="196" t="s">
        <v>1509</v>
      </c>
      <c r="G211" s="193"/>
      <c r="H211" s="195" t="s">
        <v>1</v>
      </c>
      <c r="I211" s="197"/>
      <c r="J211" s="193"/>
      <c r="K211" s="193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178</v>
      </c>
      <c r="AU211" s="202" t="s">
        <v>84</v>
      </c>
      <c r="AV211" s="12" t="s">
        <v>82</v>
      </c>
      <c r="AW211" s="12" t="s">
        <v>36</v>
      </c>
      <c r="AX211" s="12" t="s">
        <v>75</v>
      </c>
      <c r="AY211" s="202" t="s">
        <v>172</v>
      </c>
    </row>
    <row r="212" spans="2:65" s="13" customFormat="1">
      <c r="B212" s="203"/>
      <c r="C212" s="204"/>
      <c r="D212" s="194" t="s">
        <v>178</v>
      </c>
      <c r="E212" s="205" t="s">
        <v>1</v>
      </c>
      <c r="F212" s="206" t="s">
        <v>1162</v>
      </c>
      <c r="G212" s="204"/>
      <c r="H212" s="207">
        <v>0.08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178</v>
      </c>
      <c r="AU212" s="213" t="s">
        <v>84</v>
      </c>
      <c r="AV212" s="13" t="s">
        <v>84</v>
      </c>
      <c r="AW212" s="13" t="s">
        <v>36</v>
      </c>
      <c r="AX212" s="13" t="s">
        <v>75</v>
      </c>
      <c r="AY212" s="213" t="s">
        <v>172</v>
      </c>
    </row>
    <row r="213" spans="2:65" s="13" customFormat="1">
      <c r="B213" s="203"/>
      <c r="C213" s="204"/>
      <c r="D213" s="194" t="s">
        <v>178</v>
      </c>
      <c r="E213" s="205" t="s">
        <v>1</v>
      </c>
      <c r="F213" s="206" t="s">
        <v>1014</v>
      </c>
      <c r="G213" s="204"/>
      <c r="H213" s="207">
        <v>0.02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178</v>
      </c>
      <c r="AU213" s="213" t="s">
        <v>84</v>
      </c>
      <c r="AV213" s="13" t="s">
        <v>84</v>
      </c>
      <c r="AW213" s="13" t="s">
        <v>36</v>
      </c>
      <c r="AX213" s="13" t="s">
        <v>75</v>
      </c>
      <c r="AY213" s="213" t="s">
        <v>172</v>
      </c>
    </row>
    <row r="214" spans="2:65" s="14" customFormat="1">
      <c r="B214" s="216"/>
      <c r="C214" s="217"/>
      <c r="D214" s="194" t="s">
        <v>178</v>
      </c>
      <c r="E214" s="218" t="s">
        <v>1</v>
      </c>
      <c r="F214" s="219" t="s">
        <v>195</v>
      </c>
      <c r="G214" s="217"/>
      <c r="H214" s="220">
        <v>0.1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178</v>
      </c>
      <c r="AU214" s="226" t="s">
        <v>84</v>
      </c>
      <c r="AV214" s="14" t="s">
        <v>177</v>
      </c>
      <c r="AW214" s="14" t="s">
        <v>36</v>
      </c>
      <c r="AX214" s="14" t="s">
        <v>82</v>
      </c>
      <c r="AY214" s="226" t="s">
        <v>172</v>
      </c>
    </row>
    <row r="215" spans="2:65" s="11" customFormat="1" ht="22.9" customHeight="1">
      <c r="B215" s="165"/>
      <c r="C215" s="166"/>
      <c r="D215" s="167" t="s">
        <v>74</v>
      </c>
      <c r="E215" s="179" t="s">
        <v>183</v>
      </c>
      <c r="F215" s="179" t="s">
        <v>331</v>
      </c>
      <c r="G215" s="166"/>
      <c r="H215" s="166"/>
      <c r="I215" s="169"/>
      <c r="J215" s="180">
        <f>BK215</f>
        <v>0</v>
      </c>
      <c r="K215" s="166"/>
      <c r="L215" s="171"/>
      <c r="M215" s="172"/>
      <c r="N215" s="173"/>
      <c r="O215" s="173"/>
      <c r="P215" s="174">
        <f>SUM(P216:P267)</f>
        <v>0</v>
      </c>
      <c r="Q215" s="173"/>
      <c r="R215" s="174">
        <f>SUM(R216:R267)</f>
        <v>0</v>
      </c>
      <c r="S215" s="173"/>
      <c r="T215" s="175">
        <f>SUM(T216:T267)</f>
        <v>0</v>
      </c>
      <c r="AR215" s="176" t="s">
        <v>82</v>
      </c>
      <c r="AT215" s="177" t="s">
        <v>74</v>
      </c>
      <c r="AU215" s="177" t="s">
        <v>82</v>
      </c>
      <c r="AY215" s="176" t="s">
        <v>172</v>
      </c>
      <c r="BK215" s="178">
        <f>SUM(BK216:BK267)</f>
        <v>0</v>
      </c>
    </row>
    <row r="216" spans="2:65" s="1" customFormat="1" ht="16.5" customHeight="1">
      <c r="B216" s="33"/>
      <c r="C216" s="181" t="s">
        <v>264</v>
      </c>
      <c r="D216" s="181" t="s">
        <v>174</v>
      </c>
      <c r="E216" s="182" t="s">
        <v>336</v>
      </c>
      <c r="F216" s="183" t="s">
        <v>337</v>
      </c>
      <c r="G216" s="184" t="s">
        <v>175</v>
      </c>
      <c r="H216" s="185">
        <v>6</v>
      </c>
      <c r="I216" s="186"/>
      <c r="J216" s="185">
        <f>ROUND(I216*H216,2)</f>
        <v>0</v>
      </c>
      <c r="K216" s="183" t="s">
        <v>176</v>
      </c>
      <c r="L216" s="37"/>
      <c r="M216" s="187" t="s">
        <v>1</v>
      </c>
      <c r="N216" s="188" t="s">
        <v>46</v>
      </c>
      <c r="O216" s="59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AR216" s="16" t="s">
        <v>177</v>
      </c>
      <c r="AT216" s="16" t="s">
        <v>174</v>
      </c>
      <c r="AU216" s="16" t="s">
        <v>84</v>
      </c>
      <c r="AY216" s="16" t="s">
        <v>172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6" t="s">
        <v>82</v>
      </c>
      <c r="BK216" s="191">
        <f>ROUND(I216*H216,2)</f>
        <v>0</v>
      </c>
      <c r="BL216" s="16" t="s">
        <v>177</v>
      </c>
      <c r="BM216" s="16" t="s">
        <v>1510</v>
      </c>
    </row>
    <row r="217" spans="2:65" s="12" customFormat="1">
      <c r="B217" s="192"/>
      <c r="C217" s="193"/>
      <c r="D217" s="194" t="s">
        <v>178</v>
      </c>
      <c r="E217" s="195" t="s">
        <v>1</v>
      </c>
      <c r="F217" s="196" t="s">
        <v>1115</v>
      </c>
      <c r="G217" s="193"/>
      <c r="H217" s="195" t="s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178</v>
      </c>
      <c r="AU217" s="202" t="s">
        <v>84</v>
      </c>
      <c r="AV217" s="12" t="s">
        <v>82</v>
      </c>
      <c r="AW217" s="12" t="s">
        <v>36</v>
      </c>
      <c r="AX217" s="12" t="s">
        <v>75</v>
      </c>
      <c r="AY217" s="202" t="s">
        <v>172</v>
      </c>
    </row>
    <row r="218" spans="2:65" s="12" customFormat="1">
      <c r="B218" s="192"/>
      <c r="C218" s="193"/>
      <c r="D218" s="194" t="s">
        <v>178</v>
      </c>
      <c r="E218" s="195" t="s">
        <v>1</v>
      </c>
      <c r="F218" s="196" t="s">
        <v>180</v>
      </c>
      <c r="G218" s="193"/>
      <c r="H218" s="195" t="s">
        <v>1</v>
      </c>
      <c r="I218" s="197"/>
      <c r="J218" s="193"/>
      <c r="K218" s="193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178</v>
      </c>
      <c r="AU218" s="202" t="s">
        <v>84</v>
      </c>
      <c r="AV218" s="12" t="s">
        <v>82</v>
      </c>
      <c r="AW218" s="12" t="s">
        <v>36</v>
      </c>
      <c r="AX218" s="12" t="s">
        <v>75</v>
      </c>
      <c r="AY218" s="202" t="s">
        <v>172</v>
      </c>
    </row>
    <row r="219" spans="2:65" s="13" customFormat="1">
      <c r="B219" s="203"/>
      <c r="C219" s="204"/>
      <c r="D219" s="194" t="s">
        <v>178</v>
      </c>
      <c r="E219" s="205" t="s">
        <v>1</v>
      </c>
      <c r="F219" s="206" t="s">
        <v>1458</v>
      </c>
      <c r="G219" s="204"/>
      <c r="H219" s="207">
        <v>6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178</v>
      </c>
      <c r="AU219" s="213" t="s">
        <v>84</v>
      </c>
      <c r="AV219" s="13" t="s">
        <v>84</v>
      </c>
      <c r="AW219" s="13" t="s">
        <v>36</v>
      </c>
      <c r="AX219" s="13" t="s">
        <v>82</v>
      </c>
      <c r="AY219" s="213" t="s">
        <v>172</v>
      </c>
    </row>
    <row r="220" spans="2:65" s="1" customFormat="1" ht="16.5" customHeight="1">
      <c r="B220" s="33"/>
      <c r="C220" s="181" t="s">
        <v>269</v>
      </c>
      <c r="D220" s="181" t="s">
        <v>174</v>
      </c>
      <c r="E220" s="182" t="s">
        <v>343</v>
      </c>
      <c r="F220" s="183" t="s">
        <v>344</v>
      </c>
      <c r="G220" s="184" t="s">
        <v>175</v>
      </c>
      <c r="H220" s="185">
        <v>6</v>
      </c>
      <c r="I220" s="186"/>
      <c r="J220" s="185">
        <f>ROUND(I220*H220,2)</f>
        <v>0</v>
      </c>
      <c r="K220" s="183" t="s">
        <v>176</v>
      </c>
      <c r="L220" s="37"/>
      <c r="M220" s="187" t="s">
        <v>1</v>
      </c>
      <c r="N220" s="188" t="s">
        <v>46</v>
      </c>
      <c r="O220" s="59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AR220" s="16" t="s">
        <v>177</v>
      </c>
      <c r="AT220" s="16" t="s">
        <v>174</v>
      </c>
      <c r="AU220" s="16" t="s">
        <v>84</v>
      </c>
      <c r="AY220" s="16" t="s">
        <v>172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6" t="s">
        <v>82</v>
      </c>
      <c r="BK220" s="191">
        <f>ROUND(I220*H220,2)</f>
        <v>0</v>
      </c>
      <c r="BL220" s="16" t="s">
        <v>177</v>
      </c>
      <c r="BM220" s="16" t="s">
        <v>1511</v>
      </c>
    </row>
    <row r="221" spans="2:65" s="12" customFormat="1">
      <c r="B221" s="192"/>
      <c r="C221" s="193"/>
      <c r="D221" s="194" t="s">
        <v>178</v>
      </c>
      <c r="E221" s="195" t="s">
        <v>1</v>
      </c>
      <c r="F221" s="196" t="s">
        <v>1115</v>
      </c>
      <c r="G221" s="193"/>
      <c r="H221" s="195" t="s">
        <v>1</v>
      </c>
      <c r="I221" s="197"/>
      <c r="J221" s="193"/>
      <c r="K221" s="193"/>
      <c r="L221" s="198"/>
      <c r="M221" s="199"/>
      <c r="N221" s="200"/>
      <c r="O221" s="200"/>
      <c r="P221" s="200"/>
      <c r="Q221" s="200"/>
      <c r="R221" s="200"/>
      <c r="S221" s="200"/>
      <c r="T221" s="201"/>
      <c r="AT221" s="202" t="s">
        <v>178</v>
      </c>
      <c r="AU221" s="202" t="s">
        <v>84</v>
      </c>
      <c r="AV221" s="12" t="s">
        <v>82</v>
      </c>
      <c r="AW221" s="12" t="s">
        <v>36</v>
      </c>
      <c r="AX221" s="12" t="s">
        <v>75</v>
      </c>
      <c r="AY221" s="202" t="s">
        <v>172</v>
      </c>
    </row>
    <row r="222" spans="2:65" s="12" customFormat="1">
      <c r="B222" s="192"/>
      <c r="C222" s="193"/>
      <c r="D222" s="194" t="s">
        <v>178</v>
      </c>
      <c r="E222" s="195" t="s">
        <v>1</v>
      </c>
      <c r="F222" s="196" t="s">
        <v>180</v>
      </c>
      <c r="G222" s="193"/>
      <c r="H222" s="195" t="s">
        <v>1</v>
      </c>
      <c r="I222" s="197"/>
      <c r="J222" s="193"/>
      <c r="K222" s="193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178</v>
      </c>
      <c r="AU222" s="202" t="s">
        <v>84</v>
      </c>
      <c r="AV222" s="12" t="s">
        <v>82</v>
      </c>
      <c r="AW222" s="12" t="s">
        <v>36</v>
      </c>
      <c r="AX222" s="12" t="s">
        <v>75</v>
      </c>
      <c r="AY222" s="202" t="s">
        <v>172</v>
      </c>
    </row>
    <row r="223" spans="2:65" s="12" customFormat="1">
      <c r="B223" s="192"/>
      <c r="C223" s="193"/>
      <c r="D223" s="194" t="s">
        <v>178</v>
      </c>
      <c r="E223" s="195" t="s">
        <v>1</v>
      </c>
      <c r="F223" s="196" t="s">
        <v>341</v>
      </c>
      <c r="G223" s="193"/>
      <c r="H223" s="195" t="s">
        <v>1</v>
      </c>
      <c r="I223" s="197"/>
      <c r="J223" s="193"/>
      <c r="K223" s="193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178</v>
      </c>
      <c r="AU223" s="202" t="s">
        <v>84</v>
      </c>
      <c r="AV223" s="12" t="s">
        <v>82</v>
      </c>
      <c r="AW223" s="12" t="s">
        <v>36</v>
      </c>
      <c r="AX223" s="12" t="s">
        <v>75</v>
      </c>
      <c r="AY223" s="202" t="s">
        <v>172</v>
      </c>
    </row>
    <row r="224" spans="2:65" s="13" customFormat="1">
      <c r="B224" s="203"/>
      <c r="C224" s="204"/>
      <c r="D224" s="194" t="s">
        <v>178</v>
      </c>
      <c r="E224" s="205" t="s">
        <v>1</v>
      </c>
      <c r="F224" s="206" t="s">
        <v>1458</v>
      </c>
      <c r="G224" s="204"/>
      <c r="H224" s="207">
        <v>6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178</v>
      </c>
      <c r="AU224" s="213" t="s">
        <v>84</v>
      </c>
      <c r="AV224" s="13" t="s">
        <v>84</v>
      </c>
      <c r="AW224" s="13" t="s">
        <v>36</v>
      </c>
      <c r="AX224" s="13" t="s">
        <v>82</v>
      </c>
      <c r="AY224" s="213" t="s">
        <v>172</v>
      </c>
    </row>
    <row r="225" spans="2:65" s="1" customFormat="1" ht="16.5" customHeight="1">
      <c r="B225" s="33"/>
      <c r="C225" s="181" t="s">
        <v>273</v>
      </c>
      <c r="D225" s="181" t="s">
        <v>174</v>
      </c>
      <c r="E225" s="182" t="s">
        <v>346</v>
      </c>
      <c r="F225" s="183" t="s">
        <v>347</v>
      </c>
      <c r="G225" s="184" t="s">
        <v>175</v>
      </c>
      <c r="H225" s="185">
        <v>80.75</v>
      </c>
      <c r="I225" s="186"/>
      <c r="J225" s="185">
        <f>ROUND(I225*H225,2)</f>
        <v>0</v>
      </c>
      <c r="K225" s="183" t="s">
        <v>176</v>
      </c>
      <c r="L225" s="37"/>
      <c r="M225" s="187" t="s">
        <v>1</v>
      </c>
      <c r="N225" s="188" t="s">
        <v>46</v>
      </c>
      <c r="O225" s="59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AR225" s="16" t="s">
        <v>177</v>
      </c>
      <c r="AT225" s="16" t="s">
        <v>174</v>
      </c>
      <c r="AU225" s="16" t="s">
        <v>84</v>
      </c>
      <c r="AY225" s="16" t="s">
        <v>172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6" t="s">
        <v>82</v>
      </c>
      <c r="BK225" s="191">
        <f>ROUND(I225*H225,2)</f>
        <v>0</v>
      </c>
      <c r="BL225" s="16" t="s">
        <v>177</v>
      </c>
      <c r="BM225" s="16" t="s">
        <v>1512</v>
      </c>
    </row>
    <row r="226" spans="2:65" s="12" customFormat="1">
      <c r="B226" s="192"/>
      <c r="C226" s="193"/>
      <c r="D226" s="194" t="s">
        <v>178</v>
      </c>
      <c r="E226" s="195" t="s">
        <v>1</v>
      </c>
      <c r="F226" s="196" t="s">
        <v>1115</v>
      </c>
      <c r="G226" s="193"/>
      <c r="H226" s="195" t="s">
        <v>1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178</v>
      </c>
      <c r="AU226" s="202" t="s">
        <v>84</v>
      </c>
      <c r="AV226" s="12" t="s">
        <v>82</v>
      </c>
      <c r="AW226" s="12" t="s">
        <v>36</v>
      </c>
      <c r="AX226" s="12" t="s">
        <v>75</v>
      </c>
      <c r="AY226" s="202" t="s">
        <v>172</v>
      </c>
    </row>
    <row r="227" spans="2:65" s="12" customFormat="1">
      <c r="B227" s="192"/>
      <c r="C227" s="193"/>
      <c r="D227" s="194" t="s">
        <v>178</v>
      </c>
      <c r="E227" s="195" t="s">
        <v>1</v>
      </c>
      <c r="F227" s="196" t="s">
        <v>180</v>
      </c>
      <c r="G227" s="193"/>
      <c r="H227" s="195" t="s">
        <v>1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178</v>
      </c>
      <c r="AU227" s="202" t="s">
        <v>84</v>
      </c>
      <c r="AV227" s="12" t="s">
        <v>82</v>
      </c>
      <c r="AW227" s="12" t="s">
        <v>36</v>
      </c>
      <c r="AX227" s="12" t="s">
        <v>75</v>
      </c>
      <c r="AY227" s="202" t="s">
        <v>172</v>
      </c>
    </row>
    <row r="228" spans="2:65" s="12" customFormat="1">
      <c r="B228" s="192"/>
      <c r="C228" s="193"/>
      <c r="D228" s="194" t="s">
        <v>178</v>
      </c>
      <c r="E228" s="195" t="s">
        <v>1</v>
      </c>
      <c r="F228" s="196" t="s">
        <v>341</v>
      </c>
      <c r="G228" s="193"/>
      <c r="H228" s="195" t="s">
        <v>1</v>
      </c>
      <c r="I228" s="197"/>
      <c r="J228" s="193"/>
      <c r="K228" s="193"/>
      <c r="L228" s="198"/>
      <c r="M228" s="199"/>
      <c r="N228" s="200"/>
      <c r="O228" s="200"/>
      <c r="P228" s="200"/>
      <c r="Q228" s="200"/>
      <c r="R228" s="200"/>
      <c r="S228" s="200"/>
      <c r="T228" s="201"/>
      <c r="AT228" s="202" t="s">
        <v>178</v>
      </c>
      <c r="AU228" s="202" t="s">
        <v>84</v>
      </c>
      <c r="AV228" s="12" t="s">
        <v>82</v>
      </c>
      <c r="AW228" s="12" t="s">
        <v>36</v>
      </c>
      <c r="AX228" s="12" t="s">
        <v>75</v>
      </c>
      <c r="AY228" s="202" t="s">
        <v>172</v>
      </c>
    </row>
    <row r="229" spans="2:65" s="13" customFormat="1">
      <c r="B229" s="203"/>
      <c r="C229" s="204"/>
      <c r="D229" s="194" t="s">
        <v>178</v>
      </c>
      <c r="E229" s="205" t="s">
        <v>1</v>
      </c>
      <c r="F229" s="206" t="s">
        <v>1459</v>
      </c>
      <c r="G229" s="204"/>
      <c r="H229" s="207">
        <v>80.75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178</v>
      </c>
      <c r="AU229" s="213" t="s">
        <v>84</v>
      </c>
      <c r="AV229" s="13" t="s">
        <v>84</v>
      </c>
      <c r="AW229" s="13" t="s">
        <v>36</v>
      </c>
      <c r="AX229" s="13" t="s">
        <v>82</v>
      </c>
      <c r="AY229" s="213" t="s">
        <v>172</v>
      </c>
    </row>
    <row r="230" spans="2:65" s="1" customFormat="1" ht="16.5" customHeight="1">
      <c r="B230" s="33"/>
      <c r="C230" s="181" t="s">
        <v>279</v>
      </c>
      <c r="D230" s="181" t="s">
        <v>174</v>
      </c>
      <c r="E230" s="182" t="s">
        <v>349</v>
      </c>
      <c r="F230" s="183" t="s">
        <v>350</v>
      </c>
      <c r="G230" s="184" t="s">
        <v>175</v>
      </c>
      <c r="H230" s="185">
        <v>6</v>
      </c>
      <c r="I230" s="186"/>
      <c r="J230" s="185">
        <f>ROUND(I230*H230,2)</f>
        <v>0</v>
      </c>
      <c r="K230" s="183" t="s">
        <v>176</v>
      </c>
      <c r="L230" s="37"/>
      <c r="M230" s="187" t="s">
        <v>1</v>
      </c>
      <c r="N230" s="188" t="s">
        <v>46</v>
      </c>
      <c r="O230" s="59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AR230" s="16" t="s">
        <v>177</v>
      </c>
      <c r="AT230" s="16" t="s">
        <v>174</v>
      </c>
      <c r="AU230" s="16" t="s">
        <v>84</v>
      </c>
      <c r="AY230" s="16" t="s">
        <v>172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6" t="s">
        <v>82</v>
      </c>
      <c r="BK230" s="191">
        <f>ROUND(I230*H230,2)</f>
        <v>0</v>
      </c>
      <c r="BL230" s="16" t="s">
        <v>177</v>
      </c>
      <c r="BM230" s="16" t="s">
        <v>1513</v>
      </c>
    </row>
    <row r="231" spans="2:65" s="12" customFormat="1">
      <c r="B231" s="192"/>
      <c r="C231" s="193"/>
      <c r="D231" s="194" t="s">
        <v>178</v>
      </c>
      <c r="E231" s="195" t="s">
        <v>1</v>
      </c>
      <c r="F231" s="196" t="s">
        <v>1115</v>
      </c>
      <c r="G231" s="193"/>
      <c r="H231" s="195" t="s">
        <v>1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178</v>
      </c>
      <c r="AU231" s="202" t="s">
        <v>84</v>
      </c>
      <c r="AV231" s="12" t="s">
        <v>82</v>
      </c>
      <c r="AW231" s="12" t="s">
        <v>36</v>
      </c>
      <c r="AX231" s="12" t="s">
        <v>75</v>
      </c>
      <c r="AY231" s="202" t="s">
        <v>172</v>
      </c>
    </row>
    <row r="232" spans="2:65" s="12" customFormat="1">
      <c r="B232" s="192"/>
      <c r="C232" s="193"/>
      <c r="D232" s="194" t="s">
        <v>178</v>
      </c>
      <c r="E232" s="195" t="s">
        <v>1</v>
      </c>
      <c r="F232" s="196" t="s">
        <v>180</v>
      </c>
      <c r="G232" s="193"/>
      <c r="H232" s="195" t="s">
        <v>1</v>
      </c>
      <c r="I232" s="197"/>
      <c r="J232" s="193"/>
      <c r="K232" s="193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178</v>
      </c>
      <c r="AU232" s="202" t="s">
        <v>84</v>
      </c>
      <c r="AV232" s="12" t="s">
        <v>82</v>
      </c>
      <c r="AW232" s="12" t="s">
        <v>36</v>
      </c>
      <c r="AX232" s="12" t="s">
        <v>75</v>
      </c>
      <c r="AY232" s="202" t="s">
        <v>172</v>
      </c>
    </row>
    <row r="233" spans="2:65" s="13" customFormat="1">
      <c r="B233" s="203"/>
      <c r="C233" s="204"/>
      <c r="D233" s="194" t="s">
        <v>178</v>
      </c>
      <c r="E233" s="205" t="s">
        <v>1</v>
      </c>
      <c r="F233" s="206" t="s">
        <v>1458</v>
      </c>
      <c r="G233" s="204"/>
      <c r="H233" s="207">
        <v>6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178</v>
      </c>
      <c r="AU233" s="213" t="s">
        <v>84</v>
      </c>
      <c r="AV233" s="13" t="s">
        <v>84</v>
      </c>
      <c r="AW233" s="13" t="s">
        <v>36</v>
      </c>
      <c r="AX233" s="13" t="s">
        <v>82</v>
      </c>
      <c r="AY233" s="213" t="s">
        <v>172</v>
      </c>
    </row>
    <row r="234" spans="2:65" s="1" customFormat="1" ht="16.5" customHeight="1">
      <c r="B234" s="33"/>
      <c r="C234" s="181" t="s">
        <v>284</v>
      </c>
      <c r="D234" s="181" t="s">
        <v>174</v>
      </c>
      <c r="E234" s="182" t="s">
        <v>352</v>
      </c>
      <c r="F234" s="183" t="s">
        <v>353</v>
      </c>
      <c r="G234" s="184" t="s">
        <v>175</v>
      </c>
      <c r="H234" s="185">
        <v>80.75</v>
      </c>
      <c r="I234" s="186"/>
      <c r="J234" s="185">
        <f>ROUND(I234*H234,2)</f>
        <v>0</v>
      </c>
      <c r="K234" s="183" t="s">
        <v>176</v>
      </c>
      <c r="L234" s="37"/>
      <c r="M234" s="187" t="s">
        <v>1</v>
      </c>
      <c r="N234" s="188" t="s">
        <v>46</v>
      </c>
      <c r="O234" s="59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AR234" s="16" t="s">
        <v>177</v>
      </c>
      <c r="AT234" s="16" t="s">
        <v>174</v>
      </c>
      <c r="AU234" s="16" t="s">
        <v>84</v>
      </c>
      <c r="AY234" s="16" t="s">
        <v>172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6" t="s">
        <v>82</v>
      </c>
      <c r="BK234" s="191">
        <f>ROUND(I234*H234,2)</f>
        <v>0</v>
      </c>
      <c r="BL234" s="16" t="s">
        <v>177</v>
      </c>
      <c r="BM234" s="16" t="s">
        <v>1514</v>
      </c>
    </row>
    <row r="235" spans="2:65" s="12" customFormat="1">
      <c r="B235" s="192"/>
      <c r="C235" s="193"/>
      <c r="D235" s="194" t="s">
        <v>178</v>
      </c>
      <c r="E235" s="195" t="s">
        <v>1</v>
      </c>
      <c r="F235" s="196" t="s">
        <v>1115</v>
      </c>
      <c r="G235" s="193"/>
      <c r="H235" s="195" t="s">
        <v>1</v>
      </c>
      <c r="I235" s="197"/>
      <c r="J235" s="193"/>
      <c r="K235" s="193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178</v>
      </c>
      <c r="AU235" s="202" t="s">
        <v>84</v>
      </c>
      <c r="AV235" s="12" t="s">
        <v>82</v>
      </c>
      <c r="AW235" s="12" t="s">
        <v>36</v>
      </c>
      <c r="AX235" s="12" t="s">
        <v>75</v>
      </c>
      <c r="AY235" s="202" t="s">
        <v>172</v>
      </c>
    </row>
    <row r="236" spans="2:65" s="12" customFormat="1">
      <c r="B236" s="192"/>
      <c r="C236" s="193"/>
      <c r="D236" s="194" t="s">
        <v>178</v>
      </c>
      <c r="E236" s="195" t="s">
        <v>1</v>
      </c>
      <c r="F236" s="196" t="s">
        <v>180</v>
      </c>
      <c r="G236" s="193"/>
      <c r="H236" s="195" t="s">
        <v>1</v>
      </c>
      <c r="I236" s="197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178</v>
      </c>
      <c r="AU236" s="202" t="s">
        <v>84</v>
      </c>
      <c r="AV236" s="12" t="s">
        <v>82</v>
      </c>
      <c r="AW236" s="12" t="s">
        <v>36</v>
      </c>
      <c r="AX236" s="12" t="s">
        <v>75</v>
      </c>
      <c r="AY236" s="202" t="s">
        <v>172</v>
      </c>
    </row>
    <row r="237" spans="2:65" s="13" customFormat="1">
      <c r="B237" s="203"/>
      <c r="C237" s="204"/>
      <c r="D237" s="194" t="s">
        <v>178</v>
      </c>
      <c r="E237" s="205" t="s">
        <v>1</v>
      </c>
      <c r="F237" s="206" t="s">
        <v>1459</v>
      </c>
      <c r="G237" s="204"/>
      <c r="H237" s="207">
        <v>80.75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178</v>
      </c>
      <c r="AU237" s="213" t="s">
        <v>84</v>
      </c>
      <c r="AV237" s="13" t="s">
        <v>84</v>
      </c>
      <c r="AW237" s="13" t="s">
        <v>36</v>
      </c>
      <c r="AX237" s="13" t="s">
        <v>82</v>
      </c>
      <c r="AY237" s="213" t="s">
        <v>172</v>
      </c>
    </row>
    <row r="238" spans="2:65" s="1" customFormat="1" ht="22.5" customHeight="1">
      <c r="B238" s="33"/>
      <c r="C238" s="181" t="s">
        <v>287</v>
      </c>
      <c r="D238" s="181" t="s">
        <v>174</v>
      </c>
      <c r="E238" s="182" t="s">
        <v>359</v>
      </c>
      <c r="F238" s="183" t="s">
        <v>360</v>
      </c>
      <c r="G238" s="184" t="s">
        <v>175</v>
      </c>
      <c r="H238" s="185">
        <v>6</v>
      </c>
      <c r="I238" s="186"/>
      <c r="J238" s="185">
        <f>ROUND(I238*H238,2)</f>
        <v>0</v>
      </c>
      <c r="K238" s="183" t="s">
        <v>176</v>
      </c>
      <c r="L238" s="37"/>
      <c r="M238" s="187" t="s">
        <v>1</v>
      </c>
      <c r="N238" s="188" t="s">
        <v>46</v>
      </c>
      <c r="O238" s="59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AR238" s="16" t="s">
        <v>177</v>
      </c>
      <c r="AT238" s="16" t="s">
        <v>174</v>
      </c>
      <c r="AU238" s="16" t="s">
        <v>84</v>
      </c>
      <c r="AY238" s="16" t="s">
        <v>172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6" t="s">
        <v>82</v>
      </c>
      <c r="BK238" s="191">
        <f>ROUND(I238*H238,2)</f>
        <v>0</v>
      </c>
      <c r="BL238" s="16" t="s">
        <v>177</v>
      </c>
      <c r="BM238" s="16" t="s">
        <v>1515</v>
      </c>
    </row>
    <row r="239" spans="2:65" s="12" customFormat="1">
      <c r="B239" s="192"/>
      <c r="C239" s="193"/>
      <c r="D239" s="194" t="s">
        <v>178</v>
      </c>
      <c r="E239" s="195" t="s">
        <v>1</v>
      </c>
      <c r="F239" s="196" t="s">
        <v>1115</v>
      </c>
      <c r="G239" s="193"/>
      <c r="H239" s="195" t="s">
        <v>1</v>
      </c>
      <c r="I239" s="197"/>
      <c r="J239" s="193"/>
      <c r="K239" s="193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178</v>
      </c>
      <c r="AU239" s="202" t="s">
        <v>84</v>
      </c>
      <c r="AV239" s="12" t="s">
        <v>82</v>
      </c>
      <c r="AW239" s="12" t="s">
        <v>36</v>
      </c>
      <c r="AX239" s="12" t="s">
        <v>75</v>
      </c>
      <c r="AY239" s="202" t="s">
        <v>172</v>
      </c>
    </row>
    <row r="240" spans="2:65" s="12" customFormat="1">
      <c r="B240" s="192"/>
      <c r="C240" s="193"/>
      <c r="D240" s="194" t="s">
        <v>178</v>
      </c>
      <c r="E240" s="195" t="s">
        <v>1</v>
      </c>
      <c r="F240" s="196" t="s">
        <v>180</v>
      </c>
      <c r="G240" s="193"/>
      <c r="H240" s="195" t="s">
        <v>1</v>
      </c>
      <c r="I240" s="197"/>
      <c r="J240" s="193"/>
      <c r="K240" s="193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178</v>
      </c>
      <c r="AU240" s="202" t="s">
        <v>84</v>
      </c>
      <c r="AV240" s="12" t="s">
        <v>82</v>
      </c>
      <c r="AW240" s="12" t="s">
        <v>36</v>
      </c>
      <c r="AX240" s="12" t="s">
        <v>75</v>
      </c>
      <c r="AY240" s="202" t="s">
        <v>172</v>
      </c>
    </row>
    <row r="241" spans="2:65" s="13" customFormat="1">
      <c r="B241" s="203"/>
      <c r="C241" s="204"/>
      <c r="D241" s="194" t="s">
        <v>178</v>
      </c>
      <c r="E241" s="205" t="s">
        <v>1</v>
      </c>
      <c r="F241" s="206" t="s">
        <v>1458</v>
      </c>
      <c r="G241" s="204"/>
      <c r="H241" s="207">
        <v>6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178</v>
      </c>
      <c r="AU241" s="213" t="s">
        <v>84</v>
      </c>
      <c r="AV241" s="13" t="s">
        <v>84</v>
      </c>
      <c r="AW241" s="13" t="s">
        <v>36</v>
      </c>
      <c r="AX241" s="13" t="s">
        <v>82</v>
      </c>
      <c r="AY241" s="213" t="s">
        <v>172</v>
      </c>
    </row>
    <row r="242" spans="2:65" s="1" customFormat="1" ht="16.5" customHeight="1">
      <c r="B242" s="33"/>
      <c r="C242" s="181" t="s">
        <v>293</v>
      </c>
      <c r="D242" s="181" t="s">
        <v>174</v>
      </c>
      <c r="E242" s="182" t="s">
        <v>365</v>
      </c>
      <c r="F242" s="183" t="s">
        <v>366</v>
      </c>
      <c r="G242" s="184" t="s">
        <v>175</v>
      </c>
      <c r="H242" s="185">
        <v>86.75</v>
      </c>
      <c r="I242" s="186"/>
      <c r="J242" s="185">
        <f>ROUND(I242*H242,2)</f>
        <v>0</v>
      </c>
      <c r="K242" s="183" t="s">
        <v>176</v>
      </c>
      <c r="L242" s="37"/>
      <c r="M242" s="187" t="s">
        <v>1</v>
      </c>
      <c r="N242" s="188" t="s">
        <v>46</v>
      </c>
      <c r="O242" s="59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AR242" s="16" t="s">
        <v>177</v>
      </c>
      <c r="AT242" s="16" t="s">
        <v>174</v>
      </c>
      <c r="AU242" s="16" t="s">
        <v>84</v>
      </c>
      <c r="AY242" s="16" t="s">
        <v>172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6" t="s">
        <v>82</v>
      </c>
      <c r="BK242" s="191">
        <f>ROUND(I242*H242,2)</f>
        <v>0</v>
      </c>
      <c r="BL242" s="16" t="s">
        <v>177</v>
      </c>
      <c r="BM242" s="16" t="s">
        <v>1516</v>
      </c>
    </row>
    <row r="243" spans="2:65" s="12" customFormat="1">
      <c r="B243" s="192"/>
      <c r="C243" s="193"/>
      <c r="D243" s="194" t="s">
        <v>178</v>
      </c>
      <c r="E243" s="195" t="s">
        <v>1</v>
      </c>
      <c r="F243" s="196" t="s">
        <v>1115</v>
      </c>
      <c r="G243" s="193"/>
      <c r="H243" s="195" t="s">
        <v>1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178</v>
      </c>
      <c r="AU243" s="202" t="s">
        <v>84</v>
      </c>
      <c r="AV243" s="12" t="s">
        <v>82</v>
      </c>
      <c r="AW243" s="12" t="s">
        <v>36</v>
      </c>
      <c r="AX243" s="12" t="s">
        <v>75</v>
      </c>
      <c r="AY243" s="202" t="s">
        <v>172</v>
      </c>
    </row>
    <row r="244" spans="2:65" s="12" customFormat="1">
      <c r="B244" s="192"/>
      <c r="C244" s="193"/>
      <c r="D244" s="194" t="s">
        <v>178</v>
      </c>
      <c r="E244" s="195" t="s">
        <v>1</v>
      </c>
      <c r="F244" s="196" t="s">
        <v>180</v>
      </c>
      <c r="G244" s="193"/>
      <c r="H244" s="195" t="s">
        <v>1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178</v>
      </c>
      <c r="AU244" s="202" t="s">
        <v>84</v>
      </c>
      <c r="AV244" s="12" t="s">
        <v>82</v>
      </c>
      <c r="AW244" s="12" t="s">
        <v>36</v>
      </c>
      <c r="AX244" s="12" t="s">
        <v>75</v>
      </c>
      <c r="AY244" s="202" t="s">
        <v>172</v>
      </c>
    </row>
    <row r="245" spans="2:65" s="13" customFormat="1">
      <c r="B245" s="203"/>
      <c r="C245" s="204"/>
      <c r="D245" s="194" t="s">
        <v>178</v>
      </c>
      <c r="E245" s="205" t="s">
        <v>1</v>
      </c>
      <c r="F245" s="206" t="s">
        <v>1458</v>
      </c>
      <c r="G245" s="204"/>
      <c r="H245" s="207">
        <v>6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178</v>
      </c>
      <c r="AU245" s="213" t="s">
        <v>84</v>
      </c>
      <c r="AV245" s="13" t="s">
        <v>84</v>
      </c>
      <c r="AW245" s="13" t="s">
        <v>36</v>
      </c>
      <c r="AX245" s="13" t="s">
        <v>75</v>
      </c>
      <c r="AY245" s="213" t="s">
        <v>172</v>
      </c>
    </row>
    <row r="246" spans="2:65" s="13" customFormat="1">
      <c r="B246" s="203"/>
      <c r="C246" s="204"/>
      <c r="D246" s="194" t="s">
        <v>178</v>
      </c>
      <c r="E246" s="205" t="s">
        <v>1</v>
      </c>
      <c r="F246" s="206" t="s">
        <v>1459</v>
      </c>
      <c r="G246" s="204"/>
      <c r="H246" s="207">
        <v>80.75</v>
      </c>
      <c r="I246" s="208"/>
      <c r="J246" s="204"/>
      <c r="K246" s="204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178</v>
      </c>
      <c r="AU246" s="213" t="s">
        <v>84</v>
      </c>
      <c r="AV246" s="13" t="s">
        <v>84</v>
      </c>
      <c r="AW246" s="13" t="s">
        <v>36</v>
      </c>
      <c r="AX246" s="13" t="s">
        <v>75</v>
      </c>
      <c r="AY246" s="213" t="s">
        <v>172</v>
      </c>
    </row>
    <row r="247" spans="2:65" s="14" customFormat="1">
      <c r="B247" s="216"/>
      <c r="C247" s="217"/>
      <c r="D247" s="194" t="s">
        <v>178</v>
      </c>
      <c r="E247" s="218" t="s">
        <v>1</v>
      </c>
      <c r="F247" s="219" t="s">
        <v>195</v>
      </c>
      <c r="G247" s="217"/>
      <c r="H247" s="220">
        <v>86.75</v>
      </c>
      <c r="I247" s="221"/>
      <c r="J247" s="217"/>
      <c r="K247" s="217"/>
      <c r="L247" s="222"/>
      <c r="M247" s="223"/>
      <c r="N247" s="224"/>
      <c r="O247" s="224"/>
      <c r="P247" s="224"/>
      <c r="Q247" s="224"/>
      <c r="R247" s="224"/>
      <c r="S247" s="224"/>
      <c r="T247" s="225"/>
      <c r="AT247" s="226" t="s">
        <v>178</v>
      </c>
      <c r="AU247" s="226" t="s">
        <v>84</v>
      </c>
      <c r="AV247" s="14" t="s">
        <v>177</v>
      </c>
      <c r="AW247" s="14" t="s">
        <v>36</v>
      </c>
      <c r="AX247" s="14" t="s">
        <v>82</v>
      </c>
      <c r="AY247" s="226" t="s">
        <v>172</v>
      </c>
    </row>
    <row r="248" spans="2:65" s="1" customFormat="1" ht="16.5" customHeight="1">
      <c r="B248" s="33"/>
      <c r="C248" s="181" t="s">
        <v>296</v>
      </c>
      <c r="D248" s="181" t="s">
        <v>174</v>
      </c>
      <c r="E248" s="182" t="s">
        <v>368</v>
      </c>
      <c r="F248" s="183" t="s">
        <v>369</v>
      </c>
      <c r="G248" s="184" t="s">
        <v>175</v>
      </c>
      <c r="H248" s="185">
        <v>447.63</v>
      </c>
      <c r="I248" s="186"/>
      <c r="J248" s="185">
        <f>ROUND(I248*H248,2)</f>
        <v>0</v>
      </c>
      <c r="K248" s="183" t="s">
        <v>176</v>
      </c>
      <c r="L248" s="37"/>
      <c r="M248" s="187" t="s">
        <v>1</v>
      </c>
      <c r="N248" s="188" t="s">
        <v>46</v>
      </c>
      <c r="O248" s="59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AR248" s="16" t="s">
        <v>177</v>
      </c>
      <c r="AT248" s="16" t="s">
        <v>174</v>
      </c>
      <c r="AU248" s="16" t="s">
        <v>84</v>
      </c>
      <c r="AY248" s="16" t="s">
        <v>172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6" t="s">
        <v>82</v>
      </c>
      <c r="BK248" s="191">
        <f>ROUND(I248*H248,2)</f>
        <v>0</v>
      </c>
      <c r="BL248" s="16" t="s">
        <v>177</v>
      </c>
      <c r="BM248" s="16" t="s">
        <v>1517</v>
      </c>
    </row>
    <row r="249" spans="2:65" s="12" customFormat="1">
      <c r="B249" s="192"/>
      <c r="C249" s="193"/>
      <c r="D249" s="194" t="s">
        <v>178</v>
      </c>
      <c r="E249" s="195" t="s">
        <v>1</v>
      </c>
      <c r="F249" s="196" t="s">
        <v>1115</v>
      </c>
      <c r="G249" s="193"/>
      <c r="H249" s="195" t="s">
        <v>1</v>
      </c>
      <c r="I249" s="197"/>
      <c r="J249" s="193"/>
      <c r="K249" s="193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178</v>
      </c>
      <c r="AU249" s="202" t="s">
        <v>84</v>
      </c>
      <c r="AV249" s="12" t="s">
        <v>82</v>
      </c>
      <c r="AW249" s="12" t="s">
        <v>36</v>
      </c>
      <c r="AX249" s="12" t="s">
        <v>75</v>
      </c>
      <c r="AY249" s="202" t="s">
        <v>172</v>
      </c>
    </row>
    <row r="250" spans="2:65" s="12" customFormat="1">
      <c r="B250" s="192"/>
      <c r="C250" s="193"/>
      <c r="D250" s="194" t="s">
        <v>178</v>
      </c>
      <c r="E250" s="195" t="s">
        <v>1</v>
      </c>
      <c r="F250" s="196" t="s">
        <v>180</v>
      </c>
      <c r="G250" s="193"/>
      <c r="H250" s="195" t="s">
        <v>1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178</v>
      </c>
      <c r="AU250" s="202" t="s">
        <v>84</v>
      </c>
      <c r="AV250" s="12" t="s">
        <v>82</v>
      </c>
      <c r="AW250" s="12" t="s">
        <v>36</v>
      </c>
      <c r="AX250" s="12" t="s">
        <v>75</v>
      </c>
      <c r="AY250" s="202" t="s">
        <v>172</v>
      </c>
    </row>
    <row r="251" spans="2:65" s="13" customFormat="1">
      <c r="B251" s="203"/>
      <c r="C251" s="204"/>
      <c r="D251" s="194" t="s">
        <v>178</v>
      </c>
      <c r="E251" s="205" t="s">
        <v>1</v>
      </c>
      <c r="F251" s="206" t="s">
        <v>1518</v>
      </c>
      <c r="G251" s="204"/>
      <c r="H251" s="207">
        <v>9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178</v>
      </c>
      <c r="AU251" s="213" t="s">
        <v>84</v>
      </c>
      <c r="AV251" s="13" t="s">
        <v>84</v>
      </c>
      <c r="AW251" s="13" t="s">
        <v>36</v>
      </c>
      <c r="AX251" s="13" t="s">
        <v>75</v>
      </c>
      <c r="AY251" s="213" t="s">
        <v>172</v>
      </c>
    </row>
    <row r="252" spans="2:65" s="13" customFormat="1">
      <c r="B252" s="203"/>
      <c r="C252" s="204"/>
      <c r="D252" s="194" t="s">
        <v>178</v>
      </c>
      <c r="E252" s="205" t="s">
        <v>1</v>
      </c>
      <c r="F252" s="206" t="s">
        <v>1519</v>
      </c>
      <c r="G252" s="204"/>
      <c r="H252" s="207">
        <v>121.13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178</v>
      </c>
      <c r="AU252" s="213" t="s">
        <v>84</v>
      </c>
      <c r="AV252" s="13" t="s">
        <v>84</v>
      </c>
      <c r="AW252" s="13" t="s">
        <v>36</v>
      </c>
      <c r="AX252" s="13" t="s">
        <v>75</v>
      </c>
      <c r="AY252" s="213" t="s">
        <v>172</v>
      </c>
    </row>
    <row r="253" spans="2:65" s="12" customFormat="1">
      <c r="B253" s="192"/>
      <c r="C253" s="193"/>
      <c r="D253" s="194" t="s">
        <v>178</v>
      </c>
      <c r="E253" s="195" t="s">
        <v>1</v>
      </c>
      <c r="F253" s="196" t="s">
        <v>800</v>
      </c>
      <c r="G253" s="193"/>
      <c r="H253" s="195" t="s">
        <v>1</v>
      </c>
      <c r="I253" s="197"/>
      <c r="J253" s="193"/>
      <c r="K253" s="193"/>
      <c r="L253" s="198"/>
      <c r="M253" s="199"/>
      <c r="N253" s="200"/>
      <c r="O253" s="200"/>
      <c r="P253" s="200"/>
      <c r="Q253" s="200"/>
      <c r="R253" s="200"/>
      <c r="S253" s="200"/>
      <c r="T253" s="201"/>
      <c r="AT253" s="202" t="s">
        <v>178</v>
      </c>
      <c r="AU253" s="202" t="s">
        <v>84</v>
      </c>
      <c r="AV253" s="12" t="s">
        <v>82</v>
      </c>
      <c r="AW253" s="12" t="s">
        <v>36</v>
      </c>
      <c r="AX253" s="12" t="s">
        <v>75</v>
      </c>
      <c r="AY253" s="202" t="s">
        <v>172</v>
      </c>
    </row>
    <row r="254" spans="2:65" s="13" customFormat="1">
      <c r="B254" s="203"/>
      <c r="C254" s="204"/>
      <c r="D254" s="194" t="s">
        <v>178</v>
      </c>
      <c r="E254" s="205" t="s">
        <v>1</v>
      </c>
      <c r="F254" s="206" t="s">
        <v>1465</v>
      </c>
      <c r="G254" s="204"/>
      <c r="H254" s="207">
        <v>317.5</v>
      </c>
      <c r="I254" s="208"/>
      <c r="J254" s="204"/>
      <c r="K254" s="204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178</v>
      </c>
      <c r="AU254" s="213" t="s">
        <v>84</v>
      </c>
      <c r="AV254" s="13" t="s">
        <v>84</v>
      </c>
      <c r="AW254" s="13" t="s">
        <v>36</v>
      </c>
      <c r="AX254" s="13" t="s">
        <v>75</v>
      </c>
      <c r="AY254" s="213" t="s">
        <v>172</v>
      </c>
    </row>
    <row r="255" spans="2:65" s="14" customFormat="1">
      <c r="B255" s="216"/>
      <c r="C255" s="217"/>
      <c r="D255" s="194" t="s">
        <v>178</v>
      </c>
      <c r="E255" s="218" t="s">
        <v>1</v>
      </c>
      <c r="F255" s="219" t="s">
        <v>195</v>
      </c>
      <c r="G255" s="217"/>
      <c r="H255" s="220">
        <v>447.63</v>
      </c>
      <c r="I255" s="221"/>
      <c r="J255" s="217"/>
      <c r="K255" s="217"/>
      <c r="L255" s="222"/>
      <c r="M255" s="223"/>
      <c r="N255" s="224"/>
      <c r="O255" s="224"/>
      <c r="P255" s="224"/>
      <c r="Q255" s="224"/>
      <c r="R255" s="224"/>
      <c r="S255" s="224"/>
      <c r="T255" s="225"/>
      <c r="AT255" s="226" t="s">
        <v>178</v>
      </c>
      <c r="AU255" s="226" t="s">
        <v>84</v>
      </c>
      <c r="AV255" s="14" t="s">
        <v>177</v>
      </c>
      <c r="AW255" s="14" t="s">
        <v>36</v>
      </c>
      <c r="AX255" s="14" t="s">
        <v>82</v>
      </c>
      <c r="AY255" s="226" t="s">
        <v>172</v>
      </c>
    </row>
    <row r="256" spans="2:65" s="1" customFormat="1" ht="22.5" customHeight="1">
      <c r="B256" s="33"/>
      <c r="C256" s="181" t="s">
        <v>300</v>
      </c>
      <c r="D256" s="181" t="s">
        <v>174</v>
      </c>
      <c r="E256" s="182" t="s">
        <v>490</v>
      </c>
      <c r="F256" s="183" t="s">
        <v>491</v>
      </c>
      <c r="G256" s="184" t="s">
        <v>175</v>
      </c>
      <c r="H256" s="185">
        <v>447.63</v>
      </c>
      <c r="I256" s="186"/>
      <c r="J256" s="185">
        <f>ROUND(I256*H256,2)</f>
        <v>0</v>
      </c>
      <c r="K256" s="183" t="s">
        <v>176</v>
      </c>
      <c r="L256" s="37"/>
      <c r="M256" s="187" t="s">
        <v>1</v>
      </c>
      <c r="N256" s="188" t="s">
        <v>46</v>
      </c>
      <c r="O256" s="59"/>
      <c r="P256" s="189">
        <f>O256*H256</f>
        <v>0</v>
      </c>
      <c r="Q256" s="189">
        <v>0</v>
      </c>
      <c r="R256" s="189">
        <f>Q256*H256</f>
        <v>0</v>
      </c>
      <c r="S256" s="189">
        <v>0</v>
      </c>
      <c r="T256" s="190">
        <f>S256*H256</f>
        <v>0</v>
      </c>
      <c r="AR256" s="16" t="s">
        <v>177</v>
      </c>
      <c r="AT256" s="16" t="s">
        <v>174</v>
      </c>
      <c r="AU256" s="16" t="s">
        <v>84</v>
      </c>
      <c r="AY256" s="16" t="s">
        <v>172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6" t="s">
        <v>82</v>
      </c>
      <c r="BK256" s="191">
        <f>ROUND(I256*H256,2)</f>
        <v>0</v>
      </c>
      <c r="BL256" s="16" t="s">
        <v>177</v>
      </c>
      <c r="BM256" s="16" t="s">
        <v>1520</v>
      </c>
    </row>
    <row r="257" spans="2:65" s="12" customFormat="1">
      <c r="B257" s="192"/>
      <c r="C257" s="193"/>
      <c r="D257" s="194" t="s">
        <v>178</v>
      </c>
      <c r="E257" s="195" t="s">
        <v>1</v>
      </c>
      <c r="F257" s="196" t="s">
        <v>1115</v>
      </c>
      <c r="G257" s="193"/>
      <c r="H257" s="195" t="s">
        <v>1</v>
      </c>
      <c r="I257" s="197"/>
      <c r="J257" s="193"/>
      <c r="K257" s="193"/>
      <c r="L257" s="198"/>
      <c r="M257" s="199"/>
      <c r="N257" s="200"/>
      <c r="O257" s="200"/>
      <c r="P257" s="200"/>
      <c r="Q257" s="200"/>
      <c r="R257" s="200"/>
      <c r="S257" s="200"/>
      <c r="T257" s="201"/>
      <c r="AT257" s="202" t="s">
        <v>178</v>
      </c>
      <c r="AU257" s="202" t="s">
        <v>84</v>
      </c>
      <c r="AV257" s="12" t="s">
        <v>82</v>
      </c>
      <c r="AW257" s="12" t="s">
        <v>36</v>
      </c>
      <c r="AX257" s="12" t="s">
        <v>75</v>
      </c>
      <c r="AY257" s="202" t="s">
        <v>172</v>
      </c>
    </row>
    <row r="258" spans="2:65" s="12" customFormat="1">
      <c r="B258" s="192"/>
      <c r="C258" s="193"/>
      <c r="D258" s="194" t="s">
        <v>178</v>
      </c>
      <c r="E258" s="195" t="s">
        <v>1</v>
      </c>
      <c r="F258" s="196" t="s">
        <v>180</v>
      </c>
      <c r="G258" s="193"/>
      <c r="H258" s="195" t="s">
        <v>1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178</v>
      </c>
      <c r="AU258" s="202" t="s">
        <v>84</v>
      </c>
      <c r="AV258" s="12" t="s">
        <v>82</v>
      </c>
      <c r="AW258" s="12" t="s">
        <v>36</v>
      </c>
      <c r="AX258" s="12" t="s">
        <v>75</v>
      </c>
      <c r="AY258" s="202" t="s">
        <v>172</v>
      </c>
    </row>
    <row r="259" spans="2:65" s="13" customFormat="1">
      <c r="B259" s="203"/>
      <c r="C259" s="204"/>
      <c r="D259" s="194" t="s">
        <v>178</v>
      </c>
      <c r="E259" s="205" t="s">
        <v>1</v>
      </c>
      <c r="F259" s="206" t="s">
        <v>1518</v>
      </c>
      <c r="G259" s="204"/>
      <c r="H259" s="207">
        <v>9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178</v>
      </c>
      <c r="AU259" s="213" t="s">
        <v>84</v>
      </c>
      <c r="AV259" s="13" t="s">
        <v>84</v>
      </c>
      <c r="AW259" s="13" t="s">
        <v>36</v>
      </c>
      <c r="AX259" s="13" t="s">
        <v>75</v>
      </c>
      <c r="AY259" s="213" t="s">
        <v>172</v>
      </c>
    </row>
    <row r="260" spans="2:65" s="13" customFormat="1">
      <c r="B260" s="203"/>
      <c r="C260" s="204"/>
      <c r="D260" s="194" t="s">
        <v>178</v>
      </c>
      <c r="E260" s="205" t="s">
        <v>1</v>
      </c>
      <c r="F260" s="206" t="s">
        <v>1519</v>
      </c>
      <c r="G260" s="204"/>
      <c r="H260" s="207">
        <v>121.13</v>
      </c>
      <c r="I260" s="208"/>
      <c r="J260" s="204"/>
      <c r="K260" s="204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178</v>
      </c>
      <c r="AU260" s="213" t="s">
        <v>84</v>
      </c>
      <c r="AV260" s="13" t="s">
        <v>84</v>
      </c>
      <c r="AW260" s="13" t="s">
        <v>36</v>
      </c>
      <c r="AX260" s="13" t="s">
        <v>75</v>
      </c>
      <c r="AY260" s="213" t="s">
        <v>172</v>
      </c>
    </row>
    <row r="261" spans="2:65" s="12" customFormat="1">
      <c r="B261" s="192"/>
      <c r="C261" s="193"/>
      <c r="D261" s="194" t="s">
        <v>178</v>
      </c>
      <c r="E261" s="195" t="s">
        <v>1</v>
      </c>
      <c r="F261" s="196" t="s">
        <v>800</v>
      </c>
      <c r="G261" s="193"/>
      <c r="H261" s="195" t="s">
        <v>1</v>
      </c>
      <c r="I261" s="197"/>
      <c r="J261" s="193"/>
      <c r="K261" s="193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178</v>
      </c>
      <c r="AU261" s="202" t="s">
        <v>84</v>
      </c>
      <c r="AV261" s="12" t="s">
        <v>82</v>
      </c>
      <c r="AW261" s="12" t="s">
        <v>36</v>
      </c>
      <c r="AX261" s="12" t="s">
        <v>75</v>
      </c>
      <c r="AY261" s="202" t="s">
        <v>172</v>
      </c>
    </row>
    <row r="262" spans="2:65" s="13" customFormat="1">
      <c r="B262" s="203"/>
      <c r="C262" s="204"/>
      <c r="D262" s="194" t="s">
        <v>178</v>
      </c>
      <c r="E262" s="205" t="s">
        <v>1</v>
      </c>
      <c r="F262" s="206" t="s">
        <v>1465</v>
      </c>
      <c r="G262" s="204"/>
      <c r="H262" s="207">
        <v>317.5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178</v>
      </c>
      <c r="AU262" s="213" t="s">
        <v>84</v>
      </c>
      <c r="AV262" s="13" t="s">
        <v>84</v>
      </c>
      <c r="AW262" s="13" t="s">
        <v>36</v>
      </c>
      <c r="AX262" s="13" t="s">
        <v>75</v>
      </c>
      <c r="AY262" s="213" t="s">
        <v>172</v>
      </c>
    </row>
    <row r="263" spans="2:65" s="14" customFormat="1">
      <c r="B263" s="216"/>
      <c r="C263" s="217"/>
      <c r="D263" s="194" t="s">
        <v>178</v>
      </c>
      <c r="E263" s="218" t="s">
        <v>1</v>
      </c>
      <c r="F263" s="219" t="s">
        <v>195</v>
      </c>
      <c r="G263" s="217"/>
      <c r="H263" s="220">
        <v>447.63</v>
      </c>
      <c r="I263" s="221"/>
      <c r="J263" s="217"/>
      <c r="K263" s="217"/>
      <c r="L263" s="222"/>
      <c r="M263" s="223"/>
      <c r="N263" s="224"/>
      <c r="O263" s="224"/>
      <c r="P263" s="224"/>
      <c r="Q263" s="224"/>
      <c r="R263" s="224"/>
      <c r="S263" s="224"/>
      <c r="T263" s="225"/>
      <c r="AT263" s="226" t="s">
        <v>178</v>
      </c>
      <c r="AU263" s="226" t="s">
        <v>84</v>
      </c>
      <c r="AV263" s="14" t="s">
        <v>177</v>
      </c>
      <c r="AW263" s="14" t="s">
        <v>36</v>
      </c>
      <c r="AX263" s="14" t="s">
        <v>82</v>
      </c>
      <c r="AY263" s="226" t="s">
        <v>172</v>
      </c>
    </row>
    <row r="264" spans="2:65" s="1" customFormat="1" ht="22.5" customHeight="1">
      <c r="B264" s="33"/>
      <c r="C264" s="181" t="s">
        <v>303</v>
      </c>
      <c r="D264" s="181" t="s">
        <v>174</v>
      </c>
      <c r="E264" s="182" t="s">
        <v>371</v>
      </c>
      <c r="F264" s="183" t="s">
        <v>372</v>
      </c>
      <c r="G264" s="184" t="s">
        <v>175</v>
      </c>
      <c r="H264" s="185">
        <v>161.5</v>
      </c>
      <c r="I264" s="186"/>
      <c r="J264" s="185">
        <f>ROUND(I264*H264,2)</f>
        <v>0</v>
      </c>
      <c r="K264" s="183" t="s">
        <v>176</v>
      </c>
      <c r="L264" s="37"/>
      <c r="M264" s="187" t="s">
        <v>1</v>
      </c>
      <c r="N264" s="188" t="s">
        <v>46</v>
      </c>
      <c r="O264" s="59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AR264" s="16" t="s">
        <v>177</v>
      </c>
      <c r="AT264" s="16" t="s">
        <v>174</v>
      </c>
      <c r="AU264" s="16" t="s">
        <v>84</v>
      </c>
      <c r="AY264" s="16" t="s">
        <v>172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6" t="s">
        <v>82</v>
      </c>
      <c r="BK264" s="191">
        <f>ROUND(I264*H264,2)</f>
        <v>0</v>
      </c>
      <c r="BL264" s="16" t="s">
        <v>177</v>
      </c>
      <c r="BM264" s="16" t="s">
        <v>1521</v>
      </c>
    </row>
    <row r="265" spans="2:65" s="12" customFormat="1">
      <c r="B265" s="192"/>
      <c r="C265" s="193"/>
      <c r="D265" s="194" t="s">
        <v>178</v>
      </c>
      <c r="E265" s="195" t="s">
        <v>1</v>
      </c>
      <c r="F265" s="196" t="s">
        <v>1115</v>
      </c>
      <c r="G265" s="193"/>
      <c r="H265" s="195" t="s">
        <v>1</v>
      </c>
      <c r="I265" s="197"/>
      <c r="J265" s="193"/>
      <c r="K265" s="193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178</v>
      </c>
      <c r="AU265" s="202" t="s">
        <v>84</v>
      </c>
      <c r="AV265" s="12" t="s">
        <v>82</v>
      </c>
      <c r="AW265" s="12" t="s">
        <v>36</v>
      </c>
      <c r="AX265" s="12" t="s">
        <v>75</v>
      </c>
      <c r="AY265" s="202" t="s">
        <v>172</v>
      </c>
    </row>
    <row r="266" spans="2:65" s="12" customFormat="1">
      <c r="B266" s="192"/>
      <c r="C266" s="193"/>
      <c r="D266" s="194" t="s">
        <v>178</v>
      </c>
      <c r="E266" s="195" t="s">
        <v>1</v>
      </c>
      <c r="F266" s="196" t="s">
        <v>180</v>
      </c>
      <c r="G266" s="193"/>
      <c r="H266" s="195" t="s">
        <v>1</v>
      </c>
      <c r="I266" s="197"/>
      <c r="J266" s="193"/>
      <c r="K266" s="193"/>
      <c r="L266" s="198"/>
      <c r="M266" s="199"/>
      <c r="N266" s="200"/>
      <c r="O266" s="200"/>
      <c r="P266" s="200"/>
      <c r="Q266" s="200"/>
      <c r="R266" s="200"/>
      <c r="S266" s="200"/>
      <c r="T266" s="201"/>
      <c r="AT266" s="202" t="s">
        <v>178</v>
      </c>
      <c r="AU266" s="202" t="s">
        <v>84</v>
      </c>
      <c r="AV266" s="12" t="s">
        <v>82</v>
      </c>
      <c r="AW266" s="12" t="s">
        <v>36</v>
      </c>
      <c r="AX266" s="12" t="s">
        <v>75</v>
      </c>
      <c r="AY266" s="202" t="s">
        <v>172</v>
      </c>
    </row>
    <row r="267" spans="2:65" s="13" customFormat="1">
      <c r="B267" s="203"/>
      <c r="C267" s="204"/>
      <c r="D267" s="194" t="s">
        <v>178</v>
      </c>
      <c r="E267" s="205" t="s">
        <v>1</v>
      </c>
      <c r="F267" s="206" t="s">
        <v>1522</v>
      </c>
      <c r="G267" s="204"/>
      <c r="H267" s="207">
        <v>161.5</v>
      </c>
      <c r="I267" s="208"/>
      <c r="J267" s="204"/>
      <c r="K267" s="204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178</v>
      </c>
      <c r="AU267" s="213" t="s">
        <v>84</v>
      </c>
      <c r="AV267" s="13" t="s">
        <v>84</v>
      </c>
      <c r="AW267" s="13" t="s">
        <v>36</v>
      </c>
      <c r="AX267" s="13" t="s">
        <v>82</v>
      </c>
      <c r="AY267" s="213" t="s">
        <v>172</v>
      </c>
    </row>
    <row r="268" spans="2:65" s="11" customFormat="1" ht="22.9" customHeight="1">
      <c r="B268" s="165"/>
      <c r="C268" s="166"/>
      <c r="D268" s="167" t="s">
        <v>74</v>
      </c>
      <c r="E268" s="179" t="s">
        <v>200</v>
      </c>
      <c r="F268" s="179" t="s">
        <v>380</v>
      </c>
      <c r="G268" s="166"/>
      <c r="H268" s="166"/>
      <c r="I268" s="169"/>
      <c r="J268" s="180">
        <f>BK268</f>
        <v>0</v>
      </c>
      <c r="K268" s="166"/>
      <c r="L268" s="171"/>
      <c r="M268" s="172"/>
      <c r="N268" s="173"/>
      <c r="O268" s="173"/>
      <c r="P268" s="174">
        <f>SUM(P269:P331)</f>
        <v>0</v>
      </c>
      <c r="Q268" s="173"/>
      <c r="R268" s="174">
        <f>SUM(R269:R331)</f>
        <v>4.2929349999999999</v>
      </c>
      <c r="S268" s="173"/>
      <c r="T268" s="175">
        <f>SUM(T269:T331)</f>
        <v>5.7639999999999997E-2</v>
      </c>
      <c r="AR268" s="176" t="s">
        <v>82</v>
      </c>
      <c r="AT268" s="177" t="s">
        <v>74</v>
      </c>
      <c r="AU268" s="177" t="s">
        <v>82</v>
      </c>
      <c r="AY268" s="176" t="s">
        <v>172</v>
      </c>
      <c r="BK268" s="178">
        <f>SUM(BK269:BK331)</f>
        <v>0</v>
      </c>
    </row>
    <row r="269" spans="2:65" s="1" customFormat="1" ht="16.5" customHeight="1">
      <c r="B269" s="33"/>
      <c r="C269" s="181" t="s">
        <v>306</v>
      </c>
      <c r="D269" s="181" t="s">
        <v>174</v>
      </c>
      <c r="E269" s="182" t="s">
        <v>646</v>
      </c>
      <c r="F269" s="183" t="s">
        <v>647</v>
      </c>
      <c r="G269" s="184" t="s">
        <v>211</v>
      </c>
      <c r="H269" s="185">
        <v>86.5</v>
      </c>
      <c r="I269" s="186"/>
      <c r="J269" s="185">
        <f>ROUND(I269*H269,2)</f>
        <v>0</v>
      </c>
      <c r="K269" s="183" t="s">
        <v>176</v>
      </c>
      <c r="L269" s="37"/>
      <c r="M269" s="187" t="s">
        <v>1</v>
      </c>
      <c r="N269" s="188" t="s">
        <v>46</v>
      </c>
      <c r="O269" s="59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AR269" s="16" t="s">
        <v>177</v>
      </c>
      <c r="AT269" s="16" t="s">
        <v>174</v>
      </c>
      <c r="AU269" s="16" t="s">
        <v>84</v>
      </c>
      <c r="AY269" s="16" t="s">
        <v>172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6" t="s">
        <v>82</v>
      </c>
      <c r="BK269" s="191">
        <f>ROUND(I269*H269,2)</f>
        <v>0</v>
      </c>
      <c r="BL269" s="16" t="s">
        <v>177</v>
      </c>
      <c r="BM269" s="16" t="s">
        <v>1523</v>
      </c>
    </row>
    <row r="270" spans="2:65" s="12" customFormat="1">
      <c r="B270" s="192"/>
      <c r="C270" s="193"/>
      <c r="D270" s="194" t="s">
        <v>178</v>
      </c>
      <c r="E270" s="195" t="s">
        <v>1</v>
      </c>
      <c r="F270" s="196" t="s">
        <v>1509</v>
      </c>
      <c r="G270" s="193"/>
      <c r="H270" s="195" t="s">
        <v>1</v>
      </c>
      <c r="I270" s="197"/>
      <c r="J270" s="193"/>
      <c r="K270" s="193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178</v>
      </c>
      <c r="AU270" s="202" t="s">
        <v>84</v>
      </c>
      <c r="AV270" s="12" t="s">
        <v>82</v>
      </c>
      <c r="AW270" s="12" t="s">
        <v>36</v>
      </c>
      <c r="AX270" s="12" t="s">
        <v>75</v>
      </c>
      <c r="AY270" s="202" t="s">
        <v>172</v>
      </c>
    </row>
    <row r="271" spans="2:65" s="13" customFormat="1">
      <c r="B271" s="203"/>
      <c r="C271" s="204"/>
      <c r="D271" s="194" t="s">
        <v>178</v>
      </c>
      <c r="E271" s="205" t="s">
        <v>1</v>
      </c>
      <c r="F271" s="206" t="s">
        <v>1524</v>
      </c>
      <c r="G271" s="204"/>
      <c r="H271" s="207">
        <v>86.5</v>
      </c>
      <c r="I271" s="208"/>
      <c r="J271" s="204"/>
      <c r="K271" s="204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178</v>
      </c>
      <c r="AU271" s="213" t="s">
        <v>84</v>
      </c>
      <c r="AV271" s="13" t="s">
        <v>84</v>
      </c>
      <c r="AW271" s="13" t="s">
        <v>36</v>
      </c>
      <c r="AX271" s="13" t="s">
        <v>82</v>
      </c>
      <c r="AY271" s="213" t="s">
        <v>172</v>
      </c>
    </row>
    <row r="272" spans="2:65" s="1" customFormat="1" ht="16.5" customHeight="1">
      <c r="B272" s="33"/>
      <c r="C272" s="227" t="s">
        <v>310</v>
      </c>
      <c r="D272" s="227" t="s">
        <v>288</v>
      </c>
      <c r="E272" s="228" t="s">
        <v>650</v>
      </c>
      <c r="F272" s="229" t="s">
        <v>651</v>
      </c>
      <c r="G272" s="230" t="s">
        <v>211</v>
      </c>
      <c r="H272" s="231">
        <v>86.75</v>
      </c>
      <c r="I272" s="232"/>
      <c r="J272" s="231">
        <f>ROUND(I272*H272,2)</f>
        <v>0</v>
      </c>
      <c r="K272" s="229" t="s">
        <v>1</v>
      </c>
      <c r="L272" s="233"/>
      <c r="M272" s="234" t="s">
        <v>1</v>
      </c>
      <c r="N272" s="235" t="s">
        <v>46</v>
      </c>
      <c r="O272" s="59"/>
      <c r="P272" s="189">
        <f>O272*H272</f>
        <v>0</v>
      </c>
      <c r="Q272" s="189">
        <v>1.4500000000000001E-2</v>
      </c>
      <c r="R272" s="189">
        <f>Q272*H272</f>
        <v>1.2578750000000001</v>
      </c>
      <c r="S272" s="189">
        <v>0</v>
      </c>
      <c r="T272" s="190">
        <f>S272*H272</f>
        <v>0</v>
      </c>
      <c r="AR272" s="16" t="s">
        <v>200</v>
      </c>
      <c r="AT272" s="16" t="s">
        <v>288</v>
      </c>
      <c r="AU272" s="16" t="s">
        <v>84</v>
      </c>
      <c r="AY272" s="16" t="s">
        <v>172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6" t="s">
        <v>82</v>
      </c>
      <c r="BK272" s="191">
        <f>ROUND(I272*H272,2)</f>
        <v>0</v>
      </c>
      <c r="BL272" s="16" t="s">
        <v>177</v>
      </c>
      <c r="BM272" s="16" t="s">
        <v>1525</v>
      </c>
    </row>
    <row r="273" spans="2:65" s="12" customFormat="1">
      <c r="B273" s="192"/>
      <c r="C273" s="193"/>
      <c r="D273" s="194" t="s">
        <v>178</v>
      </c>
      <c r="E273" s="195" t="s">
        <v>1</v>
      </c>
      <c r="F273" s="196" t="s">
        <v>1509</v>
      </c>
      <c r="G273" s="193"/>
      <c r="H273" s="195" t="s">
        <v>1</v>
      </c>
      <c r="I273" s="197"/>
      <c r="J273" s="193"/>
      <c r="K273" s="193"/>
      <c r="L273" s="198"/>
      <c r="M273" s="199"/>
      <c r="N273" s="200"/>
      <c r="O273" s="200"/>
      <c r="P273" s="200"/>
      <c r="Q273" s="200"/>
      <c r="R273" s="200"/>
      <c r="S273" s="200"/>
      <c r="T273" s="201"/>
      <c r="AT273" s="202" t="s">
        <v>178</v>
      </c>
      <c r="AU273" s="202" t="s">
        <v>84</v>
      </c>
      <c r="AV273" s="12" t="s">
        <v>82</v>
      </c>
      <c r="AW273" s="12" t="s">
        <v>36</v>
      </c>
      <c r="AX273" s="12" t="s">
        <v>75</v>
      </c>
      <c r="AY273" s="202" t="s">
        <v>172</v>
      </c>
    </row>
    <row r="274" spans="2:65" s="12" customFormat="1">
      <c r="B274" s="192"/>
      <c r="C274" s="193"/>
      <c r="D274" s="194" t="s">
        <v>178</v>
      </c>
      <c r="E274" s="195" t="s">
        <v>1</v>
      </c>
      <c r="F274" s="196" t="s">
        <v>500</v>
      </c>
      <c r="G274" s="193"/>
      <c r="H274" s="195" t="s">
        <v>1</v>
      </c>
      <c r="I274" s="197"/>
      <c r="J274" s="193"/>
      <c r="K274" s="193"/>
      <c r="L274" s="198"/>
      <c r="M274" s="199"/>
      <c r="N274" s="200"/>
      <c r="O274" s="200"/>
      <c r="P274" s="200"/>
      <c r="Q274" s="200"/>
      <c r="R274" s="200"/>
      <c r="S274" s="200"/>
      <c r="T274" s="201"/>
      <c r="AT274" s="202" t="s">
        <v>178</v>
      </c>
      <c r="AU274" s="202" t="s">
        <v>84</v>
      </c>
      <c r="AV274" s="12" t="s">
        <v>82</v>
      </c>
      <c r="AW274" s="12" t="s">
        <v>36</v>
      </c>
      <c r="AX274" s="12" t="s">
        <v>75</v>
      </c>
      <c r="AY274" s="202" t="s">
        <v>172</v>
      </c>
    </row>
    <row r="275" spans="2:65" s="13" customFormat="1">
      <c r="B275" s="203"/>
      <c r="C275" s="204"/>
      <c r="D275" s="194" t="s">
        <v>178</v>
      </c>
      <c r="E275" s="205" t="s">
        <v>1</v>
      </c>
      <c r="F275" s="206" t="s">
        <v>1526</v>
      </c>
      <c r="G275" s="204"/>
      <c r="H275" s="207">
        <v>86.75</v>
      </c>
      <c r="I275" s="208"/>
      <c r="J275" s="204"/>
      <c r="K275" s="204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178</v>
      </c>
      <c r="AU275" s="213" t="s">
        <v>84</v>
      </c>
      <c r="AV275" s="13" t="s">
        <v>84</v>
      </c>
      <c r="AW275" s="13" t="s">
        <v>36</v>
      </c>
      <c r="AX275" s="13" t="s">
        <v>82</v>
      </c>
      <c r="AY275" s="213" t="s">
        <v>172</v>
      </c>
    </row>
    <row r="276" spans="2:65" s="1" customFormat="1" ht="22.5" customHeight="1">
      <c r="B276" s="33"/>
      <c r="C276" s="181" t="s">
        <v>313</v>
      </c>
      <c r="D276" s="181" t="s">
        <v>174</v>
      </c>
      <c r="E276" s="182" t="s">
        <v>653</v>
      </c>
      <c r="F276" s="183" t="s">
        <v>654</v>
      </c>
      <c r="G276" s="184" t="s">
        <v>386</v>
      </c>
      <c r="H276" s="185">
        <v>2</v>
      </c>
      <c r="I276" s="186"/>
      <c r="J276" s="185">
        <f>ROUND(I276*H276,2)</f>
        <v>0</v>
      </c>
      <c r="K276" s="183" t="s">
        <v>176</v>
      </c>
      <c r="L276" s="37"/>
      <c r="M276" s="187" t="s">
        <v>1</v>
      </c>
      <c r="N276" s="188" t="s">
        <v>46</v>
      </c>
      <c r="O276" s="59"/>
      <c r="P276" s="189">
        <f>O276*H276</f>
        <v>0</v>
      </c>
      <c r="Q276" s="189">
        <v>0</v>
      </c>
      <c r="R276" s="189">
        <f>Q276*H276</f>
        <v>0</v>
      </c>
      <c r="S276" s="189">
        <v>0</v>
      </c>
      <c r="T276" s="190">
        <f>S276*H276</f>
        <v>0</v>
      </c>
      <c r="AR276" s="16" t="s">
        <v>177</v>
      </c>
      <c r="AT276" s="16" t="s">
        <v>174</v>
      </c>
      <c r="AU276" s="16" t="s">
        <v>84</v>
      </c>
      <c r="AY276" s="16" t="s">
        <v>172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6" t="s">
        <v>82</v>
      </c>
      <c r="BK276" s="191">
        <f>ROUND(I276*H276,2)</f>
        <v>0</v>
      </c>
      <c r="BL276" s="16" t="s">
        <v>177</v>
      </c>
      <c r="BM276" s="16" t="s">
        <v>1527</v>
      </c>
    </row>
    <row r="277" spans="2:65" s="12" customFormat="1">
      <c r="B277" s="192"/>
      <c r="C277" s="193"/>
      <c r="D277" s="194" t="s">
        <v>178</v>
      </c>
      <c r="E277" s="195" t="s">
        <v>1</v>
      </c>
      <c r="F277" s="196" t="s">
        <v>1509</v>
      </c>
      <c r="G277" s="193"/>
      <c r="H277" s="195" t="s">
        <v>1</v>
      </c>
      <c r="I277" s="197"/>
      <c r="J277" s="193"/>
      <c r="K277" s="193"/>
      <c r="L277" s="198"/>
      <c r="M277" s="199"/>
      <c r="N277" s="200"/>
      <c r="O277" s="200"/>
      <c r="P277" s="200"/>
      <c r="Q277" s="200"/>
      <c r="R277" s="200"/>
      <c r="S277" s="200"/>
      <c r="T277" s="201"/>
      <c r="AT277" s="202" t="s">
        <v>178</v>
      </c>
      <c r="AU277" s="202" t="s">
        <v>84</v>
      </c>
      <c r="AV277" s="12" t="s">
        <v>82</v>
      </c>
      <c r="AW277" s="12" t="s">
        <v>36</v>
      </c>
      <c r="AX277" s="12" t="s">
        <v>75</v>
      </c>
      <c r="AY277" s="202" t="s">
        <v>172</v>
      </c>
    </row>
    <row r="278" spans="2:65" s="13" customFormat="1">
      <c r="B278" s="203"/>
      <c r="C278" s="204"/>
      <c r="D278" s="194" t="s">
        <v>178</v>
      </c>
      <c r="E278" s="205" t="s">
        <v>1</v>
      </c>
      <c r="F278" s="206" t="s">
        <v>1385</v>
      </c>
      <c r="G278" s="204"/>
      <c r="H278" s="207">
        <v>2</v>
      </c>
      <c r="I278" s="208"/>
      <c r="J278" s="204"/>
      <c r="K278" s="204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178</v>
      </c>
      <c r="AU278" s="213" t="s">
        <v>84</v>
      </c>
      <c r="AV278" s="13" t="s">
        <v>84</v>
      </c>
      <c r="AW278" s="13" t="s">
        <v>36</v>
      </c>
      <c r="AX278" s="13" t="s">
        <v>82</v>
      </c>
      <c r="AY278" s="213" t="s">
        <v>172</v>
      </c>
    </row>
    <row r="279" spans="2:65" s="1" customFormat="1" ht="16.5" customHeight="1">
      <c r="B279" s="33"/>
      <c r="C279" s="227" t="s">
        <v>318</v>
      </c>
      <c r="D279" s="227" t="s">
        <v>288</v>
      </c>
      <c r="E279" s="228" t="s">
        <v>656</v>
      </c>
      <c r="F279" s="229" t="s">
        <v>657</v>
      </c>
      <c r="G279" s="230" t="s">
        <v>386</v>
      </c>
      <c r="H279" s="231">
        <v>1</v>
      </c>
      <c r="I279" s="232"/>
      <c r="J279" s="231">
        <f>ROUND(I279*H279,2)</f>
        <v>0</v>
      </c>
      <c r="K279" s="229" t="s">
        <v>176</v>
      </c>
      <c r="L279" s="233"/>
      <c r="M279" s="234" t="s">
        <v>1</v>
      </c>
      <c r="N279" s="235" t="s">
        <v>46</v>
      </c>
      <c r="O279" s="59"/>
      <c r="P279" s="189">
        <f>O279*H279</f>
        <v>0</v>
      </c>
      <c r="Q279" s="189">
        <v>8.6999999999999994E-3</v>
      </c>
      <c r="R279" s="189">
        <f>Q279*H279</f>
        <v>8.6999999999999994E-3</v>
      </c>
      <c r="S279" s="189">
        <v>0</v>
      </c>
      <c r="T279" s="190">
        <f>S279*H279</f>
        <v>0</v>
      </c>
      <c r="AR279" s="16" t="s">
        <v>200</v>
      </c>
      <c r="AT279" s="16" t="s">
        <v>288</v>
      </c>
      <c r="AU279" s="16" t="s">
        <v>84</v>
      </c>
      <c r="AY279" s="16" t="s">
        <v>172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6" t="s">
        <v>82</v>
      </c>
      <c r="BK279" s="191">
        <f>ROUND(I279*H279,2)</f>
        <v>0</v>
      </c>
      <c r="BL279" s="16" t="s">
        <v>177</v>
      </c>
      <c r="BM279" s="16" t="s">
        <v>1528</v>
      </c>
    </row>
    <row r="280" spans="2:65" s="1" customFormat="1" ht="16.5" customHeight="1">
      <c r="B280" s="33"/>
      <c r="C280" s="227" t="s">
        <v>321</v>
      </c>
      <c r="D280" s="227" t="s">
        <v>288</v>
      </c>
      <c r="E280" s="228" t="s">
        <v>1040</v>
      </c>
      <c r="F280" s="229" t="s">
        <v>1041</v>
      </c>
      <c r="G280" s="230" t="s">
        <v>386</v>
      </c>
      <c r="H280" s="231">
        <v>1</v>
      </c>
      <c r="I280" s="232"/>
      <c r="J280" s="231">
        <f>ROUND(I280*H280,2)</f>
        <v>0</v>
      </c>
      <c r="K280" s="229" t="s">
        <v>176</v>
      </c>
      <c r="L280" s="233"/>
      <c r="M280" s="234" t="s">
        <v>1</v>
      </c>
      <c r="N280" s="235" t="s">
        <v>46</v>
      </c>
      <c r="O280" s="59"/>
      <c r="P280" s="189">
        <f>O280*H280</f>
        <v>0</v>
      </c>
      <c r="Q280" s="189">
        <v>6.7000000000000002E-3</v>
      </c>
      <c r="R280" s="189">
        <f>Q280*H280</f>
        <v>6.7000000000000002E-3</v>
      </c>
      <c r="S280" s="189">
        <v>0</v>
      </c>
      <c r="T280" s="190">
        <f>S280*H280</f>
        <v>0</v>
      </c>
      <c r="AR280" s="16" t="s">
        <v>200</v>
      </c>
      <c r="AT280" s="16" t="s">
        <v>288</v>
      </c>
      <c r="AU280" s="16" t="s">
        <v>84</v>
      </c>
      <c r="AY280" s="16" t="s">
        <v>172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6" t="s">
        <v>82</v>
      </c>
      <c r="BK280" s="191">
        <f>ROUND(I280*H280,2)</f>
        <v>0</v>
      </c>
      <c r="BL280" s="16" t="s">
        <v>177</v>
      </c>
      <c r="BM280" s="16" t="s">
        <v>1529</v>
      </c>
    </row>
    <row r="281" spans="2:65" s="1" customFormat="1" ht="22.5" customHeight="1">
      <c r="B281" s="33"/>
      <c r="C281" s="181" t="s">
        <v>325</v>
      </c>
      <c r="D281" s="181" t="s">
        <v>174</v>
      </c>
      <c r="E281" s="182" t="s">
        <v>659</v>
      </c>
      <c r="F281" s="183" t="s">
        <v>660</v>
      </c>
      <c r="G281" s="184" t="s">
        <v>386</v>
      </c>
      <c r="H281" s="185">
        <v>2</v>
      </c>
      <c r="I281" s="186"/>
      <c r="J281" s="185">
        <f>ROUND(I281*H281,2)</f>
        <v>0</v>
      </c>
      <c r="K281" s="183" t="s">
        <v>176</v>
      </c>
      <c r="L281" s="37"/>
      <c r="M281" s="187" t="s">
        <v>1</v>
      </c>
      <c r="N281" s="188" t="s">
        <v>46</v>
      </c>
      <c r="O281" s="59"/>
      <c r="P281" s="189">
        <f>O281*H281</f>
        <v>0</v>
      </c>
      <c r="Q281" s="189">
        <v>1.67E-3</v>
      </c>
      <c r="R281" s="189">
        <f>Q281*H281</f>
        <v>3.3400000000000001E-3</v>
      </c>
      <c r="S281" s="189">
        <v>0</v>
      </c>
      <c r="T281" s="190">
        <f>S281*H281</f>
        <v>0</v>
      </c>
      <c r="AR281" s="16" t="s">
        <v>177</v>
      </c>
      <c r="AT281" s="16" t="s">
        <v>174</v>
      </c>
      <c r="AU281" s="16" t="s">
        <v>84</v>
      </c>
      <c r="AY281" s="16" t="s">
        <v>172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6" t="s">
        <v>82</v>
      </c>
      <c r="BK281" s="191">
        <f>ROUND(I281*H281,2)</f>
        <v>0</v>
      </c>
      <c r="BL281" s="16" t="s">
        <v>177</v>
      </c>
      <c r="BM281" s="16" t="s">
        <v>1530</v>
      </c>
    </row>
    <row r="282" spans="2:65" s="12" customFormat="1">
      <c r="B282" s="192"/>
      <c r="C282" s="193"/>
      <c r="D282" s="194" t="s">
        <v>178</v>
      </c>
      <c r="E282" s="195" t="s">
        <v>1</v>
      </c>
      <c r="F282" s="196" t="s">
        <v>1509</v>
      </c>
      <c r="G282" s="193"/>
      <c r="H282" s="195" t="s">
        <v>1</v>
      </c>
      <c r="I282" s="197"/>
      <c r="J282" s="193"/>
      <c r="K282" s="193"/>
      <c r="L282" s="198"/>
      <c r="M282" s="199"/>
      <c r="N282" s="200"/>
      <c r="O282" s="200"/>
      <c r="P282" s="200"/>
      <c r="Q282" s="200"/>
      <c r="R282" s="200"/>
      <c r="S282" s="200"/>
      <c r="T282" s="201"/>
      <c r="AT282" s="202" t="s">
        <v>178</v>
      </c>
      <c r="AU282" s="202" t="s">
        <v>84</v>
      </c>
      <c r="AV282" s="12" t="s">
        <v>82</v>
      </c>
      <c r="AW282" s="12" t="s">
        <v>36</v>
      </c>
      <c r="AX282" s="12" t="s">
        <v>75</v>
      </c>
      <c r="AY282" s="202" t="s">
        <v>172</v>
      </c>
    </row>
    <row r="283" spans="2:65" s="13" customFormat="1">
      <c r="B283" s="203"/>
      <c r="C283" s="204"/>
      <c r="D283" s="194" t="s">
        <v>178</v>
      </c>
      <c r="E283" s="205" t="s">
        <v>1</v>
      </c>
      <c r="F283" s="206" t="s">
        <v>1385</v>
      </c>
      <c r="G283" s="204"/>
      <c r="H283" s="207">
        <v>2</v>
      </c>
      <c r="I283" s="208"/>
      <c r="J283" s="204"/>
      <c r="K283" s="204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178</v>
      </c>
      <c r="AU283" s="213" t="s">
        <v>84</v>
      </c>
      <c r="AV283" s="13" t="s">
        <v>84</v>
      </c>
      <c r="AW283" s="13" t="s">
        <v>36</v>
      </c>
      <c r="AX283" s="13" t="s">
        <v>82</v>
      </c>
      <c r="AY283" s="213" t="s">
        <v>172</v>
      </c>
    </row>
    <row r="284" spans="2:65" s="1" customFormat="1" ht="16.5" customHeight="1">
      <c r="B284" s="33"/>
      <c r="C284" s="227" t="s">
        <v>328</v>
      </c>
      <c r="D284" s="227" t="s">
        <v>288</v>
      </c>
      <c r="E284" s="228" t="s">
        <v>1047</v>
      </c>
      <c r="F284" s="229" t="s">
        <v>1048</v>
      </c>
      <c r="G284" s="230" t="s">
        <v>513</v>
      </c>
      <c r="H284" s="231">
        <v>1</v>
      </c>
      <c r="I284" s="232"/>
      <c r="J284" s="231">
        <f>ROUND(I284*H284,2)</f>
        <v>0</v>
      </c>
      <c r="K284" s="229" t="s">
        <v>1</v>
      </c>
      <c r="L284" s="233"/>
      <c r="M284" s="234" t="s">
        <v>1</v>
      </c>
      <c r="N284" s="235" t="s">
        <v>46</v>
      </c>
      <c r="O284" s="59"/>
      <c r="P284" s="189">
        <f>O284*H284</f>
        <v>0</v>
      </c>
      <c r="Q284" s="189">
        <v>1.6299999999999999E-2</v>
      </c>
      <c r="R284" s="189">
        <f>Q284*H284</f>
        <v>1.6299999999999999E-2</v>
      </c>
      <c r="S284" s="189">
        <v>0</v>
      </c>
      <c r="T284" s="190">
        <f>S284*H284</f>
        <v>0</v>
      </c>
      <c r="AR284" s="16" t="s">
        <v>200</v>
      </c>
      <c r="AT284" s="16" t="s">
        <v>288</v>
      </c>
      <c r="AU284" s="16" t="s">
        <v>84</v>
      </c>
      <c r="AY284" s="16" t="s">
        <v>172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6" t="s">
        <v>82</v>
      </c>
      <c r="BK284" s="191">
        <f>ROUND(I284*H284,2)</f>
        <v>0</v>
      </c>
      <c r="BL284" s="16" t="s">
        <v>177</v>
      </c>
      <c r="BM284" s="16" t="s">
        <v>1531</v>
      </c>
    </row>
    <row r="285" spans="2:65" s="1" customFormat="1" ht="16.5" customHeight="1">
      <c r="B285" s="33"/>
      <c r="C285" s="227" t="s">
        <v>332</v>
      </c>
      <c r="D285" s="227" t="s">
        <v>288</v>
      </c>
      <c r="E285" s="228" t="s">
        <v>1532</v>
      </c>
      <c r="F285" s="229" t="s">
        <v>1533</v>
      </c>
      <c r="G285" s="230" t="s">
        <v>386</v>
      </c>
      <c r="H285" s="231">
        <v>1</v>
      </c>
      <c r="I285" s="232"/>
      <c r="J285" s="231">
        <f>ROUND(I285*H285,2)</f>
        <v>0</v>
      </c>
      <c r="K285" s="229" t="s">
        <v>176</v>
      </c>
      <c r="L285" s="233"/>
      <c r="M285" s="234" t="s">
        <v>1</v>
      </c>
      <c r="N285" s="235" t="s">
        <v>46</v>
      </c>
      <c r="O285" s="59"/>
      <c r="P285" s="189">
        <f>O285*H285</f>
        <v>0</v>
      </c>
      <c r="Q285" s="189">
        <v>4.7000000000000002E-3</v>
      </c>
      <c r="R285" s="189">
        <f>Q285*H285</f>
        <v>4.7000000000000002E-3</v>
      </c>
      <c r="S285" s="189">
        <v>0</v>
      </c>
      <c r="T285" s="190">
        <f>S285*H285</f>
        <v>0</v>
      </c>
      <c r="AR285" s="16" t="s">
        <v>200</v>
      </c>
      <c r="AT285" s="16" t="s">
        <v>288</v>
      </c>
      <c r="AU285" s="16" t="s">
        <v>84</v>
      </c>
      <c r="AY285" s="16" t="s">
        <v>172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6" t="s">
        <v>82</v>
      </c>
      <c r="BK285" s="191">
        <f>ROUND(I285*H285,2)</f>
        <v>0</v>
      </c>
      <c r="BL285" s="16" t="s">
        <v>177</v>
      </c>
      <c r="BM285" s="16" t="s">
        <v>1534</v>
      </c>
    </row>
    <row r="286" spans="2:65" s="1" customFormat="1" ht="22.5" customHeight="1">
      <c r="B286" s="33"/>
      <c r="C286" s="181" t="s">
        <v>333</v>
      </c>
      <c r="D286" s="181" t="s">
        <v>174</v>
      </c>
      <c r="E286" s="182" t="s">
        <v>671</v>
      </c>
      <c r="F286" s="183" t="s">
        <v>672</v>
      </c>
      <c r="G286" s="184" t="s">
        <v>386</v>
      </c>
      <c r="H286" s="185">
        <v>1</v>
      </c>
      <c r="I286" s="186"/>
      <c r="J286" s="185">
        <f>ROUND(I286*H286,2)</f>
        <v>0</v>
      </c>
      <c r="K286" s="183" t="s">
        <v>176</v>
      </c>
      <c r="L286" s="37"/>
      <c r="M286" s="187" t="s">
        <v>1</v>
      </c>
      <c r="N286" s="188" t="s">
        <v>46</v>
      </c>
      <c r="O286" s="59"/>
      <c r="P286" s="189">
        <f>O286*H286</f>
        <v>0</v>
      </c>
      <c r="Q286" s="189">
        <v>1E-4</v>
      </c>
      <c r="R286" s="189">
        <f>Q286*H286</f>
        <v>1E-4</v>
      </c>
      <c r="S286" s="189">
        <v>0</v>
      </c>
      <c r="T286" s="190">
        <f>S286*H286</f>
        <v>0</v>
      </c>
      <c r="AR286" s="16" t="s">
        <v>177</v>
      </c>
      <c r="AT286" s="16" t="s">
        <v>174</v>
      </c>
      <c r="AU286" s="16" t="s">
        <v>84</v>
      </c>
      <c r="AY286" s="16" t="s">
        <v>172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6" t="s">
        <v>82</v>
      </c>
      <c r="BK286" s="191">
        <f>ROUND(I286*H286,2)</f>
        <v>0</v>
      </c>
      <c r="BL286" s="16" t="s">
        <v>177</v>
      </c>
      <c r="BM286" s="16" t="s">
        <v>1535</v>
      </c>
    </row>
    <row r="287" spans="2:65" s="12" customFormat="1">
      <c r="B287" s="192"/>
      <c r="C287" s="193"/>
      <c r="D287" s="194" t="s">
        <v>178</v>
      </c>
      <c r="E287" s="195" t="s">
        <v>1</v>
      </c>
      <c r="F287" s="196" t="s">
        <v>1509</v>
      </c>
      <c r="G287" s="193"/>
      <c r="H287" s="195" t="s">
        <v>1</v>
      </c>
      <c r="I287" s="197"/>
      <c r="J287" s="193"/>
      <c r="K287" s="193"/>
      <c r="L287" s="198"/>
      <c r="M287" s="199"/>
      <c r="N287" s="200"/>
      <c r="O287" s="200"/>
      <c r="P287" s="200"/>
      <c r="Q287" s="200"/>
      <c r="R287" s="200"/>
      <c r="S287" s="200"/>
      <c r="T287" s="201"/>
      <c r="AT287" s="202" t="s">
        <v>178</v>
      </c>
      <c r="AU287" s="202" t="s">
        <v>84</v>
      </c>
      <c r="AV287" s="12" t="s">
        <v>82</v>
      </c>
      <c r="AW287" s="12" t="s">
        <v>36</v>
      </c>
      <c r="AX287" s="12" t="s">
        <v>75</v>
      </c>
      <c r="AY287" s="202" t="s">
        <v>172</v>
      </c>
    </row>
    <row r="288" spans="2:65" s="13" customFormat="1">
      <c r="B288" s="203"/>
      <c r="C288" s="204"/>
      <c r="D288" s="194" t="s">
        <v>178</v>
      </c>
      <c r="E288" s="205" t="s">
        <v>1</v>
      </c>
      <c r="F288" s="206" t="s">
        <v>82</v>
      </c>
      <c r="G288" s="204"/>
      <c r="H288" s="207">
        <v>1</v>
      </c>
      <c r="I288" s="208"/>
      <c r="J288" s="204"/>
      <c r="K288" s="204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178</v>
      </c>
      <c r="AU288" s="213" t="s">
        <v>84</v>
      </c>
      <c r="AV288" s="13" t="s">
        <v>84</v>
      </c>
      <c r="AW288" s="13" t="s">
        <v>36</v>
      </c>
      <c r="AX288" s="13" t="s">
        <v>82</v>
      </c>
      <c r="AY288" s="213" t="s">
        <v>172</v>
      </c>
    </row>
    <row r="289" spans="2:65" s="1" customFormat="1" ht="16.5" customHeight="1">
      <c r="B289" s="33"/>
      <c r="C289" s="227" t="s">
        <v>334</v>
      </c>
      <c r="D289" s="227" t="s">
        <v>288</v>
      </c>
      <c r="E289" s="228" t="s">
        <v>674</v>
      </c>
      <c r="F289" s="229" t="s">
        <v>675</v>
      </c>
      <c r="G289" s="230" t="s">
        <v>386</v>
      </c>
      <c r="H289" s="231">
        <v>1</v>
      </c>
      <c r="I289" s="232"/>
      <c r="J289" s="231">
        <f>ROUND(I289*H289,2)</f>
        <v>0</v>
      </c>
      <c r="K289" s="229" t="s">
        <v>176</v>
      </c>
      <c r="L289" s="233"/>
      <c r="M289" s="234" t="s">
        <v>1</v>
      </c>
      <c r="N289" s="235" t="s">
        <v>46</v>
      </c>
      <c r="O289" s="59"/>
      <c r="P289" s="189">
        <f>O289*H289</f>
        <v>0</v>
      </c>
      <c r="Q289" s="189">
        <v>5.4999999999999997E-3</v>
      </c>
      <c r="R289" s="189">
        <f>Q289*H289</f>
        <v>5.4999999999999997E-3</v>
      </c>
      <c r="S289" s="189">
        <v>0</v>
      </c>
      <c r="T289" s="190">
        <f>S289*H289</f>
        <v>0</v>
      </c>
      <c r="AR289" s="16" t="s">
        <v>200</v>
      </c>
      <c r="AT289" s="16" t="s">
        <v>288</v>
      </c>
      <c r="AU289" s="16" t="s">
        <v>84</v>
      </c>
      <c r="AY289" s="16" t="s">
        <v>172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6" t="s">
        <v>82</v>
      </c>
      <c r="BK289" s="191">
        <f>ROUND(I289*H289,2)</f>
        <v>0</v>
      </c>
      <c r="BL289" s="16" t="s">
        <v>177</v>
      </c>
      <c r="BM289" s="16" t="s">
        <v>1536</v>
      </c>
    </row>
    <row r="290" spans="2:65" s="1" customFormat="1" ht="16.5" customHeight="1">
      <c r="B290" s="33"/>
      <c r="C290" s="181" t="s">
        <v>335</v>
      </c>
      <c r="D290" s="181" t="s">
        <v>174</v>
      </c>
      <c r="E290" s="182" t="s">
        <v>515</v>
      </c>
      <c r="F290" s="183" t="s">
        <v>516</v>
      </c>
      <c r="G290" s="184" t="s">
        <v>386</v>
      </c>
      <c r="H290" s="185">
        <v>3</v>
      </c>
      <c r="I290" s="186"/>
      <c r="J290" s="185">
        <f>ROUND(I290*H290,2)</f>
        <v>0</v>
      </c>
      <c r="K290" s="183" t="s">
        <v>176</v>
      </c>
      <c r="L290" s="37"/>
      <c r="M290" s="187" t="s">
        <v>1</v>
      </c>
      <c r="N290" s="188" t="s">
        <v>46</v>
      </c>
      <c r="O290" s="59"/>
      <c r="P290" s="189">
        <f>O290*H290</f>
        <v>0</v>
      </c>
      <c r="Q290" s="189">
        <v>2.0000000000000002E-5</v>
      </c>
      <c r="R290" s="189">
        <f>Q290*H290</f>
        <v>6.0000000000000008E-5</v>
      </c>
      <c r="S290" s="189">
        <v>0</v>
      </c>
      <c r="T290" s="190">
        <f>S290*H290</f>
        <v>0</v>
      </c>
      <c r="AR290" s="16" t="s">
        <v>177</v>
      </c>
      <c r="AT290" s="16" t="s">
        <v>174</v>
      </c>
      <c r="AU290" s="16" t="s">
        <v>84</v>
      </c>
      <c r="AY290" s="16" t="s">
        <v>172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6" t="s">
        <v>82</v>
      </c>
      <c r="BK290" s="191">
        <f>ROUND(I290*H290,2)</f>
        <v>0</v>
      </c>
      <c r="BL290" s="16" t="s">
        <v>177</v>
      </c>
      <c r="BM290" s="16" t="s">
        <v>1537</v>
      </c>
    </row>
    <row r="291" spans="2:65" s="12" customFormat="1">
      <c r="B291" s="192"/>
      <c r="C291" s="193"/>
      <c r="D291" s="194" t="s">
        <v>178</v>
      </c>
      <c r="E291" s="195" t="s">
        <v>1</v>
      </c>
      <c r="F291" s="196" t="s">
        <v>1509</v>
      </c>
      <c r="G291" s="193"/>
      <c r="H291" s="195" t="s">
        <v>1</v>
      </c>
      <c r="I291" s="197"/>
      <c r="J291" s="193"/>
      <c r="K291" s="193"/>
      <c r="L291" s="198"/>
      <c r="M291" s="199"/>
      <c r="N291" s="200"/>
      <c r="O291" s="200"/>
      <c r="P291" s="200"/>
      <c r="Q291" s="200"/>
      <c r="R291" s="200"/>
      <c r="S291" s="200"/>
      <c r="T291" s="201"/>
      <c r="AT291" s="202" t="s">
        <v>178</v>
      </c>
      <c r="AU291" s="202" t="s">
        <v>84</v>
      </c>
      <c r="AV291" s="12" t="s">
        <v>82</v>
      </c>
      <c r="AW291" s="12" t="s">
        <v>36</v>
      </c>
      <c r="AX291" s="12" t="s">
        <v>75</v>
      </c>
      <c r="AY291" s="202" t="s">
        <v>172</v>
      </c>
    </row>
    <row r="292" spans="2:65" s="13" customFormat="1">
      <c r="B292" s="203"/>
      <c r="C292" s="204"/>
      <c r="D292" s="194" t="s">
        <v>178</v>
      </c>
      <c r="E292" s="205" t="s">
        <v>1</v>
      </c>
      <c r="F292" s="206" t="s">
        <v>92</v>
      </c>
      <c r="G292" s="204"/>
      <c r="H292" s="207">
        <v>3</v>
      </c>
      <c r="I292" s="208"/>
      <c r="J292" s="204"/>
      <c r="K292" s="204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178</v>
      </c>
      <c r="AU292" s="213" t="s">
        <v>84</v>
      </c>
      <c r="AV292" s="13" t="s">
        <v>84</v>
      </c>
      <c r="AW292" s="13" t="s">
        <v>36</v>
      </c>
      <c r="AX292" s="13" t="s">
        <v>82</v>
      </c>
      <c r="AY292" s="213" t="s">
        <v>172</v>
      </c>
    </row>
    <row r="293" spans="2:65" s="1" customFormat="1" ht="16.5" customHeight="1">
      <c r="B293" s="33"/>
      <c r="C293" s="227" t="s">
        <v>338</v>
      </c>
      <c r="D293" s="227" t="s">
        <v>288</v>
      </c>
      <c r="E293" s="228" t="s">
        <v>518</v>
      </c>
      <c r="F293" s="229" t="s">
        <v>519</v>
      </c>
      <c r="G293" s="230" t="s">
        <v>386</v>
      </c>
      <c r="H293" s="231">
        <v>3</v>
      </c>
      <c r="I293" s="232"/>
      <c r="J293" s="231">
        <f>ROUND(I293*H293,2)</f>
        <v>0</v>
      </c>
      <c r="K293" s="229" t="s">
        <v>1</v>
      </c>
      <c r="L293" s="233"/>
      <c r="M293" s="234" t="s">
        <v>1</v>
      </c>
      <c r="N293" s="235" t="s">
        <v>46</v>
      </c>
      <c r="O293" s="59"/>
      <c r="P293" s="189">
        <f>O293*H293</f>
        <v>0</v>
      </c>
      <c r="Q293" s="189">
        <v>3.64E-3</v>
      </c>
      <c r="R293" s="189">
        <f>Q293*H293</f>
        <v>1.0919999999999999E-2</v>
      </c>
      <c r="S293" s="189">
        <v>0</v>
      </c>
      <c r="T293" s="190">
        <f>S293*H293</f>
        <v>0</v>
      </c>
      <c r="AR293" s="16" t="s">
        <v>200</v>
      </c>
      <c r="AT293" s="16" t="s">
        <v>288</v>
      </c>
      <c r="AU293" s="16" t="s">
        <v>84</v>
      </c>
      <c r="AY293" s="16" t="s">
        <v>172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6" t="s">
        <v>82</v>
      </c>
      <c r="BK293" s="191">
        <f>ROUND(I293*H293,2)</f>
        <v>0</v>
      </c>
      <c r="BL293" s="16" t="s">
        <v>177</v>
      </c>
      <c r="BM293" s="16" t="s">
        <v>1538</v>
      </c>
    </row>
    <row r="294" spans="2:65" s="1" customFormat="1" ht="16.5" customHeight="1">
      <c r="B294" s="33"/>
      <c r="C294" s="227" t="s">
        <v>342</v>
      </c>
      <c r="D294" s="227" t="s">
        <v>288</v>
      </c>
      <c r="E294" s="228" t="s">
        <v>521</v>
      </c>
      <c r="F294" s="229" t="s">
        <v>522</v>
      </c>
      <c r="G294" s="230" t="s">
        <v>513</v>
      </c>
      <c r="H294" s="231">
        <v>3</v>
      </c>
      <c r="I294" s="232"/>
      <c r="J294" s="231">
        <f>ROUND(I294*H294,2)</f>
        <v>0</v>
      </c>
      <c r="K294" s="229" t="s">
        <v>1</v>
      </c>
      <c r="L294" s="233"/>
      <c r="M294" s="234" t="s">
        <v>1</v>
      </c>
      <c r="N294" s="235" t="s">
        <v>46</v>
      </c>
      <c r="O294" s="59"/>
      <c r="P294" s="189">
        <f>O294*H294</f>
        <v>0</v>
      </c>
      <c r="Q294" s="189">
        <v>3.3E-3</v>
      </c>
      <c r="R294" s="189">
        <f>Q294*H294</f>
        <v>9.8999999999999991E-3</v>
      </c>
      <c r="S294" s="189">
        <v>0</v>
      </c>
      <c r="T294" s="190">
        <f>S294*H294</f>
        <v>0</v>
      </c>
      <c r="AR294" s="16" t="s">
        <v>200</v>
      </c>
      <c r="AT294" s="16" t="s">
        <v>288</v>
      </c>
      <c r="AU294" s="16" t="s">
        <v>84</v>
      </c>
      <c r="AY294" s="16" t="s">
        <v>172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6" t="s">
        <v>82</v>
      </c>
      <c r="BK294" s="191">
        <f>ROUND(I294*H294,2)</f>
        <v>0</v>
      </c>
      <c r="BL294" s="16" t="s">
        <v>177</v>
      </c>
      <c r="BM294" s="16" t="s">
        <v>1539</v>
      </c>
    </row>
    <row r="295" spans="2:65" s="1" customFormat="1" ht="16.5" customHeight="1">
      <c r="B295" s="33"/>
      <c r="C295" s="227" t="s">
        <v>345</v>
      </c>
      <c r="D295" s="227" t="s">
        <v>288</v>
      </c>
      <c r="E295" s="228" t="s">
        <v>524</v>
      </c>
      <c r="F295" s="229" t="s">
        <v>525</v>
      </c>
      <c r="G295" s="230" t="s">
        <v>386</v>
      </c>
      <c r="H295" s="231">
        <v>3</v>
      </c>
      <c r="I295" s="232"/>
      <c r="J295" s="231">
        <f>ROUND(I295*H295,2)</f>
        <v>0</v>
      </c>
      <c r="K295" s="229" t="s">
        <v>1</v>
      </c>
      <c r="L295" s="233"/>
      <c r="M295" s="234" t="s">
        <v>1</v>
      </c>
      <c r="N295" s="235" t="s">
        <v>46</v>
      </c>
      <c r="O295" s="59"/>
      <c r="P295" s="189">
        <f>O295*H295</f>
        <v>0</v>
      </c>
      <c r="Q295" s="189">
        <v>1.4999999999999999E-4</v>
      </c>
      <c r="R295" s="189">
        <f>Q295*H295</f>
        <v>4.4999999999999999E-4</v>
      </c>
      <c r="S295" s="189">
        <v>0</v>
      </c>
      <c r="T295" s="190">
        <f>S295*H295</f>
        <v>0</v>
      </c>
      <c r="AR295" s="16" t="s">
        <v>200</v>
      </c>
      <c r="AT295" s="16" t="s">
        <v>288</v>
      </c>
      <c r="AU295" s="16" t="s">
        <v>84</v>
      </c>
      <c r="AY295" s="16" t="s">
        <v>172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6" t="s">
        <v>82</v>
      </c>
      <c r="BK295" s="191">
        <f>ROUND(I295*H295,2)</f>
        <v>0</v>
      </c>
      <c r="BL295" s="16" t="s">
        <v>177</v>
      </c>
      <c r="BM295" s="16" t="s">
        <v>1540</v>
      </c>
    </row>
    <row r="296" spans="2:65" s="1" customFormat="1" ht="16.5" customHeight="1">
      <c r="B296" s="33"/>
      <c r="C296" s="181" t="s">
        <v>348</v>
      </c>
      <c r="D296" s="181" t="s">
        <v>174</v>
      </c>
      <c r="E296" s="182" t="s">
        <v>527</v>
      </c>
      <c r="F296" s="183" t="s">
        <v>528</v>
      </c>
      <c r="G296" s="184" t="s">
        <v>386</v>
      </c>
      <c r="H296" s="185">
        <v>3</v>
      </c>
      <c r="I296" s="186"/>
      <c r="J296" s="185">
        <f>ROUND(I296*H296,2)</f>
        <v>0</v>
      </c>
      <c r="K296" s="183" t="s">
        <v>176</v>
      </c>
      <c r="L296" s="37"/>
      <c r="M296" s="187" t="s">
        <v>1</v>
      </c>
      <c r="N296" s="188" t="s">
        <v>46</v>
      </c>
      <c r="O296" s="59"/>
      <c r="P296" s="189">
        <f>O296*H296</f>
        <v>0</v>
      </c>
      <c r="Q296" s="189">
        <v>0</v>
      </c>
      <c r="R296" s="189">
        <f>Q296*H296</f>
        <v>0</v>
      </c>
      <c r="S296" s="189">
        <v>7.6800000000000002E-3</v>
      </c>
      <c r="T296" s="190">
        <f>S296*H296</f>
        <v>2.3040000000000001E-2</v>
      </c>
      <c r="AR296" s="16" t="s">
        <v>177</v>
      </c>
      <c r="AT296" s="16" t="s">
        <v>174</v>
      </c>
      <c r="AU296" s="16" t="s">
        <v>84</v>
      </c>
      <c r="AY296" s="16" t="s">
        <v>172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6" t="s">
        <v>82</v>
      </c>
      <c r="BK296" s="191">
        <f>ROUND(I296*H296,2)</f>
        <v>0</v>
      </c>
      <c r="BL296" s="16" t="s">
        <v>177</v>
      </c>
      <c r="BM296" s="16" t="s">
        <v>1541</v>
      </c>
    </row>
    <row r="297" spans="2:65" s="12" customFormat="1">
      <c r="B297" s="192"/>
      <c r="C297" s="193"/>
      <c r="D297" s="194" t="s">
        <v>178</v>
      </c>
      <c r="E297" s="195" t="s">
        <v>1</v>
      </c>
      <c r="F297" s="196" t="s">
        <v>530</v>
      </c>
      <c r="G297" s="193"/>
      <c r="H297" s="195" t="s">
        <v>1</v>
      </c>
      <c r="I297" s="197"/>
      <c r="J297" s="193"/>
      <c r="K297" s="193"/>
      <c r="L297" s="198"/>
      <c r="M297" s="199"/>
      <c r="N297" s="200"/>
      <c r="O297" s="200"/>
      <c r="P297" s="200"/>
      <c r="Q297" s="200"/>
      <c r="R297" s="200"/>
      <c r="S297" s="200"/>
      <c r="T297" s="201"/>
      <c r="AT297" s="202" t="s">
        <v>178</v>
      </c>
      <c r="AU297" s="202" t="s">
        <v>84</v>
      </c>
      <c r="AV297" s="12" t="s">
        <v>82</v>
      </c>
      <c r="AW297" s="12" t="s">
        <v>36</v>
      </c>
      <c r="AX297" s="12" t="s">
        <v>75</v>
      </c>
      <c r="AY297" s="202" t="s">
        <v>172</v>
      </c>
    </row>
    <row r="298" spans="2:65" s="13" customFormat="1">
      <c r="B298" s="203"/>
      <c r="C298" s="204"/>
      <c r="D298" s="194" t="s">
        <v>178</v>
      </c>
      <c r="E298" s="205" t="s">
        <v>1</v>
      </c>
      <c r="F298" s="206" t="s">
        <v>92</v>
      </c>
      <c r="G298" s="204"/>
      <c r="H298" s="207">
        <v>3</v>
      </c>
      <c r="I298" s="208"/>
      <c r="J298" s="204"/>
      <c r="K298" s="204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178</v>
      </c>
      <c r="AU298" s="213" t="s">
        <v>84</v>
      </c>
      <c r="AV298" s="13" t="s">
        <v>84</v>
      </c>
      <c r="AW298" s="13" t="s">
        <v>36</v>
      </c>
      <c r="AX298" s="13" t="s">
        <v>82</v>
      </c>
      <c r="AY298" s="213" t="s">
        <v>172</v>
      </c>
    </row>
    <row r="299" spans="2:65" s="1" customFormat="1" ht="22.5" customHeight="1">
      <c r="B299" s="33"/>
      <c r="C299" s="181" t="s">
        <v>351</v>
      </c>
      <c r="D299" s="181" t="s">
        <v>174</v>
      </c>
      <c r="E299" s="182" t="s">
        <v>692</v>
      </c>
      <c r="F299" s="183" t="s">
        <v>693</v>
      </c>
      <c r="G299" s="184" t="s">
        <v>386</v>
      </c>
      <c r="H299" s="185">
        <v>2</v>
      </c>
      <c r="I299" s="186"/>
      <c r="J299" s="185">
        <f>ROUND(I299*H299,2)</f>
        <v>0</v>
      </c>
      <c r="K299" s="183" t="s">
        <v>176</v>
      </c>
      <c r="L299" s="37"/>
      <c r="M299" s="187" t="s">
        <v>1</v>
      </c>
      <c r="N299" s="188" t="s">
        <v>46</v>
      </c>
      <c r="O299" s="59"/>
      <c r="P299" s="189">
        <f>O299*H299</f>
        <v>0</v>
      </c>
      <c r="Q299" s="189">
        <v>8.5999999999999998E-4</v>
      </c>
      <c r="R299" s="189">
        <f>Q299*H299</f>
        <v>1.72E-3</v>
      </c>
      <c r="S299" s="189">
        <v>0</v>
      </c>
      <c r="T299" s="190">
        <f>S299*H299</f>
        <v>0</v>
      </c>
      <c r="AR299" s="16" t="s">
        <v>177</v>
      </c>
      <c r="AT299" s="16" t="s">
        <v>174</v>
      </c>
      <c r="AU299" s="16" t="s">
        <v>84</v>
      </c>
      <c r="AY299" s="16" t="s">
        <v>172</v>
      </c>
      <c r="BE299" s="191">
        <f>IF(N299="základní",J299,0)</f>
        <v>0</v>
      </c>
      <c r="BF299" s="191">
        <f>IF(N299="snížená",J299,0)</f>
        <v>0</v>
      </c>
      <c r="BG299" s="191">
        <f>IF(N299="zákl. přenesená",J299,0)</f>
        <v>0</v>
      </c>
      <c r="BH299" s="191">
        <f>IF(N299="sníž. přenesená",J299,0)</f>
        <v>0</v>
      </c>
      <c r="BI299" s="191">
        <f>IF(N299="nulová",J299,0)</f>
        <v>0</v>
      </c>
      <c r="BJ299" s="16" t="s">
        <v>82</v>
      </c>
      <c r="BK299" s="191">
        <f>ROUND(I299*H299,2)</f>
        <v>0</v>
      </c>
      <c r="BL299" s="16" t="s">
        <v>177</v>
      </c>
      <c r="BM299" s="16" t="s">
        <v>1542</v>
      </c>
    </row>
    <row r="300" spans="2:65" s="12" customFormat="1">
      <c r="B300" s="192"/>
      <c r="C300" s="193"/>
      <c r="D300" s="194" t="s">
        <v>178</v>
      </c>
      <c r="E300" s="195" t="s">
        <v>1</v>
      </c>
      <c r="F300" s="196" t="s">
        <v>1509</v>
      </c>
      <c r="G300" s="193"/>
      <c r="H300" s="195" t="s">
        <v>1</v>
      </c>
      <c r="I300" s="197"/>
      <c r="J300" s="193"/>
      <c r="K300" s="193"/>
      <c r="L300" s="198"/>
      <c r="M300" s="199"/>
      <c r="N300" s="200"/>
      <c r="O300" s="200"/>
      <c r="P300" s="200"/>
      <c r="Q300" s="200"/>
      <c r="R300" s="200"/>
      <c r="S300" s="200"/>
      <c r="T300" s="201"/>
      <c r="AT300" s="202" t="s">
        <v>178</v>
      </c>
      <c r="AU300" s="202" t="s">
        <v>84</v>
      </c>
      <c r="AV300" s="12" t="s">
        <v>82</v>
      </c>
      <c r="AW300" s="12" t="s">
        <v>36</v>
      </c>
      <c r="AX300" s="12" t="s">
        <v>75</v>
      </c>
      <c r="AY300" s="202" t="s">
        <v>172</v>
      </c>
    </row>
    <row r="301" spans="2:65" s="13" customFormat="1">
      <c r="B301" s="203"/>
      <c r="C301" s="204"/>
      <c r="D301" s="194" t="s">
        <v>178</v>
      </c>
      <c r="E301" s="205" t="s">
        <v>1</v>
      </c>
      <c r="F301" s="206" t="s">
        <v>84</v>
      </c>
      <c r="G301" s="204"/>
      <c r="H301" s="207">
        <v>2</v>
      </c>
      <c r="I301" s="208"/>
      <c r="J301" s="204"/>
      <c r="K301" s="204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178</v>
      </c>
      <c r="AU301" s="213" t="s">
        <v>84</v>
      </c>
      <c r="AV301" s="13" t="s">
        <v>84</v>
      </c>
      <c r="AW301" s="13" t="s">
        <v>36</v>
      </c>
      <c r="AX301" s="13" t="s">
        <v>82</v>
      </c>
      <c r="AY301" s="213" t="s">
        <v>172</v>
      </c>
    </row>
    <row r="302" spans="2:65" s="1" customFormat="1" ht="16.5" customHeight="1">
      <c r="B302" s="33"/>
      <c r="C302" s="227" t="s">
        <v>354</v>
      </c>
      <c r="D302" s="227" t="s">
        <v>288</v>
      </c>
      <c r="E302" s="228" t="s">
        <v>695</v>
      </c>
      <c r="F302" s="229" t="s">
        <v>696</v>
      </c>
      <c r="G302" s="230" t="s">
        <v>513</v>
      </c>
      <c r="H302" s="231">
        <v>2</v>
      </c>
      <c r="I302" s="232"/>
      <c r="J302" s="231">
        <f>ROUND(I302*H302,2)</f>
        <v>0</v>
      </c>
      <c r="K302" s="229" t="s">
        <v>1</v>
      </c>
      <c r="L302" s="233"/>
      <c r="M302" s="234" t="s">
        <v>1</v>
      </c>
      <c r="N302" s="235" t="s">
        <v>46</v>
      </c>
      <c r="O302" s="59"/>
      <c r="P302" s="189">
        <f>O302*H302</f>
        <v>0</v>
      </c>
      <c r="Q302" s="189">
        <v>6.5399999999999998E-3</v>
      </c>
      <c r="R302" s="189">
        <f>Q302*H302</f>
        <v>1.308E-2</v>
      </c>
      <c r="S302" s="189">
        <v>0</v>
      </c>
      <c r="T302" s="190">
        <f>S302*H302</f>
        <v>0</v>
      </c>
      <c r="AR302" s="16" t="s">
        <v>200</v>
      </c>
      <c r="AT302" s="16" t="s">
        <v>288</v>
      </c>
      <c r="AU302" s="16" t="s">
        <v>84</v>
      </c>
      <c r="AY302" s="16" t="s">
        <v>172</v>
      </c>
      <c r="BE302" s="191">
        <f>IF(N302="základní",J302,0)</f>
        <v>0</v>
      </c>
      <c r="BF302" s="191">
        <f>IF(N302="snížená",J302,0)</f>
        <v>0</v>
      </c>
      <c r="BG302" s="191">
        <f>IF(N302="zákl. přenesená",J302,0)</f>
        <v>0</v>
      </c>
      <c r="BH302" s="191">
        <f>IF(N302="sníž. přenesená",J302,0)</f>
        <v>0</v>
      </c>
      <c r="BI302" s="191">
        <f>IF(N302="nulová",J302,0)</f>
        <v>0</v>
      </c>
      <c r="BJ302" s="16" t="s">
        <v>82</v>
      </c>
      <c r="BK302" s="191">
        <f>ROUND(I302*H302,2)</f>
        <v>0</v>
      </c>
      <c r="BL302" s="16" t="s">
        <v>177</v>
      </c>
      <c r="BM302" s="16" t="s">
        <v>1543</v>
      </c>
    </row>
    <row r="303" spans="2:65" s="1" customFormat="1" ht="16.5" customHeight="1">
      <c r="B303" s="33"/>
      <c r="C303" s="227" t="s">
        <v>357</v>
      </c>
      <c r="D303" s="227" t="s">
        <v>288</v>
      </c>
      <c r="E303" s="228" t="s">
        <v>698</v>
      </c>
      <c r="F303" s="229" t="s">
        <v>699</v>
      </c>
      <c r="G303" s="230" t="s">
        <v>513</v>
      </c>
      <c r="H303" s="231">
        <v>2</v>
      </c>
      <c r="I303" s="232"/>
      <c r="J303" s="231">
        <f>ROUND(I303*H303,2)</f>
        <v>0</v>
      </c>
      <c r="K303" s="229" t="s">
        <v>1</v>
      </c>
      <c r="L303" s="233"/>
      <c r="M303" s="234" t="s">
        <v>1</v>
      </c>
      <c r="N303" s="235" t="s">
        <v>46</v>
      </c>
      <c r="O303" s="59"/>
      <c r="P303" s="189">
        <f>O303*H303</f>
        <v>0</v>
      </c>
      <c r="Q303" s="189">
        <v>1.47E-2</v>
      </c>
      <c r="R303" s="189">
        <f>Q303*H303</f>
        <v>2.9399999999999999E-2</v>
      </c>
      <c r="S303" s="189">
        <v>0</v>
      </c>
      <c r="T303" s="190">
        <f>S303*H303</f>
        <v>0</v>
      </c>
      <c r="AR303" s="16" t="s">
        <v>200</v>
      </c>
      <c r="AT303" s="16" t="s">
        <v>288</v>
      </c>
      <c r="AU303" s="16" t="s">
        <v>84</v>
      </c>
      <c r="AY303" s="16" t="s">
        <v>172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6" t="s">
        <v>82</v>
      </c>
      <c r="BK303" s="191">
        <f>ROUND(I303*H303,2)</f>
        <v>0</v>
      </c>
      <c r="BL303" s="16" t="s">
        <v>177</v>
      </c>
      <c r="BM303" s="16" t="s">
        <v>1544</v>
      </c>
    </row>
    <row r="304" spans="2:65" s="1" customFormat="1" ht="16.5" customHeight="1">
      <c r="B304" s="33"/>
      <c r="C304" s="181" t="s">
        <v>358</v>
      </c>
      <c r="D304" s="181" t="s">
        <v>174</v>
      </c>
      <c r="E304" s="182" t="s">
        <v>701</v>
      </c>
      <c r="F304" s="183" t="s">
        <v>702</v>
      </c>
      <c r="G304" s="184" t="s">
        <v>386</v>
      </c>
      <c r="H304" s="185">
        <v>2</v>
      </c>
      <c r="I304" s="186"/>
      <c r="J304" s="185">
        <f>ROUND(I304*H304,2)</f>
        <v>0</v>
      </c>
      <c r="K304" s="183" t="s">
        <v>176</v>
      </c>
      <c r="L304" s="37"/>
      <c r="M304" s="187" t="s">
        <v>1</v>
      </c>
      <c r="N304" s="188" t="s">
        <v>46</v>
      </c>
      <c r="O304" s="59"/>
      <c r="P304" s="189">
        <f>O304*H304</f>
        <v>0</v>
      </c>
      <c r="Q304" s="189">
        <v>0</v>
      </c>
      <c r="R304" s="189">
        <f>Q304*H304</f>
        <v>0</v>
      </c>
      <c r="S304" s="189">
        <v>1.7299999999999999E-2</v>
      </c>
      <c r="T304" s="190">
        <f>S304*H304</f>
        <v>3.4599999999999999E-2</v>
      </c>
      <c r="AR304" s="16" t="s">
        <v>177</v>
      </c>
      <c r="AT304" s="16" t="s">
        <v>174</v>
      </c>
      <c r="AU304" s="16" t="s">
        <v>84</v>
      </c>
      <c r="AY304" s="16" t="s">
        <v>172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6" t="s">
        <v>82</v>
      </c>
      <c r="BK304" s="191">
        <f>ROUND(I304*H304,2)</f>
        <v>0</v>
      </c>
      <c r="BL304" s="16" t="s">
        <v>177</v>
      </c>
      <c r="BM304" s="16" t="s">
        <v>1545</v>
      </c>
    </row>
    <row r="305" spans="2:65" s="1" customFormat="1" ht="16.5" customHeight="1">
      <c r="B305" s="33"/>
      <c r="C305" s="181" t="s">
        <v>361</v>
      </c>
      <c r="D305" s="181" t="s">
        <v>174</v>
      </c>
      <c r="E305" s="182" t="s">
        <v>704</v>
      </c>
      <c r="F305" s="183" t="s">
        <v>705</v>
      </c>
      <c r="G305" s="184" t="s">
        <v>386</v>
      </c>
      <c r="H305" s="185">
        <v>1</v>
      </c>
      <c r="I305" s="186"/>
      <c r="J305" s="185">
        <f>ROUND(I305*H305,2)</f>
        <v>0</v>
      </c>
      <c r="K305" s="183" t="s">
        <v>176</v>
      </c>
      <c r="L305" s="37"/>
      <c r="M305" s="187" t="s">
        <v>1</v>
      </c>
      <c r="N305" s="188" t="s">
        <v>46</v>
      </c>
      <c r="O305" s="59"/>
      <c r="P305" s="189">
        <f>O305*H305</f>
        <v>0</v>
      </c>
      <c r="Q305" s="189">
        <v>3.4000000000000002E-4</v>
      </c>
      <c r="R305" s="189">
        <f>Q305*H305</f>
        <v>3.4000000000000002E-4</v>
      </c>
      <c r="S305" s="189">
        <v>0</v>
      </c>
      <c r="T305" s="190">
        <f>S305*H305</f>
        <v>0</v>
      </c>
      <c r="AR305" s="16" t="s">
        <v>177</v>
      </c>
      <c r="AT305" s="16" t="s">
        <v>174</v>
      </c>
      <c r="AU305" s="16" t="s">
        <v>84</v>
      </c>
      <c r="AY305" s="16" t="s">
        <v>172</v>
      </c>
      <c r="BE305" s="191">
        <f>IF(N305="základní",J305,0)</f>
        <v>0</v>
      </c>
      <c r="BF305" s="191">
        <f>IF(N305="snížená",J305,0)</f>
        <v>0</v>
      </c>
      <c r="BG305" s="191">
        <f>IF(N305="zákl. přenesená",J305,0)</f>
        <v>0</v>
      </c>
      <c r="BH305" s="191">
        <f>IF(N305="sníž. přenesená",J305,0)</f>
        <v>0</v>
      </c>
      <c r="BI305" s="191">
        <f>IF(N305="nulová",J305,0)</f>
        <v>0</v>
      </c>
      <c r="BJ305" s="16" t="s">
        <v>82</v>
      </c>
      <c r="BK305" s="191">
        <f>ROUND(I305*H305,2)</f>
        <v>0</v>
      </c>
      <c r="BL305" s="16" t="s">
        <v>177</v>
      </c>
      <c r="BM305" s="16" t="s">
        <v>1546</v>
      </c>
    </row>
    <row r="306" spans="2:65" s="12" customFormat="1">
      <c r="B306" s="192"/>
      <c r="C306" s="193"/>
      <c r="D306" s="194" t="s">
        <v>178</v>
      </c>
      <c r="E306" s="195" t="s">
        <v>1</v>
      </c>
      <c r="F306" s="196" t="s">
        <v>1509</v>
      </c>
      <c r="G306" s="193"/>
      <c r="H306" s="195" t="s">
        <v>1</v>
      </c>
      <c r="I306" s="197"/>
      <c r="J306" s="193"/>
      <c r="K306" s="193"/>
      <c r="L306" s="198"/>
      <c r="M306" s="199"/>
      <c r="N306" s="200"/>
      <c r="O306" s="200"/>
      <c r="P306" s="200"/>
      <c r="Q306" s="200"/>
      <c r="R306" s="200"/>
      <c r="S306" s="200"/>
      <c r="T306" s="201"/>
      <c r="AT306" s="202" t="s">
        <v>178</v>
      </c>
      <c r="AU306" s="202" t="s">
        <v>84</v>
      </c>
      <c r="AV306" s="12" t="s">
        <v>82</v>
      </c>
      <c r="AW306" s="12" t="s">
        <v>36</v>
      </c>
      <c r="AX306" s="12" t="s">
        <v>75</v>
      </c>
      <c r="AY306" s="202" t="s">
        <v>172</v>
      </c>
    </row>
    <row r="307" spans="2:65" s="13" customFormat="1">
      <c r="B307" s="203"/>
      <c r="C307" s="204"/>
      <c r="D307" s="194" t="s">
        <v>178</v>
      </c>
      <c r="E307" s="205" t="s">
        <v>1</v>
      </c>
      <c r="F307" s="206" t="s">
        <v>82</v>
      </c>
      <c r="G307" s="204"/>
      <c r="H307" s="207">
        <v>1</v>
      </c>
      <c r="I307" s="208"/>
      <c r="J307" s="204"/>
      <c r="K307" s="204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178</v>
      </c>
      <c r="AU307" s="213" t="s">
        <v>84</v>
      </c>
      <c r="AV307" s="13" t="s">
        <v>84</v>
      </c>
      <c r="AW307" s="13" t="s">
        <v>36</v>
      </c>
      <c r="AX307" s="13" t="s">
        <v>82</v>
      </c>
      <c r="AY307" s="213" t="s">
        <v>172</v>
      </c>
    </row>
    <row r="308" spans="2:65" s="1" customFormat="1" ht="16.5" customHeight="1">
      <c r="B308" s="33"/>
      <c r="C308" s="227" t="s">
        <v>364</v>
      </c>
      <c r="D308" s="227" t="s">
        <v>288</v>
      </c>
      <c r="E308" s="228" t="s">
        <v>707</v>
      </c>
      <c r="F308" s="229" t="s">
        <v>708</v>
      </c>
      <c r="G308" s="230" t="s">
        <v>386</v>
      </c>
      <c r="H308" s="231">
        <v>1</v>
      </c>
      <c r="I308" s="232"/>
      <c r="J308" s="231">
        <f>ROUND(I308*H308,2)</f>
        <v>0</v>
      </c>
      <c r="K308" s="229" t="s">
        <v>176</v>
      </c>
      <c r="L308" s="233"/>
      <c r="M308" s="234" t="s">
        <v>1</v>
      </c>
      <c r="N308" s="235" t="s">
        <v>46</v>
      </c>
      <c r="O308" s="59"/>
      <c r="P308" s="189">
        <f>O308*H308</f>
        <v>0</v>
      </c>
      <c r="Q308" s="189">
        <v>3.2500000000000001E-2</v>
      </c>
      <c r="R308" s="189">
        <f>Q308*H308</f>
        <v>3.2500000000000001E-2</v>
      </c>
      <c r="S308" s="189">
        <v>0</v>
      </c>
      <c r="T308" s="190">
        <f>S308*H308</f>
        <v>0</v>
      </c>
      <c r="AR308" s="16" t="s">
        <v>200</v>
      </c>
      <c r="AT308" s="16" t="s">
        <v>288</v>
      </c>
      <c r="AU308" s="16" t="s">
        <v>84</v>
      </c>
      <c r="AY308" s="16" t="s">
        <v>172</v>
      </c>
      <c r="BE308" s="191">
        <f>IF(N308="základní",J308,0)</f>
        <v>0</v>
      </c>
      <c r="BF308" s="191">
        <f>IF(N308="snížená",J308,0)</f>
        <v>0</v>
      </c>
      <c r="BG308" s="191">
        <f>IF(N308="zákl. přenesená",J308,0)</f>
        <v>0</v>
      </c>
      <c r="BH308" s="191">
        <f>IF(N308="sníž. přenesená",J308,0)</f>
        <v>0</v>
      </c>
      <c r="BI308" s="191">
        <f>IF(N308="nulová",J308,0)</f>
        <v>0</v>
      </c>
      <c r="BJ308" s="16" t="s">
        <v>82</v>
      </c>
      <c r="BK308" s="191">
        <f>ROUND(I308*H308,2)</f>
        <v>0</v>
      </c>
      <c r="BL308" s="16" t="s">
        <v>177</v>
      </c>
      <c r="BM308" s="16" t="s">
        <v>1547</v>
      </c>
    </row>
    <row r="309" spans="2:65" s="1" customFormat="1" ht="22.5" customHeight="1">
      <c r="B309" s="33"/>
      <c r="C309" s="181" t="s">
        <v>367</v>
      </c>
      <c r="D309" s="181" t="s">
        <v>174</v>
      </c>
      <c r="E309" s="182" t="s">
        <v>710</v>
      </c>
      <c r="F309" s="183" t="s">
        <v>711</v>
      </c>
      <c r="G309" s="184" t="s">
        <v>386</v>
      </c>
      <c r="H309" s="185">
        <v>3</v>
      </c>
      <c r="I309" s="186"/>
      <c r="J309" s="185">
        <f>ROUND(I309*H309,2)</f>
        <v>0</v>
      </c>
      <c r="K309" s="183" t="s">
        <v>176</v>
      </c>
      <c r="L309" s="37"/>
      <c r="M309" s="187" t="s">
        <v>1</v>
      </c>
      <c r="N309" s="188" t="s">
        <v>46</v>
      </c>
      <c r="O309" s="59"/>
      <c r="P309" s="189">
        <f>O309*H309</f>
        <v>0</v>
      </c>
      <c r="Q309" s="189">
        <v>0</v>
      </c>
      <c r="R309" s="189">
        <f>Q309*H309</f>
        <v>0</v>
      </c>
      <c r="S309" s="189">
        <v>0</v>
      </c>
      <c r="T309" s="190">
        <f>S309*H309</f>
        <v>0</v>
      </c>
      <c r="AR309" s="16" t="s">
        <v>177</v>
      </c>
      <c r="AT309" s="16" t="s">
        <v>174</v>
      </c>
      <c r="AU309" s="16" t="s">
        <v>84</v>
      </c>
      <c r="AY309" s="16" t="s">
        <v>172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6" t="s">
        <v>82</v>
      </c>
      <c r="BK309" s="191">
        <f>ROUND(I309*H309,2)</f>
        <v>0</v>
      </c>
      <c r="BL309" s="16" t="s">
        <v>177</v>
      </c>
      <c r="BM309" s="16" t="s">
        <v>1548</v>
      </c>
    </row>
    <row r="310" spans="2:65" s="12" customFormat="1">
      <c r="B310" s="192"/>
      <c r="C310" s="193"/>
      <c r="D310" s="194" t="s">
        <v>178</v>
      </c>
      <c r="E310" s="195" t="s">
        <v>1</v>
      </c>
      <c r="F310" s="196" t="s">
        <v>1509</v>
      </c>
      <c r="G310" s="193"/>
      <c r="H310" s="195" t="s">
        <v>1</v>
      </c>
      <c r="I310" s="197"/>
      <c r="J310" s="193"/>
      <c r="K310" s="193"/>
      <c r="L310" s="198"/>
      <c r="M310" s="199"/>
      <c r="N310" s="200"/>
      <c r="O310" s="200"/>
      <c r="P310" s="200"/>
      <c r="Q310" s="200"/>
      <c r="R310" s="200"/>
      <c r="S310" s="200"/>
      <c r="T310" s="201"/>
      <c r="AT310" s="202" t="s">
        <v>178</v>
      </c>
      <c r="AU310" s="202" t="s">
        <v>84</v>
      </c>
      <c r="AV310" s="12" t="s">
        <v>82</v>
      </c>
      <c r="AW310" s="12" t="s">
        <v>36</v>
      </c>
      <c r="AX310" s="12" t="s">
        <v>75</v>
      </c>
      <c r="AY310" s="202" t="s">
        <v>172</v>
      </c>
    </row>
    <row r="311" spans="2:65" s="13" customFormat="1">
      <c r="B311" s="203"/>
      <c r="C311" s="204"/>
      <c r="D311" s="194" t="s">
        <v>178</v>
      </c>
      <c r="E311" s="205" t="s">
        <v>1</v>
      </c>
      <c r="F311" s="206" t="s">
        <v>92</v>
      </c>
      <c r="G311" s="204"/>
      <c r="H311" s="207">
        <v>3</v>
      </c>
      <c r="I311" s="208"/>
      <c r="J311" s="204"/>
      <c r="K311" s="204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178</v>
      </c>
      <c r="AU311" s="213" t="s">
        <v>84</v>
      </c>
      <c r="AV311" s="13" t="s">
        <v>84</v>
      </c>
      <c r="AW311" s="13" t="s">
        <v>36</v>
      </c>
      <c r="AX311" s="13" t="s">
        <v>82</v>
      </c>
      <c r="AY311" s="213" t="s">
        <v>172</v>
      </c>
    </row>
    <row r="312" spans="2:65" s="1" customFormat="1" ht="16.5" customHeight="1">
      <c r="B312" s="33"/>
      <c r="C312" s="227" t="s">
        <v>370</v>
      </c>
      <c r="D312" s="227" t="s">
        <v>288</v>
      </c>
      <c r="E312" s="228" t="s">
        <v>713</v>
      </c>
      <c r="F312" s="229" t="s">
        <v>714</v>
      </c>
      <c r="G312" s="230" t="s">
        <v>386</v>
      </c>
      <c r="H312" s="231">
        <v>3</v>
      </c>
      <c r="I312" s="232"/>
      <c r="J312" s="231">
        <f>ROUND(I312*H312,2)</f>
        <v>0</v>
      </c>
      <c r="K312" s="229" t="s">
        <v>176</v>
      </c>
      <c r="L312" s="233"/>
      <c r="M312" s="234" t="s">
        <v>1</v>
      </c>
      <c r="N312" s="235" t="s">
        <v>46</v>
      </c>
      <c r="O312" s="59"/>
      <c r="P312" s="189">
        <f>O312*H312</f>
        <v>0</v>
      </c>
      <c r="Q312" s="189">
        <v>1.9E-3</v>
      </c>
      <c r="R312" s="189">
        <f>Q312*H312</f>
        <v>5.7000000000000002E-3</v>
      </c>
      <c r="S312" s="189">
        <v>0</v>
      </c>
      <c r="T312" s="190">
        <f>S312*H312</f>
        <v>0</v>
      </c>
      <c r="AR312" s="16" t="s">
        <v>200</v>
      </c>
      <c r="AT312" s="16" t="s">
        <v>288</v>
      </c>
      <c r="AU312" s="16" t="s">
        <v>84</v>
      </c>
      <c r="AY312" s="16" t="s">
        <v>172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6" t="s">
        <v>82</v>
      </c>
      <c r="BK312" s="191">
        <f>ROUND(I312*H312,2)</f>
        <v>0</v>
      </c>
      <c r="BL312" s="16" t="s">
        <v>177</v>
      </c>
      <c r="BM312" s="16" t="s">
        <v>1549</v>
      </c>
    </row>
    <row r="313" spans="2:65" s="1" customFormat="1" ht="16.5" customHeight="1">
      <c r="B313" s="33"/>
      <c r="C313" s="181" t="s">
        <v>373</v>
      </c>
      <c r="D313" s="181" t="s">
        <v>174</v>
      </c>
      <c r="E313" s="182" t="s">
        <v>728</v>
      </c>
      <c r="F313" s="183" t="s">
        <v>729</v>
      </c>
      <c r="G313" s="184" t="s">
        <v>211</v>
      </c>
      <c r="H313" s="185">
        <v>86.75</v>
      </c>
      <c r="I313" s="186"/>
      <c r="J313" s="185">
        <f>ROUND(I313*H313,2)</f>
        <v>0</v>
      </c>
      <c r="K313" s="183" t="s">
        <v>176</v>
      </c>
      <c r="L313" s="37"/>
      <c r="M313" s="187" t="s">
        <v>1</v>
      </c>
      <c r="N313" s="188" t="s">
        <v>46</v>
      </c>
      <c r="O313" s="59"/>
      <c r="P313" s="189">
        <f>O313*H313</f>
        <v>0</v>
      </c>
      <c r="Q313" s="189">
        <v>0</v>
      </c>
      <c r="R313" s="189">
        <f>Q313*H313</f>
        <v>0</v>
      </c>
      <c r="S313" s="189">
        <v>0</v>
      </c>
      <c r="T313" s="190">
        <f>S313*H313</f>
        <v>0</v>
      </c>
      <c r="AR313" s="16" t="s">
        <v>177</v>
      </c>
      <c r="AT313" s="16" t="s">
        <v>174</v>
      </c>
      <c r="AU313" s="16" t="s">
        <v>84</v>
      </c>
      <c r="AY313" s="16" t="s">
        <v>172</v>
      </c>
      <c r="BE313" s="191">
        <f>IF(N313="základní",J313,0)</f>
        <v>0</v>
      </c>
      <c r="BF313" s="191">
        <f>IF(N313="snížená",J313,0)</f>
        <v>0</v>
      </c>
      <c r="BG313" s="191">
        <f>IF(N313="zákl. přenesená",J313,0)</f>
        <v>0</v>
      </c>
      <c r="BH313" s="191">
        <f>IF(N313="sníž. přenesená",J313,0)</f>
        <v>0</v>
      </c>
      <c r="BI313" s="191">
        <f>IF(N313="nulová",J313,0)</f>
        <v>0</v>
      </c>
      <c r="BJ313" s="16" t="s">
        <v>82</v>
      </c>
      <c r="BK313" s="191">
        <f>ROUND(I313*H313,2)</f>
        <v>0</v>
      </c>
      <c r="BL313" s="16" t="s">
        <v>177</v>
      </c>
      <c r="BM313" s="16" t="s">
        <v>1550</v>
      </c>
    </row>
    <row r="314" spans="2:65" s="1" customFormat="1" ht="16.5" customHeight="1">
      <c r="B314" s="33"/>
      <c r="C314" s="181" t="s">
        <v>374</v>
      </c>
      <c r="D314" s="181" t="s">
        <v>174</v>
      </c>
      <c r="E314" s="182" t="s">
        <v>540</v>
      </c>
      <c r="F314" s="183" t="s">
        <v>541</v>
      </c>
      <c r="G314" s="184" t="s">
        <v>211</v>
      </c>
      <c r="H314" s="185">
        <v>86.75</v>
      </c>
      <c r="I314" s="186"/>
      <c r="J314" s="185">
        <f>ROUND(I314*H314,2)</f>
        <v>0</v>
      </c>
      <c r="K314" s="183" t="s">
        <v>176</v>
      </c>
      <c r="L314" s="37"/>
      <c r="M314" s="187" t="s">
        <v>1</v>
      </c>
      <c r="N314" s="188" t="s">
        <v>46</v>
      </c>
      <c r="O314" s="59"/>
      <c r="P314" s="189">
        <f>O314*H314</f>
        <v>0</v>
      </c>
      <c r="Q314" s="189">
        <v>0</v>
      </c>
      <c r="R314" s="189">
        <f>Q314*H314</f>
        <v>0</v>
      </c>
      <c r="S314" s="189">
        <v>0</v>
      </c>
      <c r="T314" s="190">
        <f>S314*H314</f>
        <v>0</v>
      </c>
      <c r="AR314" s="16" t="s">
        <v>177</v>
      </c>
      <c r="AT314" s="16" t="s">
        <v>174</v>
      </c>
      <c r="AU314" s="16" t="s">
        <v>84</v>
      </c>
      <c r="AY314" s="16" t="s">
        <v>172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6" t="s">
        <v>82</v>
      </c>
      <c r="BK314" s="191">
        <f>ROUND(I314*H314,2)</f>
        <v>0</v>
      </c>
      <c r="BL314" s="16" t="s">
        <v>177</v>
      </c>
      <c r="BM314" s="16" t="s">
        <v>1551</v>
      </c>
    </row>
    <row r="315" spans="2:65" s="1" customFormat="1" ht="16.5" customHeight="1">
      <c r="B315" s="33"/>
      <c r="C315" s="181" t="s">
        <v>375</v>
      </c>
      <c r="D315" s="181" t="s">
        <v>174</v>
      </c>
      <c r="E315" s="182" t="s">
        <v>543</v>
      </c>
      <c r="F315" s="183" t="s">
        <v>544</v>
      </c>
      <c r="G315" s="184" t="s">
        <v>386</v>
      </c>
      <c r="H315" s="185">
        <v>4</v>
      </c>
      <c r="I315" s="186"/>
      <c r="J315" s="185">
        <f>ROUND(I315*H315,2)</f>
        <v>0</v>
      </c>
      <c r="K315" s="183" t="s">
        <v>176</v>
      </c>
      <c r="L315" s="37"/>
      <c r="M315" s="187" t="s">
        <v>1</v>
      </c>
      <c r="N315" s="188" t="s">
        <v>46</v>
      </c>
      <c r="O315" s="59"/>
      <c r="P315" s="189">
        <f>O315*H315</f>
        <v>0</v>
      </c>
      <c r="Q315" s="189">
        <v>0.46009</v>
      </c>
      <c r="R315" s="189">
        <f>Q315*H315</f>
        <v>1.84036</v>
      </c>
      <c r="S315" s="189">
        <v>0</v>
      </c>
      <c r="T315" s="190">
        <f>S315*H315</f>
        <v>0</v>
      </c>
      <c r="AR315" s="16" t="s">
        <v>177</v>
      </c>
      <c r="AT315" s="16" t="s">
        <v>174</v>
      </c>
      <c r="AU315" s="16" t="s">
        <v>84</v>
      </c>
      <c r="AY315" s="16" t="s">
        <v>172</v>
      </c>
      <c r="BE315" s="191">
        <f>IF(N315="základní",J315,0)</f>
        <v>0</v>
      </c>
      <c r="BF315" s="191">
        <f>IF(N315="snížená",J315,0)</f>
        <v>0</v>
      </c>
      <c r="BG315" s="191">
        <f>IF(N315="zákl. přenesená",J315,0)</f>
        <v>0</v>
      </c>
      <c r="BH315" s="191">
        <f>IF(N315="sníž. přenesená",J315,0)</f>
        <v>0</v>
      </c>
      <c r="BI315" s="191">
        <f>IF(N315="nulová",J315,0)</f>
        <v>0</v>
      </c>
      <c r="BJ315" s="16" t="s">
        <v>82</v>
      </c>
      <c r="BK315" s="191">
        <f>ROUND(I315*H315,2)</f>
        <v>0</v>
      </c>
      <c r="BL315" s="16" t="s">
        <v>177</v>
      </c>
      <c r="BM315" s="16" t="s">
        <v>1552</v>
      </c>
    </row>
    <row r="316" spans="2:65" s="1" customFormat="1" ht="16.5" customHeight="1">
      <c r="B316" s="33"/>
      <c r="C316" s="181" t="s">
        <v>379</v>
      </c>
      <c r="D316" s="181" t="s">
        <v>174</v>
      </c>
      <c r="E316" s="182" t="s">
        <v>546</v>
      </c>
      <c r="F316" s="183" t="s">
        <v>547</v>
      </c>
      <c r="G316" s="184" t="s">
        <v>386</v>
      </c>
      <c r="H316" s="185">
        <v>5</v>
      </c>
      <c r="I316" s="186"/>
      <c r="J316" s="185">
        <f>ROUND(I316*H316,2)</f>
        <v>0</v>
      </c>
      <c r="K316" s="183" t="s">
        <v>176</v>
      </c>
      <c r="L316" s="37"/>
      <c r="M316" s="187" t="s">
        <v>1</v>
      </c>
      <c r="N316" s="188" t="s">
        <v>46</v>
      </c>
      <c r="O316" s="59"/>
      <c r="P316" s="189">
        <f>O316*H316</f>
        <v>0</v>
      </c>
      <c r="Q316" s="189">
        <v>0.12303</v>
      </c>
      <c r="R316" s="189">
        <f>Q316*H316</f>
        <v>0.61514999999999997</v>
      </c>
      <c r="S316" s="189">
        <v>0</v>
      </c>
      <c r="T316" s="190">
        <f>S316*H316</f>
        <v>0</v>
      </c>
      <c r="AR316" s="16" t="s">
        <v>177</v>
      </c>
      <c r="AT316" s="16" t="s">
        <v>174</v>
      </c>
      <c r="AU316" s="16" t="s">
        <v>84</v>
      </c>
      <c r="AY316" s="16" t="s">
        <v>172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6" t="s">
        <v>82</v>
      </c>
      <c r="BK316" s="191">
        <f>ROUND(I316*H316,2)</f>
        <v>0</v>
      </c>
      <c r="BL316" s="16" t="s">
        <v>177</v>
      </c>
      <c r="BM316" s="16" t="s">
        <v>1553</v>
      </c>
    </row>
    <row r="317" spans="2:65" s="12" customFormat="1">
      <c r="B317" s="192"/>
      <c r="C317" s="193"/>
      <c r="D317" s="194" t="s">
        <v>178</v>
      </c>
      <c r="E317" s="195" t="s">
        <v>1</v>
      </c>
      <c r="F317" s="196" t="s">
        <v>1509</v>
      </c>
      <c r="G317" s="193"/>
      <c r="H317" s="195" t="s">
        <v>1</v>
      </c>
      <c r="I317" s="197"/>
      <c r="J317" s="193"/>
      <c r="K317" s="193"/>
      <c r="L317" s="198"/>
      <c r="M317" s="199"/>
      <c r="N317" s="200"/>
      <c r="O317" s="200"/>
      <c r="P317" s="200"/>
      <c r="Q317" s="200"/>
      <c r="R317" s="200"/>
      <c r="S317" s="200"/>
      <c r="T317" s="201"/>
      <c r="AT317" s="202" t="s">
        <v>178</v>
      </c>
      <c r="AU317" s="202" t="s">
        <v>84</v>
      </c>
      <c r="AV317" s="12" t="s">
        <v>82</v>
      </c>
      <c r="AW317" s="12" t="s">
        <v>36</v>
      </c>
      <c r="AX317" s="12" t="s">
        <v>75</v>
      </c>
      <c r="AY317" s="202" t="s">
        <v>172</v>
      </c>
    </row>
    <row r="318" spans="2:65" s="13" customFormat="1">
      <c r="B318" s="203"/>
      <c r="C318" s="204"/>
      <c r="D318" s="194" t="s">
        <v>178</v>
      </c>
      <c r="E318" s="205" t="s">
        <v>1</v>
      </c>
      <c r="F318" s="206" t="s">
        <v>1554</v>
      </c>
      <c r="G318" s="204"/>
      <c r="H318" s="207">
        <v>5</v>
      </c>
      <c r="I318" s="208"/>
      <c r="J318" s="204"/>
      <c r="K318" s="204"/>
      <c r="L318" s="209"/>
      <c r="M318" s="210"/>
      <c r="N318" s="211"/>
      <c r="O318" s="211"/>
      <c r="P318" s="211"/>
      <c r="Q318" s="211"/>
      <c r="R318" s="211"/>
      <c r="S318" s="211"/>
      <c r="T318" s="212"/>
      <c r="AT318" s="213" t="s">
        <v>178</v>
      </c>
      <c r="AU318" s="213" t="s">
        <v>84</v>
      </c>
      <c r="AV318" s="13" t="s">
        <v>84</v>
      </c>
      <c r="AW318" s="13" t="s">
        <v>36</v>
      </c>
      <c r="AX318" s="13" t="s">
        <v>82</v>
      </c>
      <c r="AY318" s="213" t="s">
        <v>172</v>
      </c>
    </row>
    <row r="319" spans="2:65" s="1" customFormat="1" ht="16.5" customHeight="1">
      <c r="B319" s="33"/>
      <c r="C319" s="227" t="s">
        <v>381</v>
      </c>
      <c r="D319" s="227" t="s">
        <v>288</v>
      </c>
      <c r="E319" s="228" t="s">
        <v>735</v>
      </c>
      <c r="F319" s="229" t="s">
        <v>736</v>
      </c>
      <c r="G319" s="230" t="s">
        <v>513</v>
      </c>
      <c r="H319" s="231">
        <v>3</v>
      </c>
      <c r="I319" s="232"/>
      <c r="J319" s="231">
        <f>ROUND(I319*H319,2)</f>
        <v>0</v>
      </c>
      <c r="K319" s="229" t="s">
        <v>1</v>
      </c>
      <c r="L319" s="233"/>
      <c r="M319" s="234" t="s">
        <v>1</v>
      </c>
      <c r="N319" s="235" t="s">
        <v>46</v>
      </c>
      <c r="O319" s="59"/>
      <c r="P319" s="189">
        <f>O319*H319</f>
        <v>0</v>
      </c>
      <c r="Q319" s="189">
        <v>9.2999999999999992E-3</v>
      </c>
      <c r="R319" s="189">
        <f>Q319*H319</f>
        <v>2.7899999999999998E-2</v>
      </c>
      <c r="S319" s="189">
        <v>0</v>
      </c>
      <c r="T319" s="190">
        <f>S319*H319</f>
        <v>0</v>
      </c>
      <c r="AR319" s="16" t="s">
        <v>200</v>
      </c>
      <c r="AT319" s="16" t="s">
        <v>288</v>
      </c>
      <c r="AU319" s="16" t="s">
        <v>84</v>
      </c>
      <c r="AY319" s="16" t="s">
        <v>172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6" t="s">
        <v>82</v>
      </c>
      <c r="BK319" s="191">
        <f>ROUND(I319*H319,2)</f>
        <v>0</v>
      </c>
      <c r="BL319" s="16" t="s">
        <v>177</v>
      </c>
      <c r="BM319" s="16" t="s">
        <v>1555</v>
      </c>
    </row>
    <row r="320" spans="2:65" s="1" customFormat="1" ht="16.5" customHeight="1">
      <c r="B320" s="33"/>
      <c r="C320" s="227" t="s">
        <v>382</v>
      </c>
      <c r="D320" s="227" t="s">
        <v>288</v>
      </c>
      <c r="E320" s="228" t="s">
        <v>738</v>
      </c>
      <c r="F320" s="229" t="s">
        <v>739</v>
      </c>
      <c r="G320" s="230" t="s">
        <v>513</v>
      </c>
      <c r="H320" s="231">
        <v>2</v>
      </c>
      <c r="I320" s="232"/>
      <c r="J320" s="231">
        <f>ROUND(I320*H320,2)</f>
        <v>0</v>
      </c>
      <c r="K320" s="229" t="s">
        <v>1</v>
      </c>
      <c r="L320" s="233"/>
      <c r="M320" s="234" t="s">
        <v>1</v>
      </c>
      <c r="N320" s="235" t="s">
        <v>46</v>
      </c>
      <c r="O320" s="59"/>
      <c r="P320" s="189">
        <f>O320*H320</f>
        <v>0</v>
      </c>
      <c r="Q320" s="189">
        <v>7.1000000000000004E-3</v>
      </c>
      <c r="R320" s="189">
        <f>Q320*H320</f>
        <v>1.4200000000000001E-2</v>
      </c>
      <c r="S320" s="189">
        <v>0</v>
      </c>
      <c r="T320" s="190">
        <f>S320*H320</f>
        <v>0</v>
      </c>
      <c r="AR320" s="16" t="s">
        <v>200</v>
      </c>
      <c r="AT320" s="16" t="s">
        <v>288</v>
      </c>
      <c r="AU320" s="16" t="s">
        <v>84</v>
      </c>
      <c r="AY320" s="16" t="s">
        <v>172</v>
      </c>
      <c r="BE320" s="191">
        <f>IF(N320="základní",J320,0)</f>
        <v>0</v>
      </c>
      <c r="BF320" s="191">
        <f>IF(N320="snížená",J320,0)</f>
        <v>0</v>
      </c>
      <c r="BG320" s="191">
        <f>IF(N320="zákl. přenesená",J320,0)</f>
        <v>0</v>
      </c>
      <c r="BH320" s="191">
        <f>IF(N320="sníž. přenesená",J320,0)</f>
        <v>0</v>
      </c>
      <c r="BI320" s="191">
        <f>IF(N320="nulová",J320,0)</f>
        <v>0</v>
      </c>
      <c r="BJ320" s="16" t="s">
        <v>82</v>
      </c>
      <c r="BK320" s="191">
        <f>ROUND(I320*H320,2)</f>
        <v>0</v>
      </c>
      <c r="BL320" s="16" t="s">
        <v>177</v>
      </c>
      <c r="BM320" s="16" t="s">
        <v>1556</v>
      </c>
    </row>
    <row r="321" spans="2:65" s="1" customFormat="1" ht="16.5" customHeight="1">
      <c r="B321" s="33"/>
      <c r="C321" s="227" t="s">
        <v>383</v>
      </c>
      <c r="D321" s="227" t="s">
        <v>288</v>
      </c>
      <c r="E321" s="228" t="s">
        <v>552</v>
      </c>
      <c r="F321" s="229" t="s">
        <v>553</v>
      </c>
      <c r="G321" s="230" t="s">
        <v>513</v>
      </c>
      <c r="H321" s="231">
        <v>5</v>
      </c>
      <c r="I321" s="232"/>
      <c r="J321" s="231">
        <f>ROUND(I321*H321,2)</f>
        <v>0</v>
      </c>
      <c r="K321" s="229" t="s">
        <v>1</v>
      </c>
      <c r="L321" s="233"/>
      <c r="M321" s="234" t="s">
        <v>1</v>
      </c>
      <c r="N321" s="235" t="s">
        <v>46</v>
      </c>
      <c r="O321" s="59"/>
      <c r="P321" s="189">
        <f>O321*H321</f>
        <v>0</v>
      </c>
      <c r="Q321" s="189">
        <v>6.4999999999999997E-4</v>
      </c>
      <c r="R321" s="189">
        <f>Q321*H321</f>
        <v>3.2499999999999999E-3</v>
      </c>
      <c r="S321" s="189">
        <v>0</v>
      </c>
      <c r="T321" s="190">
        <f>S321*H321</f>
        <v>0</v>
      </c>
      <c r="AR321" s="16" t="s">
        <v>200</v>
      </c>
      <c r="AT321" s="16" t="s">
        <v>288</v>
      </c>
      <c r="AU321" s="16" t="s">
        <v>84</v>
      </c>
      <c r="AY321" s="16" t="s">
        <v>172</v>
      </c>
      <c r="BE321" s="191">
        <f>IF(N321="základní",J321,0)</f>
        <v>0</v>
      </c>
      <c r="BF321" s="191">
        <f>IF(N321="snížená",J321,0)</f>
        <v>0</v>
      </c>
      <c r="BG321" s="191">
        <f>IF(N321="zákl. přenesená",J321,0)</f>
        <v>0</v>
      </c>
      <c r="BH321" s="191">
        <f>IF(N321="sníž. přenesená",J321,0)</f>
        <v>0</v>
      </c>
      <c r="BI321" s="191">
        <f>IF(N321="nulová",J321,0)</f>
        <v>0</v>
      </c>
      <c r="BJ321" s="16" t="s">
        <v>82</v>
      </c>
      <c r="BK321" s="191">
        <f>ROUND(I321*H321,2)</f>
        <v>0</v>
      </c>
      <c r="BL321" s="16" t="s">
        <v>177</v>
      </c>
      <c r="BM321" s="16" t="s">
        <v>1557</v>
      </c>
    </row>
    <row r="322" spans="2:65" s="1" customFormat="1" ht="16.5" customHeight="1">
      <c r="B322" s="33"/>
      <c r="C322" s="181" t="s">
        <v>384</v>
      </c>
      <c r="D322" s="181" t="s">
        <v>174</v>
      </c>
      <c r="E322" s="182" t="s">
        <v>742</v>
      </c>
      <c r="F322" s="183" t="s">
        <v>743</v>
      </c>
      <c r="G322" s="184" t="s">
        <v>386</v>
      </c>
      <c r="H322" s="185">
        <v>1</v>
      </c>
      <c r="I322" s="186"/>
      <c r="J322" s="185">
        <f>ROUND(I322*H322,2)</f>
        <v>0</v>
      </c>
      <c r="K322" s="183" t="s">
        <v>176</v>
      </c>
      <c r="L322" s="37"/>
      <c r="M322" s="187" t="s">
        <v>1</v>
      </c>
      <c r="N322" s="188" t="s">
        <v>46</v>
      </c>
      <c r="O322" s="59"/>
      <c r="P322" s="189">
        <f>O322*H322</f>
        <v>0</v>
      </c>
      <c r="Q322" s="189">
        <v>0.32906000000000002</v>
      </c>
      <c r="R322" s="189">
        <f>Q322*H322</f>
        <v>0.32906000000000002</v>
      </c>
      <c r="S322" s="189">
        <v>0</v>
      </c>
      <c r="T322" s="190">
        <f>S322*H322</f>
        <v>0</v>
      </c>
      <c r="AR322" s="16" t="s">
        <v>177</v>
      </c>
      <c r="AT322" s="16" t="s">
        <v>174</v>
      </c>
      <c r="AU322" s="16" t="s">
        <v>84</v>
      </c>
      <c r="AY322" s="16" t="s">
        <v>172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6" t="s">
        <v>82</v>
      </c>
      <c r="BK322" s="191">
        <f>ROUND(I322*H322,2)</f>
        <v>0</v>
      </c>
      <c r="BL322" s="16" t="s">
        <v>177</v>
      </c>
      <c r="BM322" s="16" t="s">
        <v>1558</v>
      </c>
    </row>
    <row r="323" spans="2:65" s="12" customFormat="1">
      <c r="B323" s="192"/>
      <c r="C323" s="193"/>
      <c r="D323" s="194" t="s">
        <v>178</v>
      </c>
      <c r="E323" s="195" t="s">
        <v>1</v>
      </c>
      <c r="F323" s="196" t="s">
        <v>1509</v>
      </c>
      <c r="G323" s="193"/>
      <c r="H323" s="195" t="s">
        <v>1</v>
      </c>
      <c r="I323" s="197"/>
      <c r="J323" s="193"/>
      <c r="K323" s="193"/>
      <c r="L323" s="198"/>
      <c r="M323" s="199"/>
      <c r="N323" s="200"/>
      <c r="O323" s="200"/>
      <c r="P323" s="200"/>
      <c r="Q323" s="200"/>
      <c r="R323" s="200"/>
      <c r="S323" s="200"/>
      <c r="T323" s="201"/>
      <c r="AT323" s="202" t="s">
        <v>178</v>
      </c>
      <c r="AU323" s="202" t="s">
        <v>84</v>
      </c>
      <c r="AV323" s="12" t="s">
        <v>82</v>
      </c>
      <c r="AW323" s="12" t="s">
        <v>36</v>
      </c>
      <c r="AX323" s="12" t="s">
        <v>75</v>
      </c>
      <c r="AY323" s="202" t="s">
        <v>172</v>
      </c>
    </row>
    <row r="324" spans="2:65" s="13" customFormat="1">
      <c r="B324" s="203"/>
      <c r="C324" s="204"/>
      <c r="D324" s="194" t="s">
        <v>178</v>
      </c>
      <c r="E324" s="205" t="s">
        <v>1</v>
      </c>
      <c r="F324" s="206" t="s">
        <v>82</v>
      </c>
      <c r="G324" s="204"/>
      <c r="H324" s="207">
        <v>1</v>
      </c>
      <c r="I324" s="208"/>
      <c r="J324" s="204"/>
      <c r="K324" s="204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178</v>
      </c>
      <c r="AU324" s="213" t="s">
        <v>84</v>
      </c>
      <c r="AV324" s="13" t="s">
        <v>84</v>
      </c>
      <c r="AW324" s="13" t="s">
        <v>36</v>
      </c>
      <c r="AX324" s="13" t="s">
        <v>82</v>
      </c>
      <c r="AY324" s="213" t="s">
        <v>172</v>
      </c>
    </row>
    <row r="325" spans="2:65" s="1" customFormat="1" ht="16.5" customHeight="1">
      <c r="B325" s="33"/>
      <c r="C325" s="227" t="s">
        <v>385</v>
      </c>
      <c r="D325" s="227" t="s">
        <v>288</v>
      </c>
      <c r="E325" s="228" t="s">
        <v>1559</v>
      </c>
      <c r="F325" s="229" t="s">
        <v>1560</v>
      </c>
      <c r="G325" s="230" t="s">
        <v>386</v>
      </c>
      <c r="H325" s="231">
        <v>1</v>
      </c>
      <c r="I325" s="232"/>
      <c r="J325" s="231">
        <f>ROUND(I325*H325,2)</f>
        <v>0</v>
      </c>
      <c r="K325" s="229" t="s">
        <v>1</v>
      </c>
      <c r="L325" s="233"/>
      <c r="M325" s="234" t="s">
        <v>1</v>
      </c>
      <c r="N325" s="235" t="s">
        <v>46</v>
      </c>
      <c r="O325" s="59"/>
      <c r="P325" s="189">
        <f>O325*H325</f>
        <v>0</v>
      </c>
      <c r="Q325" s="189">
        <v>2.9499999999999998E-2</v>
      </c>
      <c r="R325" s="189">
        <f>Q325*H325</f>
        <v>2.9499999999999998E-2</v>
      </c>
      <c r="S325" s="189">
        <v>0</v>
      </c>
      <c r="T325" s="190">
        <f>S325*H325</f>
        <v>0</v>
      </c>
      <c r="AR325" s="16" t="s">
        <v>200</v>
      </c>
      <c r="AT325" s="16" t="s">
        <v>288</v>
      </c>
      <c r="AU325" s="16" t="s">
        <v>84</v>
      </c>
      <c r="AY325" s="16" t="s">
        <v>172</v>
      </c>
      <c r="BE325" s="191">
        <f>IF(N325="základní",J325,0)</f>
        <v>0</v>
      </c>
      <c r="BF325" s="191">
        <f>IF(N325="snížená",J325,0)</f>
        <v>0</v>
      </c>
      <c r="BG325" s="191">
        <f>IF(N325="zákl. přenesená",J325,0)</f>
        <v>0</v>
      </c>
      <c r="BH325" s="191">
        <f>IF(N325="sníž. přenesená",J325,0)</f>
        <v>0</v>
      </c>
      <c r="BI325" s="191">
        <f>IF(N325="nulová",J325,0)</f>
        <v>0</v>
      </c>
      <c r="BJ325" s="16" t="s">
        <v>82</v>
      </c>
      <c r="BK325" s="191">
        <f>ROUND(I325*H325,2)</f>
        <v>0</v>
      </c>
      <c r="BL325" s="16" t="s">
        <v>177</v>
      </c>
      <c r="BM325" s="16" t="s">
        <v>1561</v>
      </c>
    </row>
    <row r="326" spans="2:65" s="1" customFormat="1" ht="16.5" customHeight="1">
      <c r="B326" s="33"/>
      <c r="C326" s="227" t="s">
        <v>387</v>
      </c>
      <c r="D326" s="227" t="s">
        <v>288</v>
      </c>
      <c r="E326" s="228" t="s">
        <v>748</v>
      </c>
      <c r="F326" s="229" t="s">
        <v>749</v>
      </c>
      <c r="G326" s="230" t="s">
        <v>513</v>
      </c>
      <c r="H326" s="231">
        <v>1</v>
      </c>
      <c r="I326" s="232"/>
      <c r="J326" s="231">
        <f>ROUND(I326*H326,2)</f>
        <v>0</v>
      </c>
      <c r="K326" s="229" t="s">
        <v>1</v>
      </c>
      <c r="L326" s="233"/>
      <c r="M326" s="234" t="s">
        <v>1</v>
      </c>
      <c r="N326" s="235" t="s">
        <v>46</v>
      </c>
      <c r="O326" s="59"/>
      <c r="P326" s="189">
        <f>O326*H326</f>
        <v>0</v>
      </c>
      <c r="Q326" s="189">
        <v>1E-3</v>
      </c>
      <c r="R326" s="189">
        <f>Q326*H326</f>
        <v>1E-3</v>
      </c>
      <c r="S326" s="189">
        <v>0</v>
      </c>
      <c r="T326" s="190">
        <f>S326*H326</f>
        <v>0</v>
      </c>
      <c r="AR326" s="16" t="s">
        <v>200</v>
      </c>
      <c r="AT326" s="16" t="s">
        <v>288</v>
      </c>
      <c r="AU326" s="16" t="s">
        <v>84</v>
      </c>
      <c r="AY326" s="16" t="s">
        <v>172</v>
      </c>
      <c r="BE326" s="191">
        <f>IF(N326="základní",J326,0)</f>
        <v>0</v>
      </c>
      <c r="BF326" s="191">
        <f>IF(N326="snížená",J326,0)</f>
        <v>0</v>
      </c>
      <c r="BG326" s="191">
        <f>IF(N326="zákl. přenesená",J326,0)</f>
        <v>0</v>
      </c>
      <c r="BH326" s="191">
        <f>IF(N326="sníž. přenesená",J326,0)</f>
        <v>0</v>
      </c>
      <c r="BI326" s="191">
        <f>IF(N326="nulová",J326,0)</f>
        <v>0</v>
      </c>
      <c r="BJ326" s="16" t="s">
        <v>82</v>
      </c>
      <c r="BK326" s="191">
        <f>ROUND(I326*H326,2)</f>
        <v>0</v>
      </c>
      <c r="BL326" s="16" t="s">
        <v>177</v>
      </c>
      <c r="BM326" s="16" t="s">
        <v>1562</v>
      </c>
    </row>
    <row r="327" spans="2:65" s="1" customFormat="1" ht="16.5" customHeight="1">
      <c r="B327" s="33"/>
      <c r="C327" s="181" t="s">
        <v>388</v>
      </c>
      <c r="D327" s="181" t="s">
        <v>174</v>
      </c>
      <c r="E327" s="182" t="s">
        <v>555</v>
      </c>
      <c r="F327" s="183" t="s">
        <v>556</v>
      </c>
      <c r="G327" s="184" t="s">
        <v>211</v>
      </c>
      <c r="H327" s="185">
        <v>87.75</v>
      </c>
      <c r="I327" s="186"/>
      <c r="J327" s="185">
        <f>ROUND(I327*H327,2)</f>
        <v>0</v>
      </c>
      <c r="K327" s="183" t="s">
        <v>176</v>
      </c>
      <c r="L327" s="37"/>
      <c r="M327" s="187" t="s">
        <v>1</v>
      </c>
      <c r="N327" s="188" t="s">
        <v>46</v>
      </c>
      <c r="O327" s="59"/>
      <c r="P327" s="189">
        <f>O327*H327</f>
        <v>0</v>
      </c>
      <c r="Q327" s="189">
        <v>1.9000000000000001E-4</v>
      </c>
      <c r="R327" s="189">
        <f>Q327*H327</f>
        <v>1.66725E-2</v>
      </c>
      <c r="S327" s="189">
        <v>0</v>
      </c>
      <c r="T327" s="190">
        <f>S327*H327</f>
        <v>0</v>
      </c>
      <c r="AR327" s="16" t="s">
        <v>177</v>
      </c>
      <c r="AT327" s="16" t="s">
        <v>174</v>
      </c>
      <c r="AU327" s="16" t="s">
        <v>84</v>
      </c>
      <c r="AY327" s="16" t="s">
        <v>172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6" t="s">
        <v>82</v>
      </c>
      <c r="BK327" s="191">
        <f>ROUND(I327*H327,2)</f>
        <v>0</v>
      </c>
      <c r="BL327" s="16" t="s">
        <v>177</v>
      </c>
      <c r="BM327" s="16" t="s">
        <v>1563</v>
      </c>
    </row>
    <row r="328" spans="2:65" s="1" customFormat="1" ht="16.5" customHeight="1">
      <c r="B328" s="33"/>
      <c r="C328" s="181" t="s">
        <v>389</v>
      </c>
      <c r="D328" s="181" t="s">
        <v>174</v>
      </c>
      <c r="E328" s="182" t="s">
        <v>558</v>
      </c>
      <c r="F328" s="183" t="s">
        <v>559</v>
      </c>
      <c r="G328" s="184" t="s">
        <v>211</v>
      </c>
      <c r="H328" s="185">
        <v>86.75</v>
      </c>
      <c r="I328" s="186"/>
      <c r="J328" s="185">
        <f>ROUND(I328*H328,2)</f>
        <v>0</v>
      </c>
      <c r="K328" s="183" t="s">
        <v>176</v>
      </c>
      <c r="L328" s="37"/>
      <c r="M328" s="187" t="s">
        <v>1</v>
      </c>
      <c r="N328" s="188" t="s">
        <v>46</v>
      </c>
      <c r="O328" s="59"/>
      <c r="P328" s="189">
        <f>O328*H328</f>
        <v>0</v>
      </c>
      <c r="Q328" s="189">
        <v>9.0000000000000006E-5</v>
      </c>
      <c r="R328" s="189">
        <f>Q328*H328</f>
        <v>7.8075000000000002E-3</v>
      </c>
      <c r="S328" s="189">
        <v>0</v>
      </c>
      <c r="T328" s="190">
        <f>S328*H328</f>
        <v>0</v>
      </c>
      <c r="AR328" s="16" t="s">
        <v>177</v>
      </c>
      <c r="AT328" s="16" t="s">
        <v>174</v>
      </c>
      <c r="AU328" s="16" t="s">
        <v>84</v>
      </c>
      <c r="AY328" s="16" t="s">
        <v>172</v>
      </c>
      <c r="BE328" s="191">
        <f>IF(N328="základní",J328,0)</f>
        <v>0</v>
      </c>
      <c r="BF328" s="191">
        <f>IF(N328="snížená",J328,0)</f>
        <v>0</v>
      </c>
      <c r="BG328" s="191">
        <f>IF(N328="zákl. přenesená",J328,0)</f>
        <v>0</v>
      </c>
      <c r="BH328" s="191">
        <f>IF(N328="sníž. přenesená",J328,0)</f>
        <v>0</v>
      </c>
      <c r="BI328" s="191">
        <f>IF(N328="nulová",J328,0)</f>
        <v>0</v>
      </c>
      <c r="BJ328" s="16" t="s">
        <v>82</v>
      </c>
      <c r="BK328" s="191">
        <f>ROUND(I328*H328,2)</f>
        <v>0</v>
      </c>
      <c r="BL328" s="16" t="s">
        <v>177</v>
      </c>
      <c r="BM328" s="16" t="s">
        <v>1564</v>
      </c>
    </row>
    <row r="329" spans="2:65" s="1" customFormat="1" ht="16.5" customHeight="1">
      <c r="B329" s="33"/>
      <c r="C329" s="181" t="s">
        <v>390</v>
      </c>
      <c r="D329" s="181" t="s">
        <v>174</v>
      </c>
      <c r="E329" s="182" t="s">
        <v>753</v>
      </c>
      <c r="F329" s="183" t="s">
        <v>754</v>
      </c>
      <c r="G329" s="184" t="s">
        <v>386</v>
      </c>
      <c r="H329" s="185">
        <v>5</v>
      </c>
      <c r="I329" s="186"/>
      <c r="J329" s="185">
        <f>ROUND(I329*H329,2)</f>
        <v>0</v>
      </c>
      <c r="K329" s="183" t="s">
        <v>1</v>
      </c>
      <c r="L329" s="37"/>
      <c r="M329" s="187" t="s">
        <v>1</v>
      </c>
      <c r="N329" s="188" t="s">
        <v>46</v>
      </c>
      <c r="O329" s="59"/>
      <c r="P329" s="189">
        <f>O329*H329</f>
        <v>0</v>
      </c>
      <c r="Q329" s="189">
        <v>1.4999999999999999E-4</v>
      </c>
      <c r="R329" s="189">
        <f>Q329*H329</f>
        <v>7.4999999999999991E-4</v>
      </c>
      <c r="S329" s="189">
        <v>0</v>
      </c>
      <c r="T329" s="190">
        <f>S329*H329</f>
        <v>0</v>
      </c>
      <c r="AR329" s="16" t="s">
        <v>177</v>
      </c>
      <c r="AT329" s="16" t="s">
        <v>174</v>
      </c>
      <c r="AU329" s="16" t="s">
        <v>84</v>
      </c>
      <c r="AY329" s="16" t="s">
        <v>172</v>
      </c>
      <c r="BE329" s="191">
        <f>IF(N329="základní",J329,0)</f>
        <v>0</v>
      </c>
      <c r="BF329" s="191">
        <f>IF(N329="snížená",J329,0)</f>
        <v>0</v>
      </c>
      <c r="BG329" s="191">
        <f>IF(N329="zákl. přenesená",J329,0)</f>
        <v>0</v>
      </c>
      <c r="BH329" s="191">
        <f>IF(N329="sníž. přenesená",J329,0)</f>
        <v>0</v>
      </c>
      <c r="BI329" s="191">
        <f>IF(N329="nulová",J329,0)</f>
        <v>0</v>
      </c>
      <c r="BJ329" s="16" t="s">
        <v>82</v>
      </c>
      <c r="BK329" s="191">
        <f>ROUND(I329*H329,2)</f>
        <v>0</v>
      </c>
      <c r="BL329" s="16" t="s">
        <v>177</v>
      </c>
      <c r="BM329" s="16" t="s">
        <v>1565</v>
      </c>
    </row>
    <row r="330" spans="2:65" s="12" customFormat="1">
      <c r="B330" s="192"/>
      <c r="C330" s="193"/>
      <c r="D330" s="194" t="s">
        <v>178</v>
      </c>
      <c r="E330" s="195" t="s">
        <v>1</v>
      </c>
      <c r="F330" s="196" t="s">
        <v>756</v>
      </c>
      <c r="G330" s="193"/>
      <c r="H330" s="195" t="s">
        <v>1</v>
      </c>
      <c r="I330" s="197"/>
      <c r="J330" s="193"/>
      <c r="K330" s="193"/>
      <c r="L330" s="198"/>
      <c r="M330" s="199"/>
      <c r="N330" s="200"/>
      <c r="O330" s="200"/>
      <c r="P330" s="200"/>
      <c r="Q330" s="200"/>
      <c r="R330" s="200"/>
      <c r="S330" s="200"/>
      <c r="T330" s="201"/>
      <c r="AT330" s="202" t="s">
        <v>178</v>
      </c>
      <c r="AU330" s="202" t="s">
        <v>84</v>
      </c>
      <c r="AV330" s="12" t="s">
        <v>82</v>
      </c>
      <c r="AW330" s="12" t="s">
        <v>36</v>
      </c>
      <c r="AX330" s="12" t="s">
        <v>75</v>
      </c>
      <c r="AY330" s="202" t="s">
        <v>172</v>
      </c>
    </row>
    <row r="331" spans="2:65" s="13" customFormat="1">
      <c r="B331" s="203"/>
      <c r="C331" s="204"/>
      <c r="D331" s="194" t="s">
        <v>178</v>
      </c>
      <c r="E331" s="205" t="s">
        <v>1</v>
      </c>
      <c r="F331" s="206" t="s">
        <v>183</v>
      </c>
      <c r="G331" s="204"/>
      <c r="H331" s="207">
        <v>5</v>
      </c>
      <c r="I331" s="208"/>
      <c r="J331" s="204"/>
      <c r="K331" s="204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178</v>
      </c>
      <c r="AU331" s="213" t="s">
        <v>84</v>
      </c>
      <c r="AV331" s="13" t="s">
        <v>84</v>
      </c>
      <c r="AW331" s="13" t="s">
        <v>36</v>
      </c>
      <c r="AX331" s="13" t="s">
        <v>82</v>
      </c>
      <c r="AY331" s="213" t="s">
        <v>172</v>
      </c>
    </row>
    <row r="332" spans="2:65" s="11" customFormat="1" ht="22.9" customHeight="1">
      <c r="B332" s="165"/>
      <c r="C332" s="166"/>
      <c r="D332" s="167" t="s">
        <v>74</v>
      </c>
      <c r="E332" s="179" t="s">
        <v>204</v>
      </c>
      <c r="F332" s="179" t="s">
        <v>394</v>
      </c>
      <c r="G332" s="166"/>
      <c r="H332" s="166"/>
      <c r="I332" s="169"/>
      <c r="J332" s="180">
        <f>BK332</f>
        <v>0</v>
      </c>
      <c r="K332" s="166"/>
      <c r="L332" s="171"/>
      <c r="M332" s="172"/>
      <c r="N332" s="173"/>
      <c r="O332" s="173"/>
      <c r="P332" s="174">
        <f>SUM(P333:P356)</f>
        <v>0</v>
      </c>
      <c r="Q332" s="173"/>
      <c r="R332" s="174">
        <f>SUM(R333:R356)</f>
        <v>3.2462499999999998E-2</v>
      </c>
      <c r="S332" s="173"/>
      <c r="T332" s="175">
        <f>SUM(T333:T356)</f>
        <v>0</v>
      </c>
      <c r="AR332" s="176" t="s">
        <v>82</v>
      </c>
      <c r="AT332" s="177" t="s">
        <v>74</v>
      </c>
      <c r="AU332" s="177" t="s">
        <v>82</v>
      </c>
      <c r="AY332" s="176" t="s">
        <v>172</v>
      </c>
      <c r="BK332" s="178">
        <f>SUM(BK333:BK356)</f>
        <v>0</v>
      </c>
    </row>
    <row r="333" spans="2:65" s="1" customFormat="1" ht="16.5" customHeight="1">
      <c r="B333" s="33"/>
      <c r="C333" s="181" t="s">
        <v>391</v>
      </c>
      <c r="D333" s="181" t="s">
        <v>174</v>
      </c>
      <c r="E333" s="182" t="s">
        <v>403</v>
      </c>
      <c r="F333" s="183" t="s">
        <v>404</v>
      </c>
      <c r="G333" s="184" t="s">
        <v>211</v>
      </c>
      <c r="H333" s="185">
        <v>92.75</v>
      </c>
      <c r="I333" s="186"/>
      <c r="J333" s="185">
        <f>ROUND(I333*H333,2)</f>
        <v>0</v>
      </c>
      <c r="K333" s="183" t="s">
        <v>176</v>
      </c>
      <c r="L333" s="37"/>
      <c r="M333" s="187" t="s">
        <v>1</v>
      </c>
      <c r="N333" s="188" t="s">
        <v>46</v>
      </c>
      <c r="O333" s="59"/>
      <c r="P333" s="189">
        <f>O333*H333</f>
        <v>0</v>
      </c>
      <c r="Q333" s="189">
        <v>1.0000000000000001E-5</v>
      </c>
      <c r="R333" s="189">
        <f>Q333*H333</f>
        <v>9.2750000000000005E-4</v>
      </c>
      <c r="S333" s="189">
        <v>0</v>
      </c>
      <c r="T333" s="190">
        <f>S333*H333</f>
        <v>0</v>
      </c>
      <c r="AR333" s="16" t="s">
        <v>177</v>
      </c>
      <c r="AT333" s="16" t="s">
        <v>174</v>
      </c>
      <c r="AU333" s="16" t="s">
        <v>84</v>
      </c>
      <c r="AY333" s="16" t="s">
        <v>172</v>
      </c>
      <c r="BE333" s="191">
        <f>IF(N333="základní",J333,0)</f>
        <v>0</v>
      </c>
      <c r="BF333" s="191">
        <f>IF(N333="snížená",J333,0)</f>
        <v>0</v>
      </c>
      <c r="BG333" s="191">
        <f>IF(N333="zákl. přenesená",J333,0)</f>
        <v>0</v>
      </c>
      <c r="BH333" s="191">
        <f>IF(N333="sníž. přenesená",J333,0)</f>
        <v>0</v>
      </c>
      <c r="BI333" s="191">
        <f>IF(N333="nulová",J333,0)</f>
        <v>0</v>
      </c>
      <c r="BJ333" s="16" t="s">
        <v>82</v>
      </c>
      <c r="BK333" s="191">
        <f>ROUND(I333*H333,2)</f>
        <v>0</v>
      </c>
      <c r="BL333" s="16" t="s">
        <v>177</v>
      </c>
      <c r="BM333" s="16" t="s">
        <v>1566</v>
      </c>
    </row>
    <row r="334" spans="2:65" s="12" customFormat="1">
      <c r="B334" s="192"/>
      <c r="C334" s="193"/>
      <c r="D334" s="194" t="s">
        <v>178</v>
      </c>
      <c r="E334" s="195" t="s">
        <v>1</v>
      </c>
      <c r="F334" s="196" t="s">
        <v>1115</v>
      </c>
      <c r="G334" s="193"/>
      <c r="H334" s="195" t="s">
        <v>1</v>
      </c>
      <c r="I334" s="197"/>
      <c r="J334" s="193"/>
      <c r="K334" s="193"/>
      <c r="L334" s="198"/>
      <c r="M334" s="199"/>
      <c r="N334" s="200"/>
      <c r="O334" s="200"/>
      <c r="P334" s="200"/>
      <c r="Q334" s="200"/>
      <c r="R334" s="200"/>
      <c r="S334" s="200"/>
      <c r="T334" s="201"/>
      <c r="AT334" s="202" t="s">
        <v>178</v>
      </c>
      <c r="AU334" s="202" t="s">
        <v>84</v>
      </c>
      <c r="AV334" s="12" t="s">
        <v>82</v>
      </c>
      <c r="AW334" s="12" t="s">
        <v>36</v>
      </c>
      <c r="AX334" s="12" t="s">
        <v>75</v>
      </c>
      <c r="AY334" s="202" t="s">
        <v>172</v>
      </c>
    </row>
    <row r="335" spans="2:65" s="12" customFormat="1">
      <c r="B335" s="192"/>
      <c r="C335" s="193"/>
      <c r="D335" s="194" t="s">
        <v>178</v>
      </c>
      <c r="E335" s="195" t="s">
        <v>1</v>
      </c>
      <c r="F335" s="196" t="s">
        <v>180</v>
      </c>
      <c r="G335" s="193"/>
      <c r="H335" s="195" t="s">
        <v>1</v>
      </c>
      <c r="I335" s="197"/>
      <c r="J335" s="193"/>
      <c r="K335" s="193"/>
      <c r="L335" s="198"/>
      <c r="M335" s="199"/>
      <c r="N335" s="200"/>
      <c r="O335" s="200"/>
      <c r="P335" s="200"/>
      <c r="Q335" s="200"/>
      <c r="R335" s="200"/>
      <c r="S335" s="200"/>
      <c r="T335" s="201"/>
      <c r="AT335" s="202" t="s">
        <v>178</v>
      </c>
      <c r="AU335" s="202" t="s">
        <v>84</v>
      </c>
      <c r="AV335" s="12" t="s">
        <v>82</v>
      </c>
      <c r="AW335" s="12" t="s">
        <v>36</v>
      </c>
      <c r="AX335" s="12" t="s">
        <v>75</v>
      </c>
      <c r="AY335" s="202" t="s">
        <v>172</v>
      </c>
    </row>
    <row r="336" spans="2:65" s="13" customFormat="1">
      <c r="B336" s="203"/>
      <c r="C336" s="204"/>
      <c r="D336" s="194" t="s">
        <v>178</v>
      </c>
      <c r="E336" s="205" t="s">
        <v>1</v>
      </c>
      <c r="F336" s="206" t="s">
        <v>1567</v>
      </c>
      <c r="G336" s="204"/>
      <c r="H336" s="207">
        <v>12</v>
      </c>
      <c r="I336" s="208"/>
      <c r="J336" s="204"/>
      <c r="K336" s="204"/>
      <c r="L336" s="209"/>
      <c r="M336" s="210"/>
      <c r="N336" s="211"/>
      <c r="O336" s="211"/>
      <c r="P336" s="211"/>
      <c r="Q336" s="211"/>
      <c r="R336" s="211"/>
      <c r="S336" s="211"/>
      <c r="T336" s="212"/>
      <c r="AT336" s="213" t="s">
        <v>178</v>
      </c>
      <c r="AU336" s="213" t="s">
        <v>84</v>
      </c>
      <c r="AV336" s="13" t="s">
        <v>84</v>
      </c>
      <c r="AW336" s="13" t="s">
        <v>36</v>
      </c>
      <c r="AX336" s="13" t="s">
        <v>75</v>
      </c>
      <c r="AY336" s="213" t="s">
        <v>172</v>
      </c>
    </row>
    <row r="337" spans="2:65" s="13" customFormat="1">
      <c r="B337" s="203"/>
      <c r="C337" s="204"/>
      <c r="D337" s="194" t="s">
        <v>178</v>
      </c>
      <c r="E337" s="205" t="s">
        <v>1</v>
      </c>
      <c r="F337" s="206" t="s">
        <v>1568</v>
      </c>
      <c r="G337" s="204"/>
      <c r="H337" s="207">
        <v>80.75</v>
      </c>
      <c r="I337" s="208"/>
      <c r="J337" s="204"/>
      <c r="K337" s="204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178</v>
      </c>
      <c r="AU337" s="213" t="s">
        <v>84</v>
      </c>
      <c r="AV337" s="13" t="s">
        <v>84</v>
      </c>
      <c r="AW337" s="13" t="s">
        <v>36</v>
      </c>
      <c r="AX337" s="13" t="s">
        <v>75</v>
      </c>
      <c r="AY337" s="213" t="s">
        <v>172</v>
      </c>
    </row>
    <row r="338" spans="2:65" s="14" customFormat="1">
      <c r="B338" s="216"/>
      <c r="C338" s="217"/>
      <c r="D338" s="194" t="s">
        <v>178</v>
      </c>
      <c r="E338" s="218" t="s">
        <v>1</v>
      </c>
      <c r="F338" s="219" t="s">
        <v>195</v>
      </c>
      <c r="G338" s="217"/>
      <c r="H338" s="220">
        <v>92.75</v>
      </c>
      <c r="I338" s="221"/>
      <c r="J338" s="217"/>
      <c r="K338" s="217"/>
      <c r="L338" s="222"/>
      <c r="M338" s="223"/>
      <c r="N338" s="224"/>
      <c r="O338" s="224"/>
      <c r="P338" s="224"/>
      <c r="Q338" s="224"/>
      <c r="R338" s="224"/>
      <c r="S338" s="224"/>
      <c r="T338" s="225"/>
      <c r="AT338" s="226" t="s">
        <v>178</v>
      </c>
      <c r="AU338" s="226" t="s">
        <v>84</v>
      </c>
      <c r="AV338" s="14" t="s">
        <v>177</v>
      </c>
      <c r="AW338" s="14" t="s">
        <v>36</v>
      </c>
      <c r="AX338" s="14" t="s">
        <v>82</v>
      </c>
      <c r="AY338" s="226" t="s">
        <v>172</v>
      </c>
    </row>
    <row r="339" spans="2:65" s="1" customFormat="1" ht="22.5" customHeight="1">
      <c r="B339" s="33"/>
      <c r="C339" s="181" t="s">
        <v>392</v>
      </c>
      <c r="D339" s="181" t="s">
        <v>174</v>
      </c>
      <c r="E339" s="182" t="s">
        <v>406</v>
      </c>
      <c r="F339" s="183" t="s">
        <v>407</v>
      </c>
      <c r="G339" s="184" t="s">
        <v>211</v>
      </c>
      <c r="H339" s="185">
        <v>92.75</v>
      </c>
      <c r="I339" s="186"/>
      <c r="J339" s="185">
        <f>ROUND(I339*H339,2)</f>
        <v>0</v>
      </c>
      <c r="K339" s="183" t="s">
        <v>176</v>
      </c>
      <c r="L339" s="37"/>
      <c r="M339" s="187" t="s">
        <v>1</v>
      </c>
      <c r="N339" s="188" t="s">
        <v>46</v>
      </c>
      <c r="O339" s="59"/>
      <c r="P339" s="189">
        <f>O339*H339</f>
        <v>0</v>
      </c>
      <c r="Q339" s="189">
        <v>3.4000000000000002E-4</v>
      </c>
      <c r="R339" s="189">
        <f>Q339*H339</f>
        <v>3.1535000000000001E-2</v>
      </c>
      <c r="S339" s="189">
        <v>0</v>
      </c>
      <c r="T339" s="190">
        <f>S339*H339</f>
        <v>0</v>
      </c>
      <c r="AR339" s="16" t="s">
        <v>177</v>
      </c>
      <c r="AT339" s="16" t="s">
        <v>174</v>
      </c>
      <c r="AU339" s="16" t="s">
        <v>84</v>
      </c>
      <c r="AY339" s="16" t="s">
        <v>172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6" t="s">
        <v>82</v>
      </c>
      <c r="BK339" s="191">
        <f>ROUND(I339*H339,2)</f>
        <v>0</v>
      </c>
      <c r="BL339" s="16" t="s">
        <v>177</v>
      </c>
      <c r="BM339" s="16" t="s">
        <v>1569</v>
      </c>
    </row>
    <row r="340" spans="2:65" s="12" customFormat="1">
      <c r="B340" s="192"/>
      <c r="C340" s="193"/>
      <c r="D340" s="194" t="s">
        <v>178</v>
      </c>
      <c r="E340" s="195" t="s">
        <v>1</v>
      </c>
      <c r="F340" s="196" t="s">
        <v>1115</v>
      </c>
      <c r="G340" s="193"/>
      <c r="H340" s="195" t="s">
        <v>1</v>
      </c>
      <c r="I340" s="197"/>
      <c r="J340" s="193"/>
      <c r="K340" s="193"/>
      <c r="L340" s="198"/>
      <c r="M340" s="199"/>
      <c r="N340" s="200"/>
      <c r="O340" s="200"/>
      <c r="P340" s="200"/>
      <c r="Q340" s="200"/>
      <c r="R340" s="200"/>
      <c r="S340" s="200"/>
      <c r="T340" s="201"/>
      <c r="AT340" s="202" t="s">
        <v>178</v>
      </c>
      <c r="AU340" s="202" t="s">
        <v>84</v>
      </c>
      <c r="AV340" s="12" t="s">
        <v>82</v>
      </c>
      <c r="AW340" s="12" t="s">
        <v>36</v>
      </c>
      <c r="AX340" s="12" t="s">
        <v>75</v>
      </c>
      <c r="AY340" s="202" t="s">
        <v>172</v>
      </c>
    </row>
    <row r="341" spans="2:65" s="12" customFormat="1">
      <c r="B341" s="192"/>
      <c r="C341" s="193"/>
      <c r="D341" s="194" t="s">
        <v>178</v>
      </c>
      <c r="E341" s="195" t="s">
        <v>1</v>
      </c>
      <c r="F341" s="196" t="s">
        <v>180</v>
      </c>
      <c r="G341" s="193"/>
      <c r="H341" s="195" t="s">
        <v>1</v>
      </c>
      <c r="I341" s="197"/>
      <c r="J341" s="193"/>
      <c r="K341" s="193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178</v>
      </c>
      <c r="AU341" s="202" t="s">
        <v>84</v>
      </c>
      <c r="AV341" s="12" t="s">
        <v>82</v>
      </c>
      <c r="AW341" s="12" t="s">
        <v>36</v>
      </c>
      <c r="AX341" s="12" t="s">
        <v>75</v>
      </c>
      <c r="AY341" s="202" t="s">
        <v>172</v>
      </c>
    </row>
    <row r="342" spans="2:65" s="13" customFormat="1">
      <c r="B342" s="203"/>
      <c r="C342" s="204"/>
      <c r="D342" s="194" t="s">
        <v>178</v>
      </c>
      <c r="E342" s="205" t="s">
        <v>1</v>
      </c>
      <c r="F342" s="206" t="s">
        <v>1567</v>
      </c>
      <c r="G342" s="204"/>
      <c r="H342" s="207">
        <v>12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178</v>
      </c>
      <c r="AU342" s="213" t="s">
        <v>84</v>
      </c>
      <c r="AV342" s="13" t="s">
        <v>84</v>
      </c>
      <c r="AW342" s="13" t="s">
        <v>36</v>
      </c>
      <c r="AX342" s="13" t="s">
        <v>75</v>
      </c>
      <c r="AY342" s="213" t="s">
        <v>172</v>
      </c>
    </row>
    <row r="343" spans="2:65" s="13" customFormat="1">
      <c r="B343" s="203"/>
      <c r="C343" s="204"/>
      <c r="D343" s="194" t="s">
        <v>178</v>
      </c>
      <c r="E343" s="205" t="s">
        <v>1</v>
      </c>
      <c r="F343" s="206" t="s">
        <v>1568</v>
      </c>
      <c r="G343" s="204"/>
      <c r="H343" s="207">
        <v>80.75</v>
      </c>
      <c r="I343" s="208"/>
      <c r="J343" s="204"/>
      <c r="K343" s="204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178</v>
      </c>
      <c r="AU343" s="213" t="s">
        <v>84</v>
      </c>
      <c r="AV343" s="13" t="s">
        <v>84</v>
      </c>
      <c r="AW343" s="13" t="s">
        <v>36</v>
      </c>
      <c r="AX343" s="13" t="s">
        <v>75</v>
      </c>
      <c r="AY343" s="213" t="s">
        <v>172</v>
      </c>
    </row>
    <row r="344" spans="2:65" s="14" customFormat="1">
      <c r="B344" s="216"/>
      <c r="C344" s="217"/>
      <c r="D344" s="194" t="s">
        <v>178</v>
      </c>
      <c r="E344" s="218" t="s">
        <v>1</v>
      </c>
      <c r="F344" s="219" t="s">
        <v>195</v>
      </c>
      <c r="G344" s="217"/>
      <c r="H344" s="220">
        <v>92.75</v>
      </c>
      <c r="I344" s="221"/>
      <c r="J344" s="217"/>
      <c r="K344" s="217"/>
      <c r="L344" s="222"/>
      <c r="M344" s="223"/>
      <c r="N344" s="224"/>
      <c r="O344" s="224"/>
      <c r="P344" s="224"/>
      <c r="Q344" s="224"/>
      <c r="R344" s="224"/>
      <c r="S344" s="224"/>
      <c r="T344" s="225"/>
      <c r="AT344" s="226" t="s">
        <v>178</v>
      </c>
      <c r="AU344" s="226" t="s">
        <v>84</v>
      </c>
      <c r="AV344" s="14" t="s">
        <v>177</v>
      </c>
      <c r="AW344" s="14" t="s">
        <v>36</v>
      </c>
      <c r="AX344" s="14" t="s">
        <v>82</v>
      </c>
      <c r="AY344" s="226" t="s">
        <v>172</v>
      </c>
    </row>
    <row r="345" spans="2:65" s="1" customFormat="1" ht="16.5" customHeight="1">
      <c r="B345" s="33"/>
      <c r="C345" s="181" t="s">
        <v>393</v>
      </c>
      <c r="D345" s="181" t="s">
        <v>174</v>
      </c>
      <c r="E345" s="182" t="s">
        <v>409</v>
      </c>
      <c r="F345" s="183" t="s">
        <v>410</v>
      </c>
      <c r="G345" s="184" t="s">
        <v>211</v>
      </c>
      <c r="H345" s="185">
        <v>92.75</v>
      </c>
      <c r="I345" s="186"/>
      <c r="J345" s="185">
        <f>ROUND(I345*H345,2)</f>
        <v>0</v>
      </c>
      <c r="K345" s="183" t="s">
        <v>176</v>
      </c>
      <c r="L345" s="37"/>
      <c r="M345" s="187" t="s">
        <v>1</v>
      </c>
      <c r="N345" s="188" t="s">
        <v>46</v>
      </c>
      <c r="O345" s="59"/>
      <c r="P345" s="189">
        <f>O345*H345</f>
        <v>0</v>
      </c>
      <c r="Q345" s="189">
        <v>0</v>
      </c>
      <c r="R345" s="189">
        <f>Q345*H345</f>
        <v>0</v>
      </c>
      <c r="S345" s="189">
        <v>0</v>
      </c>
      <c r="T345" s="190">
        <f>S345*H345</f>
        <v>0</v>
      </c>
      <c r="AR345" s="16" t="s">
        <v>177</v>
      </c>
      <c r="AT345" s="16" t="s">
        <v>174</v>
      </c>
      <c r="AU345" s="16" t="s">
        <v>84</v>
      </c>
      <c r="AY345" s="16" t="s">
        <v>172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6" t="s">
        <v>82</v>
      </c>
      <c r="BK345" s="191">
        <f>ROUND(I345*H345,2)</f>
        <v>0</v>
      </c>
      <c r="BL345" s="16" t="s">
        <v>177</v>
      </c>
      <c r="BM345" s="16" t="s">
        <v>1570</v>
      </c>
    </row>
    <row r="346" spans="2:65" s="12" customFormat="1">
      <c r="B346" s="192"/>
      <c r="C346" s="193"/>
      <c r="D346" s="194" t="s">
        <v>178</v>
      </c>
      <c r="E346" s="195" t="s">
        <v>1</v>
      </c>
      <c r="F346" s="196" t="s">
        <v>1115</v>
      </c>
      <c r="G346" s="193"/>
      <c r="H346" s="195" t="s">
        <v>1</v>
      </c>
      <c r="I346" s="197"/>
      <c r="J346" s="193"/>
      <c r="K346" s="193"/>
      <c r="L346" s="198"/>
      <c r="M346" s="199"/>
      <c r="N346" s="200"/>
      <c r="O346" s="200"/>
      <c r="P346" s="200"/>
      <c r="Q346" s="200"/>
      <c r="R346" s="200"/>
      <c r="S346" s="200"/>
      <c r="T346" s="201"/>
      <c r="AT346" s="202" t="s">
        <v>178</v>
      </c>
      <c r="AU346" s="202" t="s">
        <v>84</v>
      </c>
      <c r="AV346" s="12" t="s">
        <v>82</v>
      </c>
      <c r="AW346" s="12" t="s">
        <v>36</v>
      </c>
      <c r="AX346" s="12" t="s">
        <v>75</v>
      </c>
      <c r="AY346" s="202" t="s">
        <v>172</v>
      </c>
    </row>
    <row r="347" spans="2:65" s="12" customFormat="1">
      <c r="B347" s="192"/>
      <c r="C347" s="193"/>
      <c r="D347" s="194" t="s">
        <v>178</v>
      </c>
      <c r="E347" s="195" t="s">
        <v>1</v>
      </c>
      <c r="F347" s="196" t="s">
        <v>180</v>
      </c>
      <c r="G347" s="193"/>
      <c r="H347" s="195" t="s">
        <v>1</v>
      </c>
      <c r="I347" s="197"/>
      <c r="J347" s="193"/>
      <c r="K347" s="193"/>
      <c r="L347" s="198"/>
      <c r="M347" s="199"/>
      <c r="N347" s="200"/>
      <c r="O347" s="200"/>
      <c r="P347" s="200"/>
      <c r="Q347" s="200"/>
      <c r="R347" s="200"/>
      <c r="S347" s="200"/>
      <c r="T347" s="201"/>
      <c r="AT347" s="202" t="s">
        <v>178</v>
      </c>
      <c r="AU347" s="202" t="s">
        <v>84</v>
      </c>
      <c r="AV347" s="12" t="s">
        <v>82</v>
      </c>
      <c r="AW347" s="12" t="s">
        <v>36</v>
      </c>
      <c r="AX347" s="12" t="s">
        <v>75</v>
      </c>
      <c r="AY347" s="202" t="s">
        <v>172</v>
      </c>
    </row>
    <row r="348" spans="2:65" s="13" customFormat="1">
      <c r="B348" s="203"/>
      <c r="C348" s="204"/>
      <c r="D348" s="194" t="s">
        <v>178</v>
      </c>
      <c r="E348" s="205" t="s">
        <v>1</v>
      </c>
      <c r="F348" s="206" t="s">
        <v>1567</v>
      </c>
      <c r="G348" s="204"/>
      <c r="H348" s="207">
        <v>12</v>
      </c>
      <c r="I348" s="208"/>
      <c r="J348" s="204"/>
      <c r="K348" s="204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178</v>
      </c>
      <c r="AU348" s="213" t="s">
        <v>84</v>
      </c>
      <c r="AV348" s="13" t="s">
        <v>84</v>
      </c>
      <c r="AW348" s="13" t="s">
        <v>36</v>
      </c>
      <c r="AX348" s="13" t="s">
        <v>75</v>
      </c>
      <c r="AY348" s="213" t="s">
        <v>172</v>
      </c>
    </row>
    <row r="349" spans="2:65" s="13" customFormat="1">
      <c r="B349" s="203"/>
      <c r="C349" s="204"/>
      <c r="D349" s="194" t="s">
        <v>178</v>
      </c>
      <c r="E349" s="205" t="s">
        <v>1</v>
      </c>
      <c r="F349" s="206" t="s">
        <v>1568</v>
      </c>
      <c r="G349" s="204"/>
      <c r="H349" s="207">
        <v>80.75</v>
      </c>
      <c r="I349" s="208"/>
      <c r="J349" s="204"/>
      <c r="K349" s="204"/>
      <c r="L349" s="209"/>
      <c r="M349" s="210"/>
      <c r="N349" s="211"/>
      <c r="O349" s="211"/>
      <c r="P349" s="211"/>
      <c r="Q349" s="211"/>
      <c r="R349" s="211"/>
      <c r="S349" s="211"/>
      <c r="T349" s="212"/>
      <c r="AT349" s="213" t="s">
        <v>178</v>
      </c>
      <c r="AU349" s="213" t="s">
        <v>84</v>
      </c>
      <c r="AV349" s="13" t="s">
        <v>84</v>
      </c>
      <c r="AW349" s="13" t="s">
        <v>36</v>
      </c>
      <c r="AX349" s="13" t="s">
        <v>75</v>
      </c>
      <c r="AY349" s="213" t="s">
        <v>172</v>
      </c>
    </row>
    <row r="350" spans="2:65" s="14" customFormat="1">
      <c r="B350" s="216"/>
      <c r="C350" s="217"/>
      <c r="D350" s="194" t="s">
        <v>178</v>
      </c>
      <c r="E350" s="218" t="s">
        <v>1</v>
      </c>
      <c r="F350" s="219" t="s">
        <v>195</v>
      </c>
      <c r="G350" s="217"/>
      <c r="H350" s="220">
        <v>92.75</v>
      </c>
      <c r="I350" s="221"/>
      <c r="J350" s="217"/>
      <c r="K350" s="217"/>
      <c r="L350" s="222"/>
      <c r="M350" s="223"/>
      <c r="N350" s="224"/>
      <c r="O350" s="224"/>
      <c r="P350" s="224"/>
      <c r="Q350" s="224"/>
      <c r="R350" s="224"/>
      <c r="S350" s="224"/>
      <c r="T350" s="225"/>
      <c r="AT350" s="226" t="s">
        <v>178</v>
      </c>
      <c r="AU350" s="226" t="s">
        <v>84</v>
      </c>
      <c r="AV350" s="14" t="s">
        <v>177</v>
      </c>
      <c r="AW350" s="14" t="s">
        <v>36</v>
      </c>
      <c r="AX350" s="14" t="s">
        <v>82</v>
      </c>
      <c r="AY350" s="226" t="s">
        <v>172</v>
      </c>
    </row>
    <row r="351" spans="2:65" s="1" customFormat="1" ht="16.5" customHeight="1">
      <c r="B351" s="33"/>
      <c r="C351" s="181" t="s">
        <v>395</v>
      </c>
      <c r="D351" s="181" t="s">
        <v>174</v>
      </c>
      <c r="E351" s="182" t="s">
        <v>412</v>
      </c>
      <c r="F351" s="183" t="s">
        <v>413</v>
      </c>
      <c r="G351" s="184" t="s">
        <v>211</v>
      </c>
      <c r="H351" s="185">
        <v>92.75</v>
      </c>
      <c r="I351" s="186"/>
      <c r="J351" s="185">
        <f>ROUND(I351*H351,2)</f>
        <v>0</v>
      </c>
      <c r="K351" s="183" t="s">
        <v>176</v>
      </c>
      <c r="L351" s="37"/>
      <c r="M351" s="187" t="s">
        <v>1</v>
      </c>
      <c r="N351" s="188" t="s">
        <v>46</v>
      </c>
      <c r="O351" s="59"/>
      <c r="P351" s="189">
        <f>O351*H351</f>
        <v>0</v>
      </c>
      <c r="Q351" s="189">
        <v>0</v>
      </c>
      <c r="R351" s="189">
        <f>Q351*H351</f>
        <v>0</v>
      </c>
      <c r="S351" s="189">
        <v>0</v>
      </c>
      <c r="T351" s="190">
        <f>S351*H351</f>
        <v>0</v>
      </c>
      <c r="AR351" s="16" t="s">
        <v>177</v>
      </c>
      <c r="AT351" s="16" t="s">
        <v>174</v>
      </c>
      <c r="AU351" s="16" t="s">
        <v>84</v>
      </c>
      <c r="AY351" s="16" t="s">
        <v>172</v>
      </c>
      <c r="BE351" s="191">
        <f>IF(N351="základní",J351,0)</f>
        <v>0</v>
      </c>
      <c r="BF351" s="191">
        <f>IF(N351="snížená",J351,0)</f>
        <v>0</v>
      </c>
      <c r="BG351" s="191">
        <f>IF(N351="zákl. přenesená",J351,0)</f>
        <v>0</v>
      </c>
      <c r="BH351" s="191">
        <f>IF(N351="sníž. přenesená",J351,0)</f>
        <v>0</v>
      </c>
      <c r="BI351" s="191">
        <f>IF(N351="nulová",J351,0)</f>
        <v>0</v>
      </c>
      <c r="BJ351" s="16" t="s">
        <v>82</v>
      </c>
      <c r="BK351" s="191">
        <f>ROUND(I351*H351,2)</f>
        <v>0</v>
      </c>
      <c r="BL351" s="16" t="s">
        <v>177</v>
      </c>
      <c r="BM351" s="16" t="s">
        <v>1571</v>
      </c>
    </row>
    <row r="352" spans="2:65" s="12" customFormat="1">
      <c r="B352" s="192"/>
      <c r="C352" s="193"/>
      <c r="D352" s="194" t="s">
        <v>178</v>
      </c>
      <c r="E352" s="195" t="s">
        <v>1</v>
      </c>
      <c r="F352" s="196" t="s">
        <v>1115</v>
      </c>
      <c r="G352" s="193"/>
      <c r="H352" s="195" t="s">
        <v>1</v>
      </c>
      <c r="I352" s="197"/>
      <c r="J352" s="193"/>
      <c r="K352" s="193"/>
      <c r="L352" s="198"/>
      <c r="M352" s="199"/>
      <c r="N352" s="200"/>
      <c r="O352" s="200"/>
      <c r="P352" s="200"/>
      <c r="Q352" s="200"/>
      <c r="R352" s="200"/>
      <c r="S352" s="200"/>
      <c r="T352" s="201"/>
      <c r="AT352" s="202" t="s">
        <v>178</v>
      </c>
      <c r="AU352" s="202" t="s">
        <v>84</v>
      </c>
      <c r="AV352" s="12" t="s">
        <v>82</v>
      </c>
      <c r="AW352" s="12" t="s">
        <v>36</v>
      </c>
      <c r="AX352" s="12" t="s">
        <v>75</v>
      </c>
      <c r="AY352" s="202" t="s">
        <v>172</v>
      </c>
    </row>
    <row r="353" spans="2:65" s="12" customFormat="1">
      <c r="B353" s="192"/>
      <c r="C353" s="193"/>
      <c r="D353" s="194" t="s">
        <v>178</v>
      </c>
      <c r="E353" s="195" t="s">
        <v>1</v>
      </c>
      <c r="F353" s="196" t="s">
        <v>180</v>
      </c>
      <c r="G353" s="193"/>
      <c r="H353" s="195" t="s">
        <v>1</v>
      </c>
      <c r="I353" s="197"/>
      <c r="J353" s="193"/>
      <c r="K353" s="193"/>
      <c r="L353" s="198"/>
      <c r="M353" s="199"/>
      <c r="N353" s="200"/>
      <c r="O353" s="200"/>
      <c r="P353" s="200"/>
      <c r="Q353" s="200"/>
      <c r="R353" s="200"/>
      <c r="S353" s="200"/>
      <c r="T353" s="201"/>
      <c r="AT353" s="202" t="s">
        <v>178</v>
      </c>
      <c r="AU353" s="202" t="s">
        <v>84</v>
      </c>
      <c r="AV353" s="12" t="s">
        <v>82</v>
      </c>
      <c r="AW353" s="12" t="s">
        <v>36</v>
      </c>
      <c r="AX353" s="12" t="s">
        <v>75</v>
      </c>
      <c r="AY353" s="202" t="s">
        <v>172</v>
      </c>
    </row>
    <row r="354" spans="2:65" s="13" customFormat="1">
      <c r="B354" s="203"/>
      <c r="C354" s="204"/>
      <c r="D354" s="194" t="s">
        <v>178</v>
      </c>
      <c r="E354" s="205" t="s">
        <v>1</v>
      </c>
      <c r="F354" s="206" t="s">
        <v>1567</v>
      </c>
      <c r="G354" s="204"/>
      <c r="H354" s="207">
        <v>12</v>
      </c>
      <c r="I354" s="208"/>
      <c r="J354" s="204"/>
      <c r="K354" s="204"/>
      <c r="L354" s="209"/>
      <c r="M354" s="210"/>
      <c r="N354" s="211"/>
      <c r="O354" s="211"/>
      <c r="P354" s="211"/>
      <c r="Q354" s="211"/>
      <c r="R354" s="211"/>
      <c r="S354" s="211"/>
      <c r="T354" s="212"/>
      <c r="AT354" s="213" t="s">
        <v>178</v>
      </c>
      <c r="AU354" s="213" t="s">
        <v>84</v>
      </c>
      <c r="AV354" s="13" t="s">
        <v>84</v>
      </c>
      <c r="AW354" s="13" t="s">
        <v>36</v>
      </c>
      <c r="AX354" s="13" t="s">
        <v>75</v>
      </c>
      <c r="AY354" s="213" t="s">
        <v>172</v>
      </c>
    </row>
    <row r="355" spans="2:65" s="13" customFormat="1">
      <c r="B355" s="203"/>
      <c r="C355" s="204"/>
      <c r="D355" s="194" t="s">
        <v>178</v>
      </c>
      <c r="E355" s="205" t="s">
        <v>1</v>
      </c>
      <c r="F355" s="206" t="s">
        <v>1568</v>
      </c>
      <c r="G355" s="204"/>
      <c r="H355" s="207">
        <v>80.75</v>
      </c>
      <c r="I355" s="208"/>
      <c r="J355" s="204"/>
      <c r="K355" s="204"/>
      <c r="L355" s="209"/>
      <c r="M355" s="210"/>
      <c r="N355" s="211"/>
      <c r="O355" s="211"/>
      <c r="P355" s="211"/>
      <c r="Q355" s="211"/>
      <c r="R355" s="211"/>
      <c r="S355" s="211"/>
      <c r="T355" s="212"/>
      <c r="AT355" s="213" t="s">
        <v>178</v>
      </c>
      <c r="AU355" s="213" t="s">
        <v>84</v>
      </c>
      <c r="AV355" s="13" t="s">
        <v>84</v>
      </c>
      <c r="AW355" s="13" t="s">
        <v>36</v>
      </c>
      <c r="AX355" s="13" t="s">
        <v>75</v>
      </c>
      <c r="AY355" s="213" t="s">
        <v>172</v>
      </c>
    </row>
    <row r="356" spans="2:65" s="14" customFormat="1">
      <c r="B356" s="216"/>
      <c r="C356" s="217"/>
      <c r="D356" s="194" t="s">
        <v>178</v>
      </c>
      <c r="E356" s="218" t="s">
        <v>1</v>
      </c>
      <c r="F356" s="219" t="s">
        <v>195</v>
      </c>
      <c r="G356" s="217"/>
      <c r="H356" s="220">
        <v>92.75</v>
      </c>
      <c r="I356" s="221"/>
      <c r="J356" s="217"/>
      <c r="K356" s="217"/>
      <c r="L356" s="222"/>
      <c r="M356" s="223"/>
      <c r="N356" s="224"/>
      <c r="O356" s="224"/>
      <c r="P356" s="224"/>
      <c r="Q356" s="224"/>
      <c r="R356" s="224"/>
      <c r="S356" s="224"/>
      <c r="T356" s="225"/>
      <c r="AT356" s="226" t="s">
        <v>178</v>
      </c>
      <c r="AU356" s="226" t="s">
        <v>84</v>
      </c>
      <c r="AV356" s="14" t="s">
        <v>177</v>
      </c>
      <c r="AW356" s="14" t="s">
        <v>36</v>
      </c>
      <c r="AX356" s="14" t="s">
        <v>82</v>
      </c>
      <c r="AY356" s="226" t="s">
        <v>172</v>
      </c>
    </row>
    <row r="357" spans="2:65" s="11" customFormat="1" ht="22.9" customHeight="1">
      <c r="B357" s="165"/>
      <c r="C357" s="166"/>
      <c r="D357" s="167" t="s">
        <v>74</v>
      </c>
      <c r="E357" s="179" t="s">
        <v>427</v>
      </c>
      <c r="F357" s="179" t="s">
        <v>428</v>
      </c>
      <c r="G357" s="166"/>
      <c r="H357" s="166"/>
      <c r="I357" s="169"/>
      <c r="J357" s="180">
        <f>BK357</f>
        <v>0</v>
      </c>
      <c r="K357" s="166"/>
      <c r="L357" s="171"/>
      <c r="M357" s="172"/>
      <c r="N357" s="173"/>
      <c r="O357" s="173"/>
      <c r="P357" s="174">
        <f>SUM(P358:P365)</f>
        <v>0</v>
      </c>
      <c r="Q357" s="173"/>
      <c r="R357" s="174">
        <f>SUM(R358:R365)</f>
        <v>0</v>
      </c>
      <c r="S357" s="173"/>
      <c r="T357" s="175">
        <f>SUM(T358:T365)</f>
        <v>0</v>
      </c>
      <c r="AR357" s="176" t="s">
        <v>82</v>
      </c>
      <c r="AT357" s="177" t="s">
        <v>74</v>
      </c>
      <c r="AU357" s="177" t="s">
        <v>82</v>
      </c>
      <c r="AY357" s="176" t="s">
        <v>172</v>
      </c>
      <c r="BK357" s="178">
        <f>SUM(BK358:BK365)</f>
        <v>0</v>
      </c>
    </row>
    <row r="358" spans="2:65" s="1" customFormat="1" ht="16.5" customHeight="1">
      <c r="B358" s="33"/>
      <c r="C358" s="181" t="s">
        <v>399</v>
      </c>
      <c r="D358" s="181" t="s">
        <v>174</v>
      </c>
      <c r="E358" s="182" t="s">
        <v>430</v>
      </c>
      <c r="F358" s="183" t="s">
        <v>431</v>
      </c>
      <c r="G358" s="184" t="s">
        <v>291</v>
      </c>
      <c r="H358" s="185">
        <v>155.37</v>
      </c>
      <c r="I358" s="186"/>
      <c r="J358" s="185">
        <f>ROUND(I358*H358,2)</f>
        <v>0</v>
      </c>
      <c r="K358" s="183" t="s">
        <v>1</v>
      </c>
      <c r="L358" s="37"/>
      <c r="M358" s="187" t="s">
        <v>1</v>
      </c>
      <c r="N358" s="188" t="s">
        <v>46</v>
      </c>
      <c r="O358" s="59"/>
      <c r="P358" s="189">
        <f>O358*H358</f>
        <v>0</v>
      </c>
      <c r="Q358" s="189">
        <v>0</v>
      </c>
      <c r="R358" s="189">
        <f>Q358*H358</f>
        <v>0</v>
      </c>
      <c r="S358" s="189">
        <v>0</v>
      </c>
      <c r="T358" s="190">
        <f>S358*H358</f>
        <v>0</v>
      </c>
      <c r="AR358" s="16" t="s">
        <v>177</v>
      </c>
      <c r="AT358" s="16" t="s">
        <v>174</v>
      </c>
      <c r="AU358" s="16" t="s">
        <v>84</v>
      </c>
      <c r="AY358" s="16" t="s">
        <v>172</v>
      </c>
      <c r="BE358" s="191">
        <f>IF(N358="základní",J358,0)</f>
        <v>0</v>
      </c>
      <c r="BF358" s="191">
        <f>IF(N358="snížená",J358,0)</f>
        <v>0</v>
      </c>
      <c r="BG358" s="191">
        <f>IF(N358="zákl. přenesená",J358,0)</f>
        <v>0</v>
      </c>
      <c r="BH358" s="191">
        <f>IF(N358="sníž. přenesená",J358,0)</f>
        <v>0</v>
      </c>
      <c r="BI358" s="191">
        <f>IF(N358="nulová",J358,0)</f>
        <v>0</v>
      </c>
      <c r="BJ358" s="16" t="s">
        <v>82</v>
      </c>
      <c r="BK358" s="191">
        <f>ROUND(I358*H358,2)</f>
        <v>0</v>
      </c>
      <c r="BL358" s="16" t="s">
        <v>177</v>
      </c>
      <c r="BM358" s="16" t="s">
        <v>1572</v>
      </c>
    </row>
    <row r="359" spans="2:65" s="12" customFormat="1">
      <c r="B359" s="192"/>
      <c r="C359" s="193"/>
      <c r="D359" s="194" t="s">
        <v>178</v>
      </c>
      <c r="E359" s="195" t="s">
        <v>1</v>
      </c>
      <c r="F359" s="196" t="s">
        <v>432</v>
      </c>
      <c r="G359" s="193"/>
      <c r="H359" s="195" t="s">
        <v>1</v>
      </c>
      <c r="I359" s="197"/>
      <c r="J359" s="193"/>
      <c r="K359" s="193"/>
      <c r="L359" s="198"/>
      <c r="M359" s="199"/>
      <c r="N359" s="200"/>
      <c r="O359" s="200"/>
      <c r="P359" s="200"/>
      <c r="Q359" s="200"/>
      <c r="R359" s="200"/>
      <c r="S359" s="200"/>
      <c r="T359" s="201"/>
      <c r="AT359" s="202" t="s">
        <v>178</v>
      </c>
      <c r="AU359" s="202" t="s">
        <v>84</v>
      </c>
      <c r="AV359" s="12" t="s">
        <v>82</v>
      </c>
      <c r="AW359" s="12" t="s">
        <v>36</v>
      </c>
      <c r="AX359" s="12" t="s">
        <v>75</v>
      </c>
      <c r="AY359" s="202" t="s">
        <v>172</v>
      </c>
    </row>
    <row r="360" spans="2:65" s="12" customFormat="1">
      <c r="B360" s="192"/>
      <c r="C360" s="193"/>
      <c r="D360" s="194" t="s">
        <v>178</v>
      </c>
      <c r="E360" s="195" t="s">
        <v>1</v>
      </c>
      <c r="F360" s="196" t="s">
        <v>283</v>
      </c>
      <c r="G360" s="193"/>
      <c r="H360" s="195" t="s">
        <v>1</v>
      </c>
      <c r="I360" s="197"/>
      <c r="J360" s="193"/>
      <c r="K360" s="193"/>
      <c r="L360" s="198"/>
      <c r="M360" s="199"/>
      <c r="N360" s="200"/>
      <c r="O360" s="200"/>
      <c r="P360" s="200"/>
      <c r="Q360" s="200"/>
      <c r="R360" s="200"/>
      <c r="S360" s="200"/>
      <c r="T360" s="201"/>
      <c r="AT360" s="202" t="s">
        <v>178</v>
      </c>
      <c r="AU360" s="202" t="s">
        <v>84</v>
      </c>
      <c r="AV360" s="12" t="s">
        <v>82</v>
      </c>
      <c r="AW360" s="12" t="s">
        <v>36</v>
      </c>
      <c r="AX360" s="12" t="s">
        <v>75</v>
      </c>
      <c r="AY360" s="202" t="s">
        <v>172</v>
      </c>
    </row>
    <row r="361" spans="2:65" s="13" customFormat="1">
      <c r="B361" s="203"/>
      <c r="C361" s="204"/>
      <c r="D361" s="194" t="s">
        <v>178</v>
      </c>
      <c r="E361" s="205" t="s">
        <v>1</v>
      </c>
      <c r="F361" s="206" t="s">
        <v>1573</v>
      </c>
      <c r="G361" s="204"/>
      <c r="H361" s="207">
        <v>25.16</v>
      </c>
      <c r="I361" s="208"/>
      <c r="J361" s="204"/>
      <c r="K361" s="204"/>
      <c r="L361" s="209"/>
      <c r="M361" s="210"/>
      <c r="N361" s="211"/>
      <c r="O361" s="211"/>
      <c r="P361" s="211"/>
      <c r="Q361" s="211"/>
      <c r="R361" s="211"/>
      <c r="S361" s="211"/>
      <c r="T361" s="212"/>
      <c r="AT361" s="213" t="s">
        <v>178</v>
      </c>
      <c r="AU361" s="213" t="s">
        <v>84</v>
      </c>
      <c r="AV361" s="13" t="s">
        <v>84</v>
      </c>
      <c r="AW361" s="13" t="s">
        <v>36</v>
      </c>
      <c r="AX361" s="13" t="s">
        <v>75</v>
      </c>
      <c r="AY361" s="213" t="s">
        <v>172</v>
      </c>
    </row>
    <row r="362" spans="2:65" s="13" customFormat="1">
      <c r="B362" s="203"/>
      <c r="C362" s="204"/>
      <c r="D362" s="194" t="s">
        <v>178</v>
      </c>
      <c r="E362" s="205" t="s">
        <v>1</v>
      </c>
      <c r="F362" s="206" t="s">
        <v>1574</v>
      </c>
      <c r="G362" s="204"/>
      <c r="H362" s="207">
        <v>50.32</v>
      </c>
      <c r="I362" s="208"/>
      <c r="J362" s="204"/>
      <c r="K362" s="204"/>
      <c r="L362" s="209"/>
      <c r="M362" s="210"/>
      <c r="N362" s="211"/>
      <c r="O362" s="211"/>
      <c r="P362" s="211"/>
      <c r="Q362" s="211"/>
      <c r="R362" s="211"/>
      <c r="S362" s="211"/>
      <c r="T362" s="212"/>
      <c r="AT362" s="213" t="s">
        <v>178</v>
      </c>
      <c r="AU362" s="213" t="s">
        <v>84</v>
      </c>
      <c r="AV362" s="13" t="s">
        <v>84</v>
      </c>
      <c r="AW362" s="13" t="s">
        <v>36</v>
      </c>
      <c r="AX362" s="13" t="s">
        <v>75</v>
      </c>
      <c r="AY362" s="213" t="s">
        <v>172</v>
      </c>
    </row>
    <row r="363" spans="2:65" s="13" customFormat="1">
      <c r="B363" s="203"/>
      <c r="C363" s="204"/>
      <c r="D363" s="194" t="s">
        <v>178</v>
      </c>
      <c r="E363" s="205" t="s">
        <v>1</v>
      </c>
      <c r="F363" s="206" t="s">
        <v>1575</v>
      </c>
      <c r="G363" s="204"/>
      <c r="H363" s="207">
        <v>46.58</v>
      </c>
      <c r="I363" s="208"/>
      <c r="J363" s="204"/>
      <c r="K363" s="204"/>
      <c r="L363" s="209"/>
      <c r="M363" s="210"/>
      <c r="N363" s="211"/>
      <c r="O363" s="211"/>
      <c r="P363" s="211"/>
      <c r="Q363" s="211"/>
      <c r="R363" s="211"/>
      <c r="S363" s="211"/>
      <c r="T363" s="212"/>
      <c r="AT363" s="213" t="s">
        <v>178</v>
      </c>
      <c r="AU363" s="213" t="s">
        <v>84</v>
      </c>
      <c r="AV363" s="13" t="s">
        <v>84</v>
      </c>
      <c r="AW363" s="13" t="s">
        <v>36</v>
      </c>
      <c r="AX363" s="13" t="s">
        <v>75</v>
      </c>
      <c r="AY363" s="213" t="s">
        <v>172</v>
      </c>
    </row>
    <row r="364" spans="2:65" s="13" customFormat="1">
      <c r="B364" s="203"/>
      <c r="C364" s="204"/>
      <c r="D364" s="194" t="s">
        <v>178</v>
      </c>
      <c r="E364" s="205" t="s">
        <v>1</v>
      </c>
      <c r="F364" s="206" t="s">
        <v>1576</v>
      </c>
      <c r="G364" s="204"/>
      <c r="H364" s="207">
        <v>33.31</v>
      </c>
      <c r="I364" s="208"/>
      <c r="J364" s="204"/>
      <c r="K364" s="204"/>
      <c r="L364" s="209"/>
      <c r="M364" s="210"/>
      <c r="N364" s="211"/>
      <c r="O364" s="211"/>
      <c r="P364" s="211"/>
      <c r="Q364" s="211"/>
      <c r="R364" s="211"/>
      <c r="S364" s="211"/>
      <c r="T364" s="212"/>
      <c r="AT364" s="213" t="s">
        <v>178</v>
      </c>
      <c r="AU364" s="213" t="s">
        <v>84</v>
      </c>
      <c r="AV364" s="13" t="s">
        <v>84</v>
      </c>
      <c r="AW364" s="13" t="s">
        <v>36</v>
      </c>
      <c r="AX364" s="13" t="s">
        <v>75</v>
      </c>
      <c r="AY364" s="213" t="s">
        <v>172</v>
      </c>
    </row>
    <row r="365" spans="2:65" s="14" customFormat="1">
      <c r="B365" s="216"/>
      <c r="C365" s="217"/>
      <c r="D365" s="194" t="s">
        <v>178</v>
      </c>
      <c r="E365" s="218" t="s">
        <v>1</v>
      </c>
      <c r="F365" s="219" t="s">
        <v>195</v>
      </c>
      <c r="G365" s="217"/>
      <c r="H365" s="220">
        <v>155.37</v>
      </c>
      <c r="I365" s="221"/>
      <c r="J365" s="217"/>
      <c r="K365" s="217"/>
      <c r="L365" s="222"/>
      <c r="M365" s="223"/>
      <c r="N365" s="224"/>
      <c r="O365" s="224"/>
      <c r="P365" s="224"/>
      <c r="Q365" s="224"/>
      <c r="R365" s="224"/>
      <c r="S365" s="224"/>
      <c r="T365" s="225"/>
      <c r="AT365" s="226" t="s">
        <v>178</v>
      </c>
      <c r="AU365" s="226" t="s">
        <v>84</v>
      </c>
      <c r="AV365" s="14" t="s">
        <v>177</v>
      </c>
      <c r="AW365" s="14" t="s">
        <v>36</v>
      </c>
      <c r="AX365" s="14" t="s">
        <v>82</v>
      </c>
      <c r="AY365" s="226" t="s">
        <v>172</v>
      </c>
    </row>
    <row r="366" spans="2:65" s="11" customFormat="1" ht="22.9" customHeight="1">
      <c r="B366" s="165"/>
      <c r="C366" s="166"/>
      <c r="D366" s="167" t="s">
        <v>74</v>
      </c>
      <c r="E366" s="179" t="s">
        <v>433</v>
      </c>
      <c r="F366" s="179" t="s">
        <v>434</v>
      </c>
      <c r="G366" s="166"/>
      <c r="H366" s="166"/>
      <c r="I366" s="169"/>
      <c r="J366" s="180">
        <f>BK366</f>
        <v>0</v>
      </c>
      <c r="K366" s="166"/>
      <c r="L366" s="171"/>
      <c r="M366" s="172"/>
      <c r="N366" s="173"/>
      <c r="O366" s="173"/>
      <c r="P366" s="174">
        <f>P367</f>
        <v>0</v>
      </c>
      <c r="Q366" s="173"/>
      <c r="R366" s="174">
        <f>R367</f>
        <v>0</v>
      </c>
      <c r="S366" s="173"/>
      <c r="T366" s="175">
        <f>T367</f>
        <v>0</v>
      </c>
      <c r="AR366" s="176" t="s">
        <v>82</v>
      </c>
      <c r="AT366" s="177" t="s">
        <v>74</v>
      </c>
      <c r="AU366" s="177" t="s">
        <v>82</v>
      </c>
      <c r="AY366" s="176" t="s">
        <v>172</v>
      </c>
      <c r="BK366" s="178">
        <f>BK367</f>
        <v>0</v>
      </c>
    </row>
    <row r="367" spans="2:65" s="1" customFormat="1" ht="22.5" customHeight="1">
      <c r="B367" s="33"/>
      <c r="C367" s="181" t="s">
        <v>402</v>
      </c>
      <c r="D367" s="181" t="s">
        <v>174</v>
      </c>
      <c r="E367" s="182" t="s">
        <v>571</v>
      </c>
      <c r="F367" s="183" t="s">
        <v>572</v>
      </c>
      <c r="G367" s="184" t="s">
        <v>291</v>
      </c>
      <c r="H367" s="185">
        <v>164.42</v>
      </c>
      <c r="I367" s="186"/>
      <c r="J367" s="185">
        <f>ROUND(I367*H367,2)</f>
        <v>0</v>
      </c>
      <c r="K367" s="183" t="s">
        <v>176</v>
      </c>
      <c r="L367" s="37"/>
      <c r="M367" s="187" t="s">
        <v>1</v>
      </c>
      <c r="N367" s="188" t="s">
        <v>46</v>
      </c>
      <c r="O367" s="59"/>
      <c r="P367" s="189">
        <f>O367*H367</f>
        <v>0</v>
      </c>
      <c r="Q367" s="189">
        <v>0</v>
      </c>
      <c r="R367" s="189">
        <f>Q367*H367</f>
        <v>0</v>
      </c>
      <c r="S367" s="189">
        <v>0</v>
      </c>
      <c r="T367" s="190">
        <f>S367*H367</f>
        <v>0</v>
      </c>
      <c r="AR367" s="16" t="s">
        <v>177</v>
      </c>
      <c r="AT367" s="16" t="s">
        <v>174</v>
      </c>
      <c r="AU367" s="16" t="s">
        <v>84</v>
      </c>
      <c r="AY367" s="16" t="s">
        <v>172</v>
      </c>
      <c r="BE367" s="191">
        <f>IF(N367="základní",J367,0)</f>
        <v>0</v>
      </c>
      <c r="BF367" s="191">
        <f>IF(N367="snížená",J367,0)</f>
        <v>0</v>
      </c>
      <c r="BG367" s="191">
        <f>IF(N367="zákl. přenesená",J367,0)</f>
        <v>0</v>
      </c>
      <c r="BH367" s="191">
        <f>IF(N367="sníž. přenesená",J367,0)</f>
        <v>0</v>
      </c>
      <c r="BI367" s="191">
        <f>IF(N367="nulová",J367,0)</f>
        <v>0</v>
      </c>
      <c r="BJ367" s="16" t="s">
        <v>82</v>
      </c>
      <c r="BK367" s="191">
        <f>ROUND(I367*H367,2)</f>
        <v>0</v>
      </c>
      <c r="BL367" s="16" t="s">
        <v>177</v>
      </c>
      <c r="BM367" s="16" t="s">
        <v>1577</v>
      </c>
    </row>
    <row r="368" spans="2:65" s="11" customFormat="1" ht="25.9" customHeight="1">
      <c r="B368" s="165"/>
      <c r="C368" s="166"/>
      <c r="D368" s="167" t="s">
        <v>74</v>
      </c>
      <c r="E368" s="168" t="s">
        <v>574</v>
      </c>
      <c r="F368" s="168" t="s">
        <v>575</v>
      </c>
      <c r="G368" s="166"/>
      <c r="H368" s="166"/>
      <c r="I368" s="169"/>
      <c r="J368" s="170">
        <f>BK368</f>
        <v>0</v>
      </c>
      <c r="K368" s="166"/>
      <c r="L368" s="171"/>
      <c r="M368" s="172"/>
      <c r="N368" s="173"/>
      <c r="O368" s="173"/>
      <c r="P368" s="174">
        <f>SUM(P369:P370)</f>
        <v>0</v>
      </c>
      <c r="Q368" s="173"/>
      <c r="R368" s="174">
        <f>SUM(R369:R370)</f>
        <v>0</v>
      </c>
      <c r="S368" s="173"/>
      <c r="T368" s="175">
        <f>SUM(T369:T370)</f>
        <v>0</v>
      </c>
      <c r="AR368" s="176" t="s">
        <v>177</v>
      </c>
      <c r="AT368" s="177" t="s">
        <v>74</v>
      </c>
      <c r="AU368" s="177" t="s">
        <v>75</v>
      </c>
      <c r="AY368" s="176" t="s">
        <v>172</v>
      </c>
      <c r="BK368" s="178">
        <f>SUM(BK369:BK370)</f>
        <v>0</v>
      </c>
    </row>
    <row r="369" spans="2:65" s="1" customFormat="1" ht="16.5" customHeight="1">
      <c r="B369" s="33"/>
      <c r="C369" s="181" t="s">
        <v>405</v>
      </c>
      <c r="D369" s="181" t="s">
        <v>174</v>
      </c>
      <c r="E369" s="182" t="s">
        <v>780</v>
      </c>
      <c r="F369" s="183" t="s">
        <v>781</v>
      </c>
      <c r="G369" s="184" t="s">
        <v>211</v>
      </c>
      <c r="H369" s="185">
        <v>86.75</v>
      </c>
      <c r="I369" s="186"/>
      <c r="J369" s="185">
        <f>ROUND(I369*H369,2)</f>
        <v>0</v>
      </c>
      <c r="K369" s="183" t="s">
        <v>1</v>
      </c>
      <c r="L369" s="37"/>
      <c r="M369" s="187" t="s">
        <v>1</v>
      </c>
      <c r="N369" s="188" t="s">
        <v>46</v>
      </c>
      <c r="O369" s="59"/>
      <c r="P369" s="189">
        <f>O369*H369</f>
        <v>0</v>
      </c>
      <c r="Q369" s="189">
        <v>0</v>
      </c>
      <c r="R369" s="189">
        <f>Q369*H369</f>
        <v>0</v>
      </c>
      <c r="S369" s="189">
        <v>0</v>
      </c>
      <c r="T369" s="190">
        <f>S369*H369</f>
        <v>0</v>
      </c>
      <c r="AR369" s="16" t="s">
        <v>578</v>
      </c>
      <c r="AT369" s="16" t="s">
        <v>174</v>
      </c>
      <c r="AU369" s="16" t="s">
        <v>82</v>
      </c>
      <c r="AY369" s="16" t="s">
        <v>172</v>
      </c>
      <c r="BE369" s="191">
        <f>IF(N369="základní",J369,0)</f>
        <v>0</v>
      </c>
      <c r="BF369" s="191">
        <f>IF(N369="snížená",J369,0)</f>
        <v>0</v>
      </c>
      <c r="BG369" s="191">
        <f>IF(N369="zákl. přenesená",J369,0)</f>
        <v>0</v>
      </c>
      <c r="BH369" s="191">
        <f>IF(N369="sníž. přenesená",J369,0)</f>
        <v>0</v>
      </c>
      <c r="BI369" s="191">
        <f>IF(N369="nulová",J369,0)</f>
        <v>0</v>
      </c>
      <c r="BJ369" s="16" t="s">
        <v>82</v>
      </c>
      <c r="BK369" s="191">
        <f>ROUND(I369*H369,2)</f>
        <v>0</v>
      </c>
      <c r="BL369" s="16" t="s">
        <v>578</v>
      </c>
      <c r="BM369" s="16" t="s">
        <v>1578</v>
      </c>
    </row>
    <row r="370" spans="2:65" s="1" customFormat="1" ht="16.5" customHeight="1">
      <c r="B370" s="33"/>
      <c r="C370" s="181" t="s">
        <v>408</v>
      </c>
      <c r="D370" s="181" t="s">
        <v>174</v>
      </c>
      <c r="E370" s="182" t="s">
        <v>580</v>
      </c>
      <c r="F370" s="183" t="s">
        <v>581</v>
      </c>
      <c r="G370" s="184" t="s">
        <v>582</v>
      </c>
      <c r="H370" s="185">
        <v>1</v>
      </c>
      <c r="I370" s="186"/>
      <c r="J370" s="185">
        <f>ROUND(I370*H370,2)</f>
        <v>0</v>
      </c>
      <c r="K370" s="183" t="s">
        <v>1</v>
      </c>
      <c r="L370" s="37"/>
      <c r="M370" s="236" t="s">
        <v>1</v>
      </c>
      <c r="N370" s="237" t="s">
        <v>46</v>
      </c>
      <c r="O370" s="238"/>
      <c r="P370" s="239">
        <f>O370*H370</f>
        <v>0</v>
      </c>
      <c r="Q370" s="239">
        <v>0</v>
      </c>
      <c r="R370" s="239">
        <f>Q370*H370</f>
        <v>0</v>
      </c>
      <c r="S370" s="239">
        <v>0</v>
      </c>
      <c r="T370" s="240">
        <f>S370*H370</f>
        <v>0</v>
      </c>
      <c r="AR370" s="16" t="s">
        <v>578</v>
      </c>
      <c r="AT370" s="16" t="s">
        <v>174</v>
      </c>
      <c r="AU370" s="16" t="s">
        <v>82</v>
      </c>
      <c r="AY370" s="16" t="s">
        <v>172</v>
      </c>
      <c r="BE370" s="191">
        <f>IF(N370="základní",J370,0)</f>
        <v>0</v>
      </c>
      <c r="BF370" s="191">
        <f>IF(N370="snížená",J370,0)</f>
        <v>0</v>
      </c>
      <c r="BG370" s="191">
        <f>IF(N370="zákl. přenesená",J370,0)</f>
        <v>0</v>
      </c>
      <c r="BH370" s="191">
        <f>IF(N370="sníž. přenesená",J370,0)</f>
        <v>0</v>
      </c>
      <c r="BI370" s="191">
        <f>IF(N370="nulová",J370,0)</f>
        <v>0</v>
      </c>
      <c r="BJ370" s="16" t="s">
        <v>82</v>
      </c>
      <c r="BK370" s="191">
        <f>ROUND(I370*H370,2)</f>
        <v>0</v>
      </c>
      <c r="BL370" s="16" t="s">
        <v>578</v>
      </c>
      <c r="BM370" s="16" t="s">
        <v>1579</v>
      </c>
    </row>
    <row r="371" spans="2:65" s="1" customFormat="1" ht="6.95" customHeight="1">
      <c r="B371" s="45"/>
      <c r="C371" s="46"/>
      <c r="D371" s="46"/>
      <c r="E371" s="46"/>
      <c r="F371" s="46"/>
      <c r="G371" s="46"/>
      <c r="H371" s="46"/>
      <c r="I371" s="133"/>
      <c r="J371" s="46"/>
      <c r="K371" s="46"/>
      <c r="L371" s="37"/>
    </row>
  </sheetData>
  <sheetProtection algorithmName="SHA-512" hashValue="BHu8MPyjBQuN5mg80u+CqqxPlGBgCLM3MiPfNlVXGKEiK/yqc3OpImM59ec6ucogdz+3yu0vTBpoMk0759Do7g==" saltValue="0tmSPFMxFpF8Xau7t/H0s2vkmL3CyRe8502GCc/+W/MVGVqAyrlOvRH+atmYIlEB8DgBBmTYqNXOMqnK6mFuVQ==" spinCount="100000" sheet="1" objects="1" scenarios="1" formatColumns="0" formatRows="0" autoFilter="0"/>
  <autoFilter ref="C99:K370" xr:uid="{00000000-0009-0000-0000-000009000000}"/>
  <mergeCells count="15">
    <mergeCell ref="E86:H86"/>
    <mergeCell ref="E90:H90"/>
    <mergeCell ref="E88:H88"/>
    <mergeCell ref="E92:H92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33</vt:i4>
      </vt:variant>
    </vt:vector>
  </HeadingPairs>
  <TitlesOfParts>
    <vt:vector size="50" baseType="lpstr">
      <vt:lpstr>Rekapitulace stavby</vt:lpstr>
      <vt:lpstr>SO 08.1. - Přeložka vodov...</vt:lpstr>
      <vt:lpstr>SO 08.2. - Přeložka vodov...</vt:lpstr>
      <vt:lpstr>SO 08.3. - Přeložka vodov...</vt:lpstr>
      <vt:lpstr>SO 08.4. - Přeložka vodov...</vt:lpstr>
      <vt:lpstr>SO 08.5. - Přeložka vodov...</vt:lpstr>
      <vt:lpstr>SO 08.6. - Přeložka vodov...</vt:lpstr>
      <vt:lpstr>SO 08.7. - Přeložka vodov...</vt:lpstr>
      <vt:lpstr>SO 08.8. - Přeložka vodov...</vt:lpstr>
      <vt:lpstr>SO 08.9. - Přeložka vodov...</vt:lpstr>
      <vt:lpstr>SO 08.10. - Přeložka vodo...</vt:lpstr>
      <vt:lpstr>SO 08.11. - Přeložka vodo...</vt:lpstr>
      <vt:lpstr>012 - Přípojky</vt:lpstr>
      <vt:lpstr>SO 09.1. - Přeložka dešťo...</vt:lpstr>
      <vt:lpstr>SO 09.2. - Přeložka sloup...</vt:lpstr>
      <vt:lpstr>02 - Vedlejší a ostaní ná...</vt:lpstr>
      <vt:lpstr>Pokyny pro vyplnění</vt:lpstr>
      <vt:lpstr>'012 - Přípojky'!Názvy_tisku</vt:lpstr>
      <vt:lpstr>'02 - Vedlejší a ostaní ná...'!Názvy_tisku</vt:lpstr>
      <vt:lpstr>'Rekapitulace stavby'!Názvy_tisku</vt:lpstr>
      <vt:lpstr>'SO 08.1. - Přeložka vodov...'!Názvy_tisku</vt:lpstr>
      <vt:lpstr>'SO 08.10. - Přeložka vodo...'!Názvy_tisku</vt:lpstr>
      <vt:lpstr>'SO 08.11. - Přeložka vodo...'!Názvy_tisku</vt:lpstr>
      <vt:lpstr>'SO 08.2. - Přeložka vodov...'!Názvy_tisku</vt:lpstr>
      <vt:lpstr>'SO 08.3. - Přeložka vodov...'!Názvy_tisku</vt:lpstr>
      <vt:lpstr>'SO 08.4. - Přeložka vodov...'!Názvy_tisku</vt:lpstr>
      <vt:lpstr>'SO 08.5. - Přeložka vodov...'!Názvy_tisku</vt:lpstr>
      <vt:lpstr>'SO 08.6. - Přeložka vodov...'!Názvy_tisku</vt:lpstr>
      <vt:lpstr>'SO 08.7. - Přeložka vodov...'!Názvy_tisku</vt:lpstr>
      <vt:lpstr>'SO 08.8. - Přeložka vodov...'!Názvy_tisku</vt:lpstr>
      <vt:lpstr>'SO 08.9. - Přeložka vodov...'!Názvy_tisku</vt:lpstr>
      <vt:lpstr>'SO 09.1. - Přeložka dešťo...'!Názvy_tisku</vt:lpstr>
      <vt:lpstr>'SO 09.2. - Přeložka sloup...'!Názvy_tisku</vt:lpstr>
      <vt:lpstr>'012 - Přípojky'!Oblast_tisku</vt:lpstr>
      <vt:lpstr>'02 - Vedlejší a ostaní ná...'!Oblast_tisku</vt:lpstr>
      <vt:lpstr>'Pokyny pro vyplnění'!Oblast_tisku</vt:lpstr>
      <vt:lpstr>'Rekapitulace stavby'!Oblast_tisku</vt:lpstr>
      <vt:lpstr>'SO 08.1. - Přeložka vodov...'!Oblast_tisku</vt:lpstr>
      <vt:lpstr>'SO 08.10. - Přeložka vodo...'!Oblast_tisku</vt:lpstr>
      <vt:lpstr>'SO 08.11. - Přeložka vodo...'!Oblast_tisku</vt:lpstr>
      <vt:lpstr>'SO 08.2. - Přeložka vodov...'!Oblast_tisku</vt:lpstr>
      <vt:lpstr>'SO 08.3. - Přeložka vodov...'!Oblast_tisku</vt:lpstr>
      <vt:lpstr>'SO 08.4. - Přeložka vodov...'!Oblast_tisku</vt:lpstr>
      <vt:lpstr>'SO 08.5. - Přeložka vodov...'!Oblast_tisku</vt:lpstr>
      <vt:lpstr>'SO 08.6. - Přeložka vodov...'!Oblast_tisku</vt:lpstr>
      <vt:lpstr>'SO 08.7. - Přeložka vodov...'!Oblast_tisku</vt:lpstr>
      <vt:lpstr>'SO 08.8. - Přeložka vodov...'!Oblast_tisku</vt:lpstr>
      <vt:lpstr>'SO 08.9. - Přeložka vodov...'!Oblast_tisku</vt:lpstr>
      <vt:lpstr>'SO 09.1. - Přeložka dešťo...'!Oblast_tisku</vt:lpstr>
      <vt:lpstr>'SO 09.2. - Přeložka sloup...'!Oblast_tisku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Barta</dc:creator>
  <cp:lastModifiedBy>Roman Barta</cp:lastModifiedBy>
  <dcterms:created xsi:type="dcterms:W3CDTF">2019-02-03T22:41:24Z</dcterms:created>
  <dcterms:modified xsi:type="dcterms:W3CDTF">2019-04-15T13:39:28Z</dcterms:modified>
</cp:coreProperties>
</file>