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M:\2018\Benátky_obnova vodovodu a kanalizace\Projekt\"/>
    </mc:Choice>
  </mc:AlternateContent>
  <xr:revisionPtr revIDLastSave="0" documentId="13_ncr:1_{AFDF9BF7-92EC-4383-ABD4-88C832686AF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VRN" sheetId="2" r:id="rId2"/>
    <sheet name="SO 01" sheetId="3" r:id="rId3"/>
    <sheet name="SO 02" sheetId="4" r:id="rId4"/>
    <sheet name="SO 03.1" sheetId="5" r:id="rId5"/>
    <sheet name="SO 03.2" sheetId="6" r:id="rId6"/>
  </sheets>
  <calcPr calcId="181029"/>
</workbook>
</file>

<file path=xl/calcChain.xml><?xml version="1.0" encoding="utf-8"?>
<calcChain xmlns="http://schemas.openxmlformats.org/spreadsheetml/2006/main">
  <c r="I9" i="2" l="1"/>
  <c r="O9" i="2"/>
  <c r="I12" i="2"/>
  <c r="O12" i="2" s="1"/>
  <c r="I15" i="2"/>
  <c r="O15" i="2" s="1"/>
  <c r="I18" i="2"/>
  <c r="O18" i="2" s="1"/>
  <c r="I21" i="2"/>
  <c r="O21" i="2"/>
  <c r="I24" i="2"/>
  <c r="O24" i="2" s="1"/>
  <c r="I27" i="2"/>
  <c r="O27" i="2" s="1"/>
  <c r="I30" i="2"/>
  <c r="O30" i="2" s="1"/>
  <c r="I33" i="2"/>
  <c r="O33" i="2" s="1"/>
  <c r="I36" i="2"/>
  <c r="O36" i="2" s="1"/>
  <c r="I39" i="2"/>
  <c r="O39" i="2"/>
  <c r="I42" i="2"/>
  <c r="O42" i="2" s="1"/>
  <c r="I45" i="2"/>
  <c r="O45" i="2"/>
  <c r="I48" i="2"/>
  <c r="O48" i="2" s="1"/>
  <c r="I51" i="2"/>
  <c r="O51" i="2" s="1"/>
  <c r="I54" i="2"/>
  <c r="O54" i="2" s="1"/>
  <c r="I9" i="3"/>
  <c r="I12" i="3"/>
  <c r="O12" i="3" s="1"/>
  <c r="I15" i="3"/>
  <c r="O15" i="3" s="1"/>
  <c r="I18" i="3"/>
  <c r="O18" i="3" s="1"/>
  <c r="I21" i="3"/>
  <c r="O21" i="3" s="1"/>
  <c r="I24" i="3"/>
  <c r="O24" i="3"/>
  <c r="I27" i="3"/>
  <c r="O27" i="3" s="1"/>
  <c r="I30" i="3"/>
  <c r="O30" i="3" s="1"/>
  <c r="I33" i="3"/>
  <c r="O33" i="3" s="1"/>
  <c r="I36" i="3"/>
  <c r="O36" i="3"/>
  <c r="I39" i="3"/>
  <c r="O39" i="3" s="1"/>
  <c r="I42" i="3"/>
  <c r="O42" i="3" s="1"/>
  <c r="I45" i="3"/>
  <c r="O45" i="3" s="1"/>
  <c r="I48" i="3"/>
  <c r="O48" i="3" s="1"/>
  <c r="I51" i="3"/>
  <c r="O51" i="3" s="1"/>
  <c r="I54" i="3"/>
  <c r="O54" i="3"/>
  <c r="I57" i="3"/>
  <c r="O57" i="3" s="1"/>
  <c r="I60" i="3"/>
  <c r="O60" i="3"/>
  <c r="I63" i="3"/>
  <c r="O63" i="3" s="1"/>
  <c r="I66" i="3"/>
  <c r="O66" i="3" s="1"/>
  <c r="I69" i="3"/>
  <c r="O69" i="3" s="1"/>
  <c r="I72" i="3"/>
  <c r="O72" i="3"/>
  <c r="I75" i="3"/>
  <c r="O75" i="3" s="1"/>
  <c r="I78" i="3"/>
  <c r="O78" i="3"/>
  <c r="I81" i="3"/>
  <c r="O81" i="3" s="1"/>
  <c r="I85" i="3"/>
  <c r="O85" i="3" s="1"/>
  <c r="I88" i="3"/>
  <c r="O88" i="3" s="1"/>
  <c r="I91" i="3"/>
  <c r="Q84" i="3" s="1"/>
  <c r="I84" i="3" s="1"/>
  <c r="I95" i="3"/>
  <c r="I98" i="3"/>
  <c r="O98" i="3"/>
  <c r="I101" i="3"/>
  <c r="O101" i="3" s="1"/>
  <c r="I104" i="3"/>
  <c r="O104" i="3" s="1"/>
  <c r="I107" i="3"/>
  <c r="O107" i="3" s="1"/>
  <c r="I111" i="3"/>
  <c r="O111" i="3"/>
  <c r="I114" i="3"/>
  <c r="O114" i="3" s="1"/>
  <c r="I117" i="3"/>
  <c r="O117" i="3"/>
  <c r="I120" i="3"/>
  <c r="O120" i="3" s="1"/>
  <c r="I123" i="3"/>
  <c r="O123" i="3" s="1"/>
  <c r="I127" i="3"/>
  <c r="O127" i="3" s="1"/>
  <c r="I130" i="3"/>
  <c r="O130" i="3"/>
  <c r="I133" i="3"/>
  <c r="O133" i="3" s="1"/>
  <c r="I136" i="3"/>
  <c r="O136" i="3"/>
  <c r="I139" i="3"/>
  <c r="O139" i="3" s="1"/>
  <c r="I142" i="3"/>
  <c r="O142" i="3" s="1"/>
  <c r="I145" i="3"/>
  <c r="O145" i="3" s="1"/>
  <c r="I148" i="3"/>
  <c r="O148" i="3" s="1"/>
  <c r="I151" i="3"/>
  <c r="O151" i="3" s="1"/>
  <c r="I154" i="3"/>
  <c r="O154" i="3" s="1"/>
  <c r="I157" i="3"/>
  <c r="O157" i="3" s="1"/>
  <c r="I160" i="3"/>
  <c r="O160" i="3"/>
  <c r="I163" i="3"/>
  <c r="O163" i="3" s="1"/>
  <c r="I166" i="3"/>
  <c r="O166" i="3" s="1"/>
  <c r="I169" i="3"/>
  <c r="O169" i="3" s="1"/>
  <c r="I172" i="3"/>
  <c r="O172" i="3" s="1"/>
  <c r="I175" i="3"/>
  <c r="O175" i="3" s="1"/>
  <c r="I178" i="3"/>
  <c r="O178" i="3"/>
  <c r="I181" i="3"/>
  <c r="O181" i="3" s="1"/>
  <c r="I184" i="3"/>
  <c r="O184" i="3"/>
  <c r="I187" i="3"/>
  <c r="O187" i="3" s="1"/>
  <c r="I190" i="3"/>
  <c r="O190" i="3" s="1"/>
  <c r="I193" i="3"/>
  <c r="O193" i="3" s="1"/>
  <c r="I196" i="3"/>
  <c r="O196" i="3"/>
  <c r="I199" i="3"/>
  <c r="O199" i="3" s="1"/>
  <c r="I202" i="3"/>
  <c r="O202" i="3"/>
  <c r="I205" i="3"/>
  <c r="O205" i="3" s="1"/>
  <c r="I208" i="3"/>
  <c r="O208" i="3"/>
  <c r="I211" i="3"/>
  <c r="O211" i="3" s="1"/>
  <c r="I214" i="3"/>
  <c r="O214" i="3" s="1"/>
  <c r="I217" i="3"/>
  <c r="O217" i="3" s="1"/>
  <c r="I220" i="3"/>
  <c r="O220" i="3" s="1"/>
  <c r="I223" i="3"/>
  <c r="O223" i="3" s="1"/>
  <c r="I226" i="3"/>
  <c r="O226" i="3" s="1"/>
  <c r="I229" i="3"/>
  <c r="O229" i="3" s="1"/>
  <c r="I232" i="3"/>
  <c r="O232" i="3"/>
  <c r="I235" i="3"/>
  <c r="O235" i="3" s="1"/>
  <c r="I238" i="3"/>
  <c r="O238" i="3" s="1"/>
  <c r="I241" i="3"/>
  <c r="O241" i="3" s="1"/>
  <c r="I244" i="3"/>
  <c r="O244" i="3" s="1"/>
  <c r="I247" i="3"/>
  <c r="O247" i="3" s="1"/>
  <c r="I250" i="3"/>
  <c r="O250" i="3"/>
  <c r="I253" i="3"/>
  <c r="O253" i="3" s="1"/>
  <c r="I256" i="3"/>
  <c r="O256" i="3"/>
  <c r="I259" i="3"/>
  <c r="O259" i="3" s="1"/>
  <c r="I262" i="3"/>
  <c r="O262" i="3" s="1"/>
  <c r="I265" i="3"/>
  <c r="O265" i="3" s="1"/>
  <c r="I269" i="3"/>
  <c r="O269" i="3"/>
  <c r="I272" i="3"/>
  <c r="O272" i="3" s="1"/>
  <c r="I275" i="3"/>
  <c r="O275" i="3"/>
  <c r="I278" i="3"/>
  <c r="O278" i="3" s="1"/>
  <c r="I281" i="3"/>
  <c r="O281" i="3" s="1"/>
  <c r="I284" i="3"/>
  <c r="O284" i="3" s="1"/>
  <c r="I287" i="3"/>
  <c r="O287" i="3" s="1"/>
  <c r="I290" i="3"/>
  <c r="O290" i="3" s="1"/>
  <c r="I293" i="3"/>
  <c r="O293" i="3" s="1"/>
  <c r="I296" i="3"/>
  <c r="O296" i="3" s="1"/>
  <c r="I299" i="3"/>
  <c r="O299" i="3"/>
  <c r="I9" i="4"/>
  <c r="O9" i="4" s="1"/>
  <c r="I12" i="4"/>
  <c r="O12" i="4" s="1"/>
  <c r="I15" i="4"/>
  <c r="O15" i="4" s="1"/>
  <c r="I18" i="4"/>
  <c r="O18" i="4" s="1"/>
  <c r="I21" i="4"/>
  <c r="O21" i="4"/>
  <c r="I24" i="4"/>
  <c r="O24" i="4" s="1"/>
  <c r="I27" i="4"/>
  <c r="O27" i="4" s="1"/>
  <c r="I30" i="4"/>
  <c r="O30" i="4" s="1"/>
  <c r="I33" i="4"/>
  <c r="O33" i="4" s="1"/>
  <c r="I36" i="4"/>
  <c r="O36" i="4" s="1"/>
  <c r="I39" i="4"/>
  <c r="O39" i="4"/>
  <c r="I42" i="4"/>
  <c r="O42" i="4" s="1"/>
  <c r="I45" i="4"/>
  <c r="O45" i="4"/>
  <c r="I48" i="4"/>
  <c r="O48" i="4" s="1"/>
  <c r="I51" i="4"/>
  <c r="O51" i="4" s="1"/>
  <c r="I54" i="4"/>
  <c r="O54" i="4" s="1"/>
  <c r="I57" i="4"/>
  <c r="O57" i="4"/>
  <c r="I60" i="4"/>
  <c r="O60" i="4" s="1"/>
  <c r="I63" i="4"/>
  <c r="O63" i="4"/>
  <c r="I66" i="4"/>
  <c r="O66" i="4" s="1"/>
  <c r="I69" i="4"/>
  <c r="O69" i="4" s="1"/>
  <c r="I72" i="4"/>
  <c r="O72" i="4" s="1"/>
  <c r="I75" i="4"/>
  <c r="O75" i="4" s="1"/>
  <c r="I78" i="4"/>
  <c r="O78" i="4" s="1"/>
  <c r="I81" i="4"/>
  <c r="O81" i="4" s="1"/>
  <c r="I84" i="4"/>
  <c r="O84" i="4" s="1"/>
  <c r="I87" i="4"/>
  <c r="O87" i="4" s="1"/>
  <c r="I90" i="4"/>
  <c r="O90" i="4" s="1"/>
  <c r="I93" i="4"/>
  <c r="O93" i="4"/>
  <c r="I96" i="4"/>
  <c r="O96" i="4" s="1"/>
  <c r="I99" i="4"/>
  <c r="O99" i="4" s="1"/>
  <c r="I102" i="4"/>
  <c r="O102" i="4"/>
  <c r="I105" i="4"/>
  <c r="O105" i="4" s="1"/>
  <c r="I108" i="4"/>
  <c r="O108" i="4"/>
  <c r="I111" i="4"/>
  <c r="O111" i="4" s="1"/>
  <c r="I114" i="4"/>
  <c r="O114" i="4" s="1"/>
  <c r="I117" i="4"/>
  <c r="O117" i="4" s="1"/>
  <c r="I120" i="4"/>
  <c r="O120" i="4" s="1"/>
  <c r="I124" i="4"/>
  <c r="I127" i="4"/>
  <c r="O127" i="4" s="1"/>
  <c r="I131" i="4"/>
  <c r="O131" i="4" s="1"/>
  <c r="I134" i="4"/>
  <c r="O134" i="4"/>
  <c r="I137" i="4"/>
  <c r="O137" i="4" s="1"/>
  <c r="I140" i="4"/>
  <c r="O140" i="4" s="1"/>
  <c r="I144" i="4"/>
  <c r="I147" i="4"/>
  <c r="O147" i="4" s="1"/>
  <c r="I150" i="4"/>
  <c r="O150" i="4" s="1"/>
  <c r="I153" i="4"/>
  <c r="O153" i="4"/>
  <c r="I156" i="4"/>
  <c r="O156" i="4" s="1"/>
  <c r="I159" i="4"/>
  <c r="O159" i="4" s="1"/>
  <c r="I162" i="4"/>
  <c r="O162" i="4" s="1"/>
  <c r="I166" i="4"/>
  <c r="O166" i="4" s="1"/>
  <c r="I169" i="4"/>
  <c r="O169" i="4" s="1"/>
  <c r="I172" i="4"/>
  <c r="O172" i="4"/>
  <c r="I175" i="4"/>
  <c r="O175" i="4" s="1"/>
  <c r="I178" i="4"/>
  <c r="O178" i="4" s="1"/>
  <c r="I181" i="4"/>
  <c r="O181" i="4" s="1"/>
  <c r="I184" i="4"/>
  <c r="O184" i="4" s="1"/>
  <c r="I188" i="4"/>
  <c r="O188" i="4" s="1"/>
  <c r="I191" i="4"/>
  <c r="O191" i="4"/>
  <c r="I194" i="4"/>
  <c r="O194" i="4" s="1"/>
  <c r="I197" i="4"/>
  <c r="O197" i="4"/>
  <c r="I200" i="4"/>
  <c r="O200" i="4" s="1"/>
  <c r="I203" i="4"/>
  <c r="O203" i="4" s="1"/>
  <c r="I206" i="4"/>
  <c r="O206" i="4" s="1"/>
  <c r="I209" i="4"/>
  <c r="O209" i="4" s="1"/>
  <c r="I212" i="4"/>
  <c r="O212" i="4" s="1"/>
  <c r="I215" i="4"/>
  <c r="O215" i="4"/>
  <c r="I218" i="4"/>
  <c r="O218" i="4" s="1"/>
  <c r="I221" i="4"/>
  <c r="O221" i="4" s="1"/>
  <c r="I224" i="4"/>
  <c r="O224" i="4" s="1"/>
  <c r="I227" i="4"/>
  <c r="O227" i="4" s="1"/>
  <c r="I230" i="4"/>
  <c r="O230" i="4" s="1"/>
  <c r="I233" i="4"/>
  <c r="O233" i="4" s="1"/>
  <c r="I236" i="4"/>
  <c r="O236" i="4" s="1"/>
  <c r="I239" i="4"/>
  <c r="O239" i="4" s="1"/>
  <c r="I242" i="4"/>
  <c r="O242" i="4" s="1"/>
  <c r="I245" i="4"/>
  <c r="O245" i="4"/>
  <c r="I248" i="4"/>
  <c r="O248" i="4" s="1"/>
  <c r="I251" i="4"/>
  <c r="O251" i="4" s="1"/>
  <c r="I254" i="4"/>
  <c r="O254" i="4" s="1"/>
  <c r="I257" i="4"/>
  <c r="O257" i="4" s="1"/>
  <c r="I260" i="4"/>
  <c r="O260" i="4" s="1"/>
  <c r="I263" i="4"/>
  <c r="O263" i="4"/>
  <c r="I266" i="4"/>
  <c r="O266" i="4" s="1"/>
  <c r="I269" i="4"/>
  <c r="O269" i="4" s="1"/>
  <c r="I272" i="4"/>
  <c r="O272" i="4" s="1"/>
  <c r="I275" i="4"/>
  <c r="O275" i="4" s="1"/>
  <c r="I278" i="4"/>
  <c r="O278" i="4" s="1"/>
  <c r="I281" i="4"/>
  <c r="O281" i="4" s="1"/>
  <c r="I284" i="4"/>
  <c r="O284" i="4" s="1"/>
  <c r="I287" i="4"/>
  <c r="O287" i="4" s="1"/>
  <c r="I290" i="4"/>
  <c r="O290" i="4" s="1"/>
  <c r="I293" i="4"/>
  <c r="O293" i="4"/>
  <c r="I296" i="4"/>
  <c r="O296" i="4" s="1"/>
  <c r="I299" i="4"/>
  <c r="O299" i="4" s="1"/>
  <c r="I302" i="4"/>
  <c r="O302" i="4" s="1"/>
  <c r="I305" i="4"/>
  <c r="O305" i="4" s="1"/>
  <c r="I308" i="4"/>
  <c r="O308" i="4" s="1"/>
  <c r="I311" i="4"/>
  <c r="O311" i="4"/>
  <c r="I314" i="4"/>
  <c r="O314" i="4" s="1"/>
  <c r="I317" i="4"/>
  <c r="O317" i="4" s="1"/>
  <c r="I320" i="4"/>
  <c r="O320" i="4" s="1"/>
  <c r="I323" i="4"/>
  <c r="O323" i="4" s="1"/>
  <c r="I326" i="4"/>
  <c r="O326" i="4" s="1"/>
  <c r="I329" i="4"/>
  <c r="O329" i="4" s="1"/>
  <c r="I332" i="4"/>
  <c r="O332" i="4" s="1"/>
  <c r="I335" i="4"/>
  <c r="O335" i="4" s="1"/>
  <c r="I338" i="4"/>
  <c r="O338" i="4" s="1"/>
  <c r="I341" i="4"/>
  <c r="O341" i="4"/>
  <c r="I344" i="4"/>
  <c r="O344" i="4" s="1"/>
  <c r="I347" i="4"/>
  <c r="O347" i="4" s="1"/>
  <c r="I350" i="4"/>
  <c r="O350" i="4" s="1"/>
  <c r="I353" i="4"/>
  <c r="O353" i="4" s="1"/>
  <c r="I356" i="4"/>
  <c r="O356" i="4" s="1"/>
  <c r="I359" i="4"/>
  <c r="O359" i="4"/>
  <c r="I362" i="4"/>
  <c r="O362" i="4" s="1"/>
  <c r="I365" i="4"/>
  <c r="O365" i="4" s="1"/>
  <c r="I368" i="4"/>
  <c r="O368" i="4" s="1"/>
  <c r="I371" i="4"/>
  <c r="O371" i="4" s="1"/>
  <c r="I374" i="4"/>
  <c r="O374" i="4" s="1"/>
  <c r="I377" i="4"/>
  <c r="O377" i="4" s="1"/>
  <c r="I380" i="4"/>
  <c r="O380" i="4" s="1"/>
  <c r="I383" i="4"/>
  <c r="O383" i="4" s="1"/>
  <c r="I386" i="4"/>
  <c r="O386" i="4" s="1"/>
  <c r="I389" i="4"/>
  <c r="O389" i="4"/>
  <c r="I392" i="4"/>
  <c r="O392" i="4" s="1"/>
  <c r="I395" i="4"/>
  <c r="O395" i="4" s="1"/>
  <c r="I398" i="4"/>
  <c r="O398" i="4" s="1"/>
  <c r="I401" i="4"/>
  <c r="O401" i="4" s="1"/>
  <c r="I404" i="4"/>
  <c r="O404" i="4" s="1"/>
  <c r="I407" i="4"/>
  <c r="O407" i="4"/>
  <c r="I410" i="4"/>
  <c r="O410" i="4" s="1"/>
  <c r="I413" i="4"/>
  <c r="O413" i="4" s="1"/>
  <c r="I416" i="4"/>
  <c r="O416" i="4" s="1"/>
  <c r="I419" i="4"/>
  <c r="O419" i="4" s="1"/>
  <c r="I422" i="4"/>
  <c r="O422" i="4" s="1"/>
  <c r="I425" i="4"/>
  <c r="O425" i="4" s="1"/>
  <c r="I428" i="4"/>
  <c r="O428" i="4"/>
  <c r="I431" i="4"/>
  <c r="O431" i="4" s="1"/>
  <c r="I434" i="4"/>
  <c r="O434" i="4"/>
  <c r="I437" i="4"/>
  <c r="O437" i="4" s="1"/>
  <c r="I440" i="4"/>
  <c r="O440" i="4" s="1"/>
  <c r="I443" i="4"/>
  <c r="O443" i="4" s="1"/>
  <c r="I446" i="4"/>
  <c r="O446" i="4" s="1"/>
  <c r="I449" i="4"/>
  <c r="O449" i="4" s="1"/>
  <c r="I452" i="4"/>
  <c r="O452" i="4"/>
  <c r="I455" i="4"/>
  <c r="O455" i="4" s="1"/>
  <c r="I458" i="4"/>
  <c r="O458" i="4" s="1"/>
  <c r="I461" i="4"/>
  <c r="O461" i="4" s="1"/>
  <c r="I464" i="4"/>
  <c r="O464" i="4" s="1"/>
  <c r="I467" i="4"/>
  <c r="O467" i="4" s="1"/>
  <c r="I470" i="4"/>
  <c r="O470" i="4" s="1"/>
  <c r="I473" i="4"/>
  <c r="O473" i="4" s="1"/>
  <c r="I476" i="4"/>
  <c r="O476" i="4" s="1"/>
  <c r="I479" i="4"/>
  <c r="O479" i="4" s="1"/>
  <c r="I482" i="4"/>
  <c r="O482" i="4" s="1"/>
  <c r="I485" i="4"/>
  <c r="O485" i="4" s="1"/>
  <c r="I488" i="4"/>
  <c r="O488" i="4"/>
  <c r="I491" i="4"/>
  <c r="O491" i="4" s="1"/>
  <c r="I494" i="4"/>
  <c r="O494" i="4" s="1"/>
  <c r="I497" i="4"/>
  <c r="O497" i="4" s="1"/>
  <c r="I500" i="4"/>
  <c r="O500" i="4" s="1"/>
  <c r="I503" i="4"/>
  <c r="O503" i="4" s="1"/>
  <c r="I506" i="4"/>
  <c r="O506" i="4"/>
  <c r="I510" i="4"/>
  <c r="O510" i="4" s="1"/>
  <c r="I513" i="4"/>
  <c r="O513" i="4" s="1"/>
  <c r="I516" i="4"/>
  <c r="O516" i="4" s="1"/>
  <c r="I519" i="4"/>
  <c r="O519" i="4" s="1"/>
  <c r="I522" i="4"/>
  <c r="O522" i="4" s="1"/>
  <c r="I525" i="4"/>
  <c r="O525" i="4"/>
  <c r="I528" i="4"/>
  <c r="O528" i="4" s="1"/>
  <c r="I531" i="4"/>
  <c r="O531" i="4"/>
  <c r="I534" i="4"/>
  <c r="O534" i="4" s="1"/>
  <c r="I537" i="4"/>
  <c r="O537" i="4" s="1"/>
  <c r="I540" i="4"/>
  <c r="O540" i="4" s="1"/>
  <c r="I543" i="4"/>
  <c r="O543" i="4"/>
  <c r="I546" i="4"/>
  <c r="O546" i="4" s="1"/>
  <c r="I549" i="4"/>
  <c r="O549" i="4"/>
  <c r="I552" i="4"/>
  <c r="O552" i="4" s="1"/>
  <c r="I9" i="5"/>
  <c r="O9" i="5" s="1"/>
  <c r="I12" i="5"/>
  <c r="O12" i="5"/>
  <c r="I15" i="5"/>
  <c r="O15" i="5" s="1"/>
  <c r="I18" i="5"/>
  <c r="O18" i="5" s="1"/>
  <c r="I21" i="5"/>
  <c r="O21" i="5" s="1"/>
  <c r="I24" i="5"/>
  <c r="O24" i="5" s="1"/>
  <c r="I27" i="5"/>
  <c r="O27" i="5" s="1"/>
  <c r="I30" i="5"/>
  <c r="O30" i="5" s="1"/>
  <c r="I33" i="5"/>
  <c r="O33" i="5" s="1"/>
  <c r="I36" i="5"/>
  <c r="O36" i="5"/>
  <c r="I39" i="5"/>
  <c r="O39" i="5" s="1"/>
  <c r="I42" i="5"/>
  <c r="O42" i="5" s="1"/>
  <c r="I45" i="5"/>
  <c r="O45" i="5" s="1"/>
  <c r="I48" i="5"/>
  <c r="O48" i="5"/>
  <c r="I51" i="5"/>
  <c r="O51" i="5" s="1"/>
  <c r="I54" i="5"/>
  <c r="O54" i="5" s="1"/>
  <c r="I57" i="5"/>
  <c r="O57" i="5" s="1"/>
  <c r="I60" i="5"/>
  <c r="O60" i="5" s="1"/>
  <c r="I63" i="5"/>
  <c r="O63" i="5" s="1"/>
  <c r="I66" i="5"/>
  <c r="O66" i="5"/>
  <c r="I69" i="5"/>
  <c r="O69" i="5" s="1"/>
  <c r="I72" i="5"/>
  <c r="O72" i="5"/>
  <c r="I75" i="5"/>
  <c r="O75" i="5" s="1"/>
  <c r="I78" i="5"/>
  <c r="O78" i="5" s="1"/>
  <c r="I81" i="5"/>
  <c r="O81" i="5" s="1"/>
  <c r="I84" i="5"/>
  <c r="O84" i="5"/>
  <c r="I87" i="5"/>
  <c r="O87" i="5" s="1"/>
  <c r="I90" i="5"/>
  <c r="O90" i="5"/>
  <c r="I93" i="5"/>
  <c r="O93" i="5" s="1"/>
  <c r="I96" i="5"/>
  <c r="O96" i="5" s="1"/>
  <c r="I100" i="5"/>
  <c r="O100" i="5" s="1"/>
  <c r="I103" i="5"/>
  <c r="O103" i="5" s="1"/>
  <c r="I106" i="5"/>
  <c r="O106" i="5" s="1"/>
  <c r="I110" i="5"/>
  <c r="O110" i="5" s="1"/>
  <c r="I113" i="5"/>
  <c r="O113" i="5" s="1"/>
  <c r="I116" i="5"/>
  <c r="O116" i="5" s="1"/>
  <c r="I119" i="5"/>
  <c r="O119" i="5" s="1"/>
  <c r="I122" i="5"/>
  <c r="O122" i="5" s="1"/>
  <c r="I125" i="5"/>
  <c r="O125" i="5" s="1"/>
  <c r="I128" i="5"/>
  <c r="O128" i="5" s="1"/>
  <c r="I132" i="5"/>
  <c r="O132" i="5" s="1"/>
  <c r="I135" i="5"/>
  <c r="O135" i="5" s="1"/>
  <c r="I138" i="5"/>
  <c r="O138" i="5" s="1"/>
  <c r="I141" i="5"/>
  <c r="O141" i="5" s="1"/>
  <c r="I144" i="5"/>
  <c r="O144" i="5" s="1"/>
  <c r="I147" i="5"/>
  <c r="O147" i="5" s="1"/>
  <c r="I150" i="5"/>
  <c r="O150" i="5" s="1"/>
  <c r="I154" i="5"/>
  <c r="O154" i="5" s="1"/>
  <c r="I157" i="5"/>
  <c r="O157" i="5" s="1"/>
  <c r="I160" i="5"/>
  <c r="O160" i="5" s="1"/>
  <c r="I163" i="5"/>
  <c r="O163" i="5" s="1"/>
  <c r="I166" i="5"/>
  <c r="O166" i="5" s="1"/>
  <c r="I169" i="5"/>
  <c r="O169" i="5" s="1"/>
  <c r="I172" i="5"/>
  <c r="O172" i="5"/>
  <c r="I175" i="5"/>
  <c r="O175" i="5" s="1"/>
  <c r="I178" i="5"/>
  <c r="O178" i="5" s="1"/>
  <c r="I181" i="5"/>
  <c r="O181" i="5" s="1"/>
  <c r="I184" i="5"/>
  <c r="O184" i="5" s="1"/>
  <c r="I187" i="5"/>
  <c r="O187" i="5" s="1"/>
  <c r="I190" i="5"/>
  <c r="O190" i="5"/>
  <c r="I193" i="5"/>
  <c r="O193" i="5" s="1"/>
  <c r="I196" i="5"/>
  <c r="O196" i="5"/>
  <c r="I199" i="5"/>
  <c r="O199" i="5" s="1"/>
  <c r="I202" i="5"/>
  <c r="O202" i="5" s="1"/>
  <c r="I205" i="5"/>
  <c r="O205" i="5" s="1"/>
  <c r="I208" i="5"/>
  <c r="O208" i="5"/>
  <c r="I211" i="5"/>
  <c r="O211" i="5" s="1"/>
  <c r="I214" i="5"/>
  <c r="O214" i="5"/>
  <c r="I217" i="5"/>
  <c r="O217" i="5" s="1"/>
  <c r="I220" i="5"/>
  <c r="O220" i="5" s="1"/>
  <c r="I223" i="5"/>
  <c r="O223" i="5" s="1"/>
  <c r="I226" i="5"/>
  <c r="O226" i="5" s="1"/>
  <c r="I229" i="5"/>
  <c r="O229" i="5" s="1"/>
  <c r="I232" i="5"/>
  <c r="O232" i="5" s="1"/>
  <c r="I235" i="5"/>
  <c r="O235" i="5" s="1"/>
  <c r="I238" i="5"/>
  <c r="O238" i="5" s="1"/>
  <c r="I241" i="5"/>
  <c r="O241" i="5"/>
  <c r="I244" i="5"/>
  <c r="O244" i="5" s="1"/>
  <c r="I247" i="5"/>
  <c r="O247" i="5"/>
  <c r="I250" i="5"/>
  <c r="O250" i="5" s="1"/>
  <c r="I253" i="5"/>
  <c r="O253" i="5" s="1"/>
  <c r="I256" i="5"/>
  <c r="O256" i="5" s="1"/>
  <c r="I259" i="5"/>
  <c r="O259" i="5" s="1"/>
  <c r="I262" i="5"/>
  <c r="O262" i="5" s="1"/>
  <c r="I265" i="5"/>
  <c r="O265" i="5"/>
  <c r="I268" i="5"/>
  <c r="O268" i="5" s="1"/>
  <c r="I271" i="5"/>
  <c r="O271" i="5"/>
  <c r="I274" i="5"/>
  <c r="O274" i="5" s="1"/>
  <c r="I277" i="5"/>
  <c r="O277" i="5" s="1"/>
  <c r="I280" i="5"/>
  <c r="O280" i="5" s="1"/>
  <c r="I283" i="5"/>
  <c r="O283" i="5" s="1"/>
  <c r="I286" i="5"/>
  <c r="O286" i="5" s="1"/>
  <c r="I289" i="5"/>
  <c r="O289" i="5"/>
  <c r="I292" i="5"/>
  <c r="O292" i="5" s="1"/>
  <c r="I295" i="5"/>
  <c r="O295" i="5"/>
  <c r="I298" i="5"/>
  <c r="O298" i="5" s="1"/>
  <c r="I301" i="5"/>
  <c r="O301" i="5" s="1"/>
  <c r="I304" i="5"/>
  <c r="O304" i="5" s="1"/>
  <c r="I307" i="5"/>
  <c r="O307" i="5" s="1"/>
  <c r="I310" i="5"/>
  <c r="O310" i="5" s="1"/>
  <c r="I313" i="5"/>
  <c r="O313" i="5"/>
  <c r="I316" i="5"/>
  <c r="O316" i="5" s="1"/>
  <c r="I319" i="5"/>
  <c r="O319" i="5"/>
  <c r="I322" i="5"/>
  <c r="O322" i="5" s="1"/>
  <c r="I325" i="5"/>
  <c r="O325" i="5" s="1"/>
  <c r="I328" i="5"/>
  <c r="O328" i="5" s="1"/>
  <c r="I331" i="5"/>
  <c r="O331" i="5" s="1"/>
  <c r="I334" i="5"/>
  <c r="O334" i="5" s="1"/>
  <c r="I337" i="5"/>
  <c r="O337" i="5"/>
  <c r="I340" i="5"/>
  <c r="O340" i="5" s="1"/>
  <c r="I343" i="5"/>
  <c r="O343" i="5"/>
  <c r="I346" i="5"/>
  <c r="O346" i="5" s="1"/>
  <c r="I349" i="5"/>
  <c r="O349" i="5" s="1"/>
  <c r="I352" i="5"/>
  <c r="O352" i="5" s="1"/>
  <c r="I356" i="5"/>
  <c r="O356" i="5" s="1"/>
  <c r="I359" i="5"/>
  <c r="O359" i="5" s="1"/>
  <c r="I362" i="5"/>
  <c r="O362" i="5"/>
  <c r="I365" i="5"/>
  <c r="O365" i="5" s="1"/>
  <c r="I368" i="5"/>
  <c r="O368" i="5"/>
  <c r="I371" i="5"/>
  <c r="O371" i="5" s="1"/>
  <c r="I374" i="5"/>
  <c r="O374" i="5" s="1"/>
  <c r="I377" i="5"/>
  <c r="O377" i="5" s="1"/>
  <c r="I380" i="5"/>
  <c r="O380" i="5" s="1"/>
  <c r="I383" i="5"/>
  <c r="O383" i="5" s="1"/>
  <c r="I386" i="5"/>
  <c r="O386" i="5"/>
  <c r="I389" i="5"/>
  <c r="O389" i="5" s="1"/>
  <c r="I392" i="5"/>
  <c r="O392" i="5"/>
  <c r="I395" i="5"/>
  <c r="O395" i="5" s="1"/>
  <c r="I398" i="5"/>
  <c r="O398" i="5" s="1"/>
  <c r="I401" i="5"/>
  <c r="O401" i="5" s="1"/>
  <c r="I404" i="5"/>
  <c r="O404" i="5" s="1"/>
  <c r="I9" i="6"/>
  <c r="O9" i="6" s="1"/>
  <c r="I12" i="6"/>
  <c r="O12" i="6" s="1"/>
  <c r="I15" i="6"/>
  <c r="O15" i="6"/>
  <c r="I18" i="6"/>
  <c r="O18" i="6" s="1"/>
  <c r="I21" i="6"/>
  <c r="O21" i="6" s="1"/>
  <c r="I24" i="6"/>
  <c r="O24" i="6" s="1"/>
  <c r="I27" i="6"/>
  <c r="O27" i="6"/>
  <c r="I30" i="6"/>
  <c r="O30" i="6" s="1"/>
  <c r="I33" i="6"/>
  <c r="O33" i="6"/>
  <c r="I36" i="6"/>
  <c r="O36" i="6" s="1"/>
  <c r="I39" i="6"/>
  <c r="O39" i="6"/>
  <c r="I42" i="6"/>
  <c r="O42" i="6" s="1"/>
  <c r="I45" i="6"/>
  <c r="O45" i="6" s="1"/>
  <c r="I48" i="6"/>
  <c r="O48" i="6" s="1"/>
  <c r="I51" i="6"/>
  <c r="O51" i="6"/>
  <c r="I54" i="6"/>
  <c r="O54" i="6" s="1"/>
  <c r="I57" i="6"/>
  <c r="O57" i="6"/>
  <c r="I60" i="6"/>
  <c r="O60" i="6" s="1"/>
  <c r="I63" i="6"/>
  <c r="O63" i="6"/>
  <c r="I66" i="6"/>
  <c r="O66" i="6" s="1"/>
  <c r="I69" i="6"/>
  <c r="O69" i="6" s="1"/>
  <c r="I72" i="6"/>
  <c r="O72" i="6" s="1"/>
  <c r="I75" i="6"/>
  <c r="O75" i="6"/>
  <c r="I78" i="6"/>
  <c r="O78" i="6" s="1"/>
  <c r="I81" i="6"/>
  <c r="O81" i="6"/>
  <c r="I84" i="6"/>
  <c r="O84" i="6" s="1"/>
  <c r="I87" i="6"/>
  <c r="O87" i="6"/>
  <c r="I90" i="6"/>
  <c r="O90" i="6" s="1"/>
  <c r="I93" i="6"/>
  <c r="O93" i="6" s="1"/>
  <c r="I96" i="6"/>
  <c r="O96" i="6" s="1"/>
  <c r="I100" i="6"/>
  <c r="O100" i="6"/>
  <c r="R99" i="6" s="1"/>
  <c r="O99" i="6" s="1"/>
  <c r="I103" i="6"/>
  <c r="O103" i="6" s="1"/>
  <c r="I107" i="6"/>
  <c r="Q106" i="6" s="1"/>
  <c r="I106" i="6" s="1"/>
  <c r="O107" i="6"/>
  <c r="R106" i="6" s="1"/>
  <c r="O106" i="6" s="1"/>
  <c r="I111" i="6"/>
  <c r="O111" i="6" s="1"/>
  <c r="I114" i="6"/>
  <c r="O114" i="6"/>
  <c r="I117" i="6"/>
  <c r="O117" i="6" s="1"/>
  <c r="I120" i="6"/>
  <c r="O120" i="6"/>
  <c r="I123" i="6"/>
  <c r="O123" i="6" s="1"/>
  <c r="I126" i="6"/>
  <c r="O126" i="6" s="1"/>
  <c r="I129" i="6"/>
  <c r="O129" i="6" s="1"/>
  <c r="I133" i="6"/>
  <c r="O133" i="6"/>
  <c r="R132" i="6" s="1"/>
  <c r="O132" i="6" s="1"/>
  <c r="I136" i="6"/>
  <c r="O136" i="6" s="1"/>
  <c r="I139" i="6"/>
  <c r="O139" i="6"/>
  <c r="I143" i="6"/>
  <c r="O143" i="6" s="1"/>
  <c r="I146" i="6"/>
  <c r="O146" i="6"/>
  <c r="I149" i="6"/>
  <c r="O149" i="6" s="1"/>
  <c r="I152" i="6"/>
  <c r="O152" i="6" s="1"/>
  <c r="I155" i="6"/>
  <c r="O155" i="6" s="1"/>
  <c r="I158" i="6"/>
  <c r="O158" i="6"/>
  <c r="I161" i="6"/>
  <c r="O161" i="6" s="1"/>
  <c r="I164" i="6"/>
  <c r="O164" i="6"/>
  <c r="I167" i="6"/>
  <c r="O167" i="6" s="1"/>
  <c r="I170" i="6"/>
  <c r="O170" i="6"/>
  <c r="I173" i="6"/>
  <c r="O173" i="6" s="1"/>
  <c r="I176" i="6"/>
  <c r="O176" i="6" s="1"/>
  <c r="I179" i="6"/>
  <c r="O179" i="6" s="1"/>
  <c r="I182" i="6"/>
  <c r="O182" i="6"/>
  <c r="I185" i="6"/>
  <c r="O185" i="6" s="1"/>
  <c r="I188" i="6"/>
  <c r="O188" i="6"/>
  <c r="I191" i="6"/>
  <c r="O191" i="6" s="1"/>
  <c r="I194" i="6"/>
  <c r="O194" i="6"/>
  <c r="I197" i="6"/>
  <c r="O197" i="6" s="1"/>
  <c r="I200" i="6"/>
  <c r="O200" i="6" s="1"/>
  <c r="I203" i="6"/>
  <c r="O203" i="6" s="1"/>
  <c r="I206" i="6"/>
  <c r="O206" i="6"/>
  <c r="I209" i="6"/>
  <c r="O209" i="6" s="1"/>
  <c r="I212" i="6"/>
  <c r="O212" i="6"/>
  <c r="I215" i="6"/>
  <c r="O215" i="6" s="1"/>
  <c r="I218" i="6"/>
  <c r="O218" i="6"/>
  <c r="I221" i="6"/>
  <c r="O221" i="6" s="1"/>
  <c r="I224" i="6"/>
  <c r="O224" i="6" s="1"/>
  <c r="I227" i="6"/>
  <c r="O227" i="6" s="1"/>
  <c r="I230" i="6"/>
  <c r="O230" i="6"/>
  <c r="I233" i="6"/>
  <c r="O233" i="6" s="1"/>
  <c r="I236" i="6"/>
  <c r="O236" i="6"/>
  <c r="I239" i="6"/>
  <c r="O239" i="6" s="1"/>
  <c r="I242" i="6"/>
  <c r="O242" i="6"/>
  <c r="I245" i="6"/>
  <c r="O245" i="6" s="1"/>
  <c r="I248" i="6"/>
  <c r="O248" i="6" s="1"/>
  <c r="I251" i="6"/>
  <c r="O251" i="6" s="1"/>
  <c r="I254" i="6"/>
  <c r="O254" i="6"/>
  <c r="I257" i="6"/>
  <c r="O257" i="6" s="1"/>
  <c r="I260" i="6"/>
  <c r="O260" i="6"/>
  <c r="I263" i="6"/>
  <c r="O263" i="6" s="1"/>
  <c r="I266" i="6"/>
  <c r="O266" i="6"/>
  <c r="I269" i="6"/>
  <c r="O269" i="6" s="1"/>
  <c r="I272" i="6"/>
  <c r="O272" i="6" s="1"/>
  <c r="I275" i="6"/>
  <c r="O275" i="6" s="1"/>
  <c r="I278" i="6"/>
  <c r="O278" i="6"/>
  <c r="I282" i="6"/>
  <c r="O282" i="6" s="1"/>
  <c r="I285" i="6"/>
  <c r="O285" i="6"/>
  <c r="I288" i="6"/>
  <c r="O288" i="6" s="1"/>
  <c r="I291" i="6"/>
  <c r="O291" i="6"/>
  <c r="I294" i="6"/>
  <c r="O294" i="6" s="1"/>
  <c r="I297" i="6"/>
  <c r="O297" i="6" s="1"/>
  <c r="I300" i="6"/>
  <c r="O300" i="6" s="1"/>
  <c r="I303" i="6"/>
  <c r="O303" i="6"/>
  <c r="I306" i="6"/>
  <c r="O306" i="6" s="1"/>
  <c r="I309" i="6"/>
  <c r="O309" i="6"/>
  <c r="I312" i="6"/>
  <c r="O312" i="6" s="1"/>
  <c r="I315" i="6"/>
  <c r="O315" i="6"/>
  <c r="I318" i="6"/>
  <c r="O318" i="6" s="1"/>
  <c r="Q130" i="4" l="1"/>
  <c r="I130" i="4" s="1"/>
  <c r="R130" i="4"/>
  <c r="O130" i="4" s="1"/>
  <c r="Q99" i="5"/>
  <c r="I99" i="5" s="1"/>
  <c r="R99" i="5"/>
  <c r="O99" i="5" s="1"/>
  <c r="R142" i="6"/>
  <c r="O142" i="6" s="1"/>
  <c r="R131" i="5"/>
  <c r="O131" i="5" s="1"/>
  <c r="R8" i="6"/>
  <c r="O8" i="6" s="1"/>
  <c r="O2" i="6" s="1"/>
  <c r="D14" i="1" s="1"/>
  <c r="R153" i="5"/>
  <c r="O153" i="5" s="1"/>
  <c r="R281" i="6"/>
  <c r="O281" i="6" s="1"/>
  <c r="R110" i="6"/>
  <c r="O110" i="6" s="1"/>
  <c r="R355" i="5"/>
  <c r="O355" i="5" s="1"/>
  <c r="R8" i="5"/>
  <c r="O8" i="5" s="1"/>
  <c r="R509" i="4"/>
  <c r="O509" i="4" s="1"/>
  <c r="Q132" i="6"/>
  <c r="I132" i="6" s="1"/>
  <c r="Q355" i="5"/>
  <c r="I355" i="5" s="1"/>
  <c r="Q109" i="5"/>
  <c r="I109" i="5" s="1"/>
  <c r="Q165" i="4"/>
  <c r="I165" i="4" s="1"/>
  <c r="O144" i="4"/>
  <c r="R143" i="4" s="1"/>
  <c r="O143" i="4" s="1"/>
  <c r="Q143" i="4"/>
  <c r="I143" i="4" s="1"/>
  <c r="R8" i="4"/>
  <c r="O8" i="4" s="1"/>
  <c r="O2" i="4" s="1"/>
  <c r="D12" i="1" s="1"/>
  <c r="Q142" i="6"/>
  <c r="I142" i="6" s="1"/>
  <c r="R109" i="5"/>
  <c r="O109" i="5" s="1"/>
  <c r="Q8" i="4"/>
  <c r="I8" i="4" s="1"/>
  <c r="R110" i="3"/>
  <c r="O110" i="3" s="1"/>
  <c r="R8" i="2"/>
  <c r="O8" i="2" s="1"/>
  <c r="O2" i="2" s="1"/>
  <c r="D10" i="1" s="1"/>
  <c r="Q99" i="6"/>
  <c r="I99" i="6" s="1"/>
  <c r="Q8" i="6"/>
  <c r="I8" i="6" s="1"/>
  <c r="Q8" i="5"/>
  <c r="I8" i="5" s="1"/>
  <c r="Q187" i="4"/>
  <c r="I187" i="4" s="1"/>
  <c r="O124" i="4"/>
  <c r="R123" i="4" s="1"/>
  <c r="O123" i="4" s="1"/>
  <c r="Q123" i="4"/>
  <c r="I123" i="4" s="1"/>
  <c r="Q153" i="5"/>
  <c r="I153" i="5" s="1"/>
  <c r="R126" i="3"/>
  <c r="O126" i="3" s="1"/>
  <c r="Q281" i="6"/>
  <c r="I281" i="6" s="1"/>
  <c r="Q110" i="6"/>
  <c r="I110" i="6" s="1"/>
  <c r="Q131" i="5"/>
  <c r="I131" i="5" s="1"/>
  <c r="Q509" i="4"/>
  <c r="I509" i="4" s="1"/>
  <c r="R187" i="4"/>
  <c r="O187" i="4" s="1"/>
  <c r="R165" i="4"/>
  <c r="O165" i="4" s="1"/>
  <c r="O91" i="3"/>
  <c r="R84" i="3" s="1"/>
  <c r="O84" i="3" s="1"/>
  <c r="R268" i="3"/>
  <c r="O268" i="3" s="1"/>
  <c r="Q110" i="3"/>
  <c r="I110" i="3" s="1"/>
  <c r="O95" i="3"/>
  <c r="R94" i="3" s="1"/>
  <c r="O94" i="3" s="1"/>
  <c r="Q94" i="3"/>
  <c r="I94" i="3" s="1"/>
  <c r="O9" i="3"/>
  <c r="R8" i="3" s="1"/>
  <c r="O8" i="3" s="1"/>
  <c r="Q8" i="3"/>
  <c r="I8" i="3" s="1"/>
  <c r="Q268" i="3"/>
  <c r="I268" i="3" s="1"/>
  <c r="Q126" i="3"/>
  <c r="I126" i="3" s="1"/>
  <c r="Q8" i="2"/>
  <c r="I8" i="2" s="1"/>
  <c r="I3" i="2" s="1"/>
  <c r="C10" i="1" s="1"/>
  <c r="O2" i="5" l="1"/>
  <c r="D13" i="1" s="1"/>
  <c r="I3" i="6"/>
  <c r="C14" i="1" s="1"/>
  <c r="E14" i="1" s="1"/>
  <c r="I3" i="4"/>
  <c r="C12" i="1" s="1"/>
  <c r="E12" i="1" s="1"/>
  <c r="E10" i="1"/>
  <c r="I3" i="3"/>
  <c r="C11" i="1" s="1"/>
  <c r="I3" i="5"/>
  <c r="C13" i="1" s="1"/>
  <c r="E13" i="1" s="1"/>
  <c r="O2" i="3"/>
  <c r="D11" i="1" s="1"/>
  <c r="C6" i="1" l="1"/>
  <c r="E11" i="1"/>
  <c r="C7" i="1" s="1"/>
</calcChain>
</file>

<file path=xl/sharedStrings.xml><?xml version="1.0" encoding="utf-8"?>
<sst xmlns="http://schemas.openxmlformats.org/spreadsheetml/2006/main" count="6066" uniqueCount="1197">
  <si>
    <t>Soupis objektů s DPH</t>
  </si>
  <si>
    <t>Stavba: 1828 - Benátky nad Jizerou - Obnova vodovodu a kanalizace</t>
  </si>
  <si>
    <t>Varianta: DPS - Dokumentace provedení stavby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</si>
  <si>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</si>
  <si>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</si>
  <si>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</si>
  <si>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</si>
  <si>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</si>
  <si>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</si>
  <si>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</si>
  <si>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</si>
  <si>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</si>
  <si>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</si>
  <si>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</si>
  <si>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>1828</t>
  </si>
  <si>
    <t>Benátky nad Jizerou - Obnova vodovodu a kanalizace</t>
  </si>
  <si>
    <t>O</t>
  </si>
  <si>
    <t>Rozpočet:</t>
  </si>
  <si>
    <t>0,00</t>
  </si>
  <si>
    <t>15,00</t>
  </si>
  <si>
    <t>21,00</t>
  </si>
  <si>
    <t>3</t>
  </si>
  <si>
    <t>2</t>
  </si>
  <si>
    <t/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</si>
  <si>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</si>
  <si>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</si>
  <si>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</si>
  <si>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</si>
  <si>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</si>
  <si>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</si>
  <si>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</si>
  <si>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</si>
  <si>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</si>
  <si>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</si>
  <si>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</si>
  <si>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</si>
  <si>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</si>
  <si>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</si>
  <si>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</si>
  <si>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</si>
  <si>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</si>
  <si>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</si>
  <si>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</si>
  <si>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</si>
  <si>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</si>
  <si>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1.01</t>
  </si>
  <si>
    <t>Zařízení staveniště, provozní vlivy</t>
  </si>
  <si>
    <t>KPL</t>
  </si>
  <si>
    <t>PP</t>
  </si>
  <si>
    <t>Specifikace dle Technických podmínek</t>
  </si>
  <si>
    <t>VV</t>
  </si>
  <si>
    <t>1.02</t>
  </si>
  <si>
    <t>Skládkovné</t>
  </si>
  <si>
    <t>Specifikace dle Technických podmínek 
Včetně poplatků pokud nebyli uvedeny jinde</t>
  </si>
  <si>
    <t>1.03</t>
  </si>
  <si>
    <t>Fotodokumentace</t>
  </si>
  <si>
    <t>1.05</t>
  </si>
  <si>
    <t>Realizační dokumentace stavby včetně projednání a kontroly na stavbě</t>
  </si>
  <si>
    <t>1.08</t>
  </si>
  <si>
    <t>Doklady požadované k předání a převzetí díla</t>
  </si>
  <si>
    <t>1.09</t>
  </si>
  <si>
    <t>Dokumentace skutečného provedení stavby a dokumentace geodetického zaměření stavby</t>
  </si>
  <si>
    <t>7</t>
  </si>
  <si>
    <t>1.10</t>
  </si>
  <si>
    <t>Další doplňující průzkumy</t>
  </si>
  <si>
    <t>8</t>
  </si>
  <si>
    <t>1.11</t>
  </si>
  <si>
    <t>Pasportizace stávajících objektů – inventarizační prohlídky</t>
  </si>
  <si>
    <t>1.12</t>
  </si>
  <si>
    <t>Vytyčení podzemních zařízení, rizika a zvláštní opatření</t>
  </si>
  <si>
    <t>1.14</t>
  </si>
  <si>
    <t>Vytyčení stavby, ochrana geodetických bodů před poškozením</t>
  </si>
  <si>
    <t>11</t>
  </si>
  <si>
    <t>1.15</t>
  </si>
  <si>
    <t>Zajištění a osvětlení výkopů a překopů</t>
  </si>
  <si>
    <t>12</t>
  </si>
  <si>
    <t>1.17</t>
  </si>
  <si>
    <t>Zvláštní požadavky na zhotovení</t>
  </si>
  <si>
    <t>13</t>
  </si>
  <si>
    <t>1.18</t>
  </si>
  <si>
    <t>Zemní práce</t>
  </si>
  <si>
    <t>14</t>
  </si>
  <si>
    <t>1.19</t>
  </si>
  <si>
    <t>Dopravně inženýrská opatření a dopravní značení DIO</t>
  </si>
  <si>
    <t>15</t>
  </si>
  <si>
    <t>1.20</t>
  </si>
  <si>
    <t>Geometrický plán</t>
  </si>
  <si>
    <t>Geometrický plán pro KSÚS pro SO 03.1 - Obnova vodovodního řadu LT80 a SO 03.2 - Obnova kanalizační stoky KT DN300</t>
  </si>
  <si>
    <t>16</t>
  </si>
  <si>
    <t>1.21</t>
  </si>
  <si>
    <t>Statické hutnící zkoušky</t>
  </si>
  <si>
    <t>Specifikace dle Technických podmínek 
2ks Žižkova ul., 3ks ul. Boženy Němcové, 3ks Šnajdrova ul.</t>
  </si>
  <si>
    <t>SO 01</t>
  </si>
  <si>
    <t>Obnova vodovodního řadu LT DN80</t>
  </si>
  <si>
    <t>113107163</t>
  </si>
  <si>
    <t>Odstranění podkladu z kameniva drceného tl 300 mm strojně pl přes 50 do 200 m2</t>
  </si>
  <si>
    <t>M2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</si>
  <si>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 (46,377m3)</t>
  </si>
  <si>
    <t>146,24+4,00+4,35=154,590 [A]</t>
  </si>
  <si>
    <t>113107181</t>
  </si>
  <si>
    <t>Odstranění podkladu živičného tl 50 mm strojně pl přes 50 do 200 m2</t>
  </si>
  <si>
    <t>Odstranění podkladů nebo krytů strojně plochy jednotlivě přes 50 m2 do 200 m2 s přemístěním hmot na skládku na vzdálenost do 20 m nebo s naložením na dopravní prostředek živičných, o tl. vrstvy do 50 mm (7,730m3)</t>
  </si>
  <si>
    <t>113154114</t>
  </si>
  <si>
    <t>Frézování živičného krytu tl 100 mm pruh š 0,5 m pl do 500 m2 bez překážek v trase</t>
  </si>
  <si>
    <t>Frézování živičného podkladu nebo krytu s naložením na dopravní prostředek plochy do 500 m2 bez překážek v trase pruhu šířky do 0,5 m, tloušťky vrstvy 100 mm 
Drážka v asfaltu pro přípojky provizorního napojení domovních přípojek. (1,087m3)</t>
  </si>
  <si>
    <t>(3,85+4,89+3,83+3,83+3,87+4,97+3,94+3,72+3,73+3,90+4,95+3,91+4,96)*0,2=10,870 [A]</t>
  </si>
  <si>
    <t>113154253</t>
  </si>
  <si>
    <t>Frézování živičného krytu tl 50 mm pruh š 1 m pl do 1000 m2 s překážkami v trase</t>
  </si>
  <si>
    <t>Frézování živičného podkladu nebo krytu s naložením na dopravní prostředek s překážkami v trase, pruh šířky do 1 m, tloušťky vrstvy 50 mm (7,540m3) 
ul. Žižkova</t>
  </si>
  <si>
    <t>113154263</t>
  </si>
  <si>
    <t>Frézování živičného krytu tl 50 mm pruh š 2 m pl do 1000 m2 s překážkami v trase</t>
  </si>
  <si>
    <t>Frézování živičného podkladu nebo krytu s naložením na dopravní prostředek s překážkami v trase, pruh šířky přes 1 m do 2 m, tloušťky vrstvy 50 mm (5,728m3), křižovatka ulic Žižkova x Raabova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</si>
  <si>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</si>
  <si>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</si>
  <si>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</si>
  <si>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 
Podzemní voda, případně dešťová voda nateklá do výkopu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</si>
  <si>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</si>
  <si>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</si>
  <si>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</si>
  <si>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 
Podzemní voda, případně dešťová voda nateklá do výkopu</t>
  </si>
  <si>
    <t>119001421</t>
  </si>
  <si>
    <t>Dočasné zajištění kabelů a kabelových tratí ze 3 volně ložených kabelů</t>
  </si>
  <si>
    <t>M</t>
  </si>
  <si>
    <t>Dočasné zajištění podzemního potrubí nebo vedení ve výkopišti kabelů a kabelových tratí z volně ložených kabelů a to do 3 kabelů</t>
  </si>
  <si>
    <t>11*1,0=11,000 [A]</t>
  </si>
  <si>
    <t>120001101</t>
  </si>
  <si>
    <t>Příplatek za ztížení odkopávky nebo prokkopávky v blízkosti inženýrských sítí</t>
  </si>
  <si>
    <t>M3</t>
  </si>
  <si>
    <t>Příplatek k cenám vykopávek za ztížení vykopávky v blízkosti inženýrských sítí nebo výbušnin v horninách jakékoliv třídy</t>
  </si>
  <si>
    <t>(11 křížení + 2 napojení na stáv.řad + 13 napojení na stáv.dom.přípojky)*2 =52,000 [A]</t>
  </si>
  <si>
    <t>131301201</t>
  </si>
  <si>
    <t>Hloubení jam zapažených v hornině tř. 4 objemu do 100 m3</t>
  </si>
  <si>
    <t>Hloubení zapažených jam a zářezů s urovnáním dna do předepsaného profilu a spádu v hornině tř. 4 do 100 m3</t>
  </si>
  <si>
    <t>2,0*2,0*1,0 výměna kónusu - 2,0*2,0*0,4 kryt vozovky =2,400 [A]</t>
  </si>
  <si>
    <t>132301202</t>
  </si>
  <si>
    <t>Hloubení rýh š do 2000 mm v hornině tř. 4 objemu do 1000 m3</t>
  </si>
  <si>
    <t>Hloubení zapažených i nezapažených rýh šířky přes 600 do 2 000 mm s urovnáním dna do předepsaného profilu a spádu v hornině tř. 4 přes 100 do 1 000 m3</t>
  </si>
  <si>
    <t>220,69 řad + (0,9*1,5*13,0) přípojky - (154,35+13,0)*0,9*0,4 kryt vozovky =177,994 [A]</t>
  </si>
  <si>
    <t>132301209</t>
  </si>
  <si>
    <t>Příplatek za lepivost k hloubení rýh š do 2000 mm v hornině tř. 4</t>
  </si>
  <si>
    <t>Hloubení zapažených i nezapažených rýh šířky přes 600 do 2 000 mm s urovnáním dna do předepsaného profilu a spádu v hornině tř. 4. Příplatek k cenám za lepivost horniny tř. 4</t>
  </si>
  <si>
    <t>(177,994+2,4)/2=90,197 [A]</t>
  </si>
  <si>
    <t>151811131</t>
  </si>
  <si>
    <t>Osazení pažicího boxu hl výkopu do 4 m š do 1,2 m</t>
  </si>
  <si>
    <t>Zřízení pažicích boxů pro pažení a rozepření stěn rýh podzemního vedení, hloubka výkopu do 4 m, šířka do 1,2 m</t>
  </si>
  <si>
    <t>490,31 řad + (1,5*13,0*2) přípojky =529,310 [A]</t>
  </si>
  <si>
    <t>151811132</t>
  </si>
  <si>
    <t>Osazení pažicího boxu hl výkopu do 4 m š do 2,5 m</t>
  </si>
  <si>
    <t>Zřízení pažicích boxů pro pažení a rozepření stěn rýh podzemního vedení, hloubka výkopu do 4 m, šířka přes 1,2 do 2,5 m</t>
  </si>
  <si>
    <t>2,0*1,0*4 jáma =8,000 [A]</t>
  </si>
  <si>
    <t>151811231</t>
  </si>
  <si>
    <t>Odstranění pažicího boxu hl výkopu do 4 m š do 1,2 m</t>
  </si>
  <si>
    <t>Odstranění pažicích boxů pro pažení a rozepření stěn rýh podzemního vedení, hloubka výkopu do 4 m, šířka do 1,2 m</t>
  </si>
  <si>
    <t>151811232</t>
  </si>
  <si>
    <t>Odstranění pažicího boxu hl výkopu do 4 m š do 2,5 m</t>
  </si>
  <si>
    <t>Odstranění pažicích boxů pro pažení a rozepření stěn rýh podzemního vedení hloubka výkopu do 4 m, šířka přes 1,2 do 2,5 m</t>
  </si>
  <si>
    <t>17</t>
  </si>
  <si>
    <t>161101101</t>
  </si>
  <si>
    <t>Svislé přemístění výkopku z horniny tř. 1 až 4 hl výkopu do 2,5 m</t>
  </si>
  <si>
    <t>Svislé přemístění výkopku do dopravního prostředku z horniny tř. 1 až 4, při hloubce výkopu přes 1 do 2,5 m</t>
  </si>
  <si>
    <t>177,994+2,4=180,394 [A]</t>
  </si>
  <si>
    <t>18</t>
  </si>
  <si>
    <t>171201101</t>
  </si>
  <si>
    <t>Uložení sypaniny do násypů nezhutněných</t>
  </si>
  <si>
    <t>Uložení sypaniny do násypů s rozprostřením sypaniny ve vrstvách a s hrubým urovnáním nezhutněných z jakýchkoliv hornin. 
Uložení výkopku a rozebranné konstrukce vozovky na trvalou slkádku.</t>
  </si>
  <si>
    <t>(177,994+2,4) výkopek + (7,540+5,728+7,730+46,377+1,087) konstrukce vozovky =248,856 [A]</t>
  </si>
  <si>
    <t>19</t>
  </si>
  <si>
    <t>171201211</t>
  </si>
  <si>
    <t>Poplatek za uložení stavebního odpadu - zeminy a kameniva na skládce</t>
  </si>
  <si>
    <t>T</t>
  </si>
  <si>
    <t>Poplatek za uložení stavebního odpadu na skládce (skládkovné) zeminy a kameniva zatříděného do Katalogu odpadů pod kódem 170 504</t>
  </si>
  <si>
    <t>(177,994+2,4)*2,0 výkopek=360,788 [A]</t>
  </si>
  <si>
    <t>20</t>
  </si>
  <si>
    <t>174101101</t>
  </si>
  <si>
    <t>Zásypání jam, šachet, rýh nebo kolem objektů sypaninou se zhutněním</t>
  </si>
  <si>
    <t>Zásyp sypaninou z jakékoliv horniny s uložením výkopku ve vrstvách se zhutněním jam, šachet, rýh nebo kolem objektů v těchto vykopávkách 
Štěrkodrť fr. 32-63, hutněno po vrstvách max. 150mm</t>
  </si>
  <si>
    <t>(177,994+2,4) výkop - 15,062 lože - 57,751 obsyp - ((3,14*0,049*0,049*154,35)+(3,14*0,016-0,016*13,0)) potrubí - 0,640 bloky =105,935 [A]</t>
  </si>
  <si>
    <t>PN</t>
  </si>
  <si>
    <t>58343959</t>
  </si>
  <si>
    <t>kamenivo drcené hrubé frakce 32-63</t>
  </si>
  <si>
    <t>Štěrkodrť fr. 32-63mm pro zásyp výkopu</t>
  </si>
  <si>
    <t>105,935*1,85=195,980 [A]</t>
  </si>
  <si>
    <t>21</t>
  </si>
  <si>
    <t>175111101</t>
  </si>
  <si>
    <t>01</t>
  </si>
  <si>
    <t>Obsypání potrubí ručně sypaninou bez prohození sítem, uloženou do 3 m</t>
  </si>
  <si>
    <t>Obsypání potrubí ručně 3 m od jeho kraje, pro jakoukoliv hloubku výkopu a míru zhutnění bez prohození sypaniny sítem 
Hutněný písek fr. 0-4mm</t>
  </si>
  <si>
    <t>(0,90*0,398*154,35-3,14*0,049*0,049*154,35) řad + (0,9*0,332*13,0-3,14*0,016-0,016*13,0) přípojky =57,751 [A]</t>
  </si>
  <si>
    <t>58337310</t>
  </si>
  <si>
    <t>štěrkopísek frakce 0-4 třída B</t>
  </si>
  <si>
    <t>Hutněný písek fr. 0-4mm pro obsyp potrubí</t>
  </si>
  <si>
    <t>57,751*2,075=119,833 [A]</t>
  </si>
  <si>
    <t>22</t>
  </si>
  <si>
    <t>02</t>
  </si>
  <si>
    <t>Obsypání potrubí ručně 3 m od jeho kraje, pro jakoukoliv hloubku výkopu a míru zhutnění bez prohození sypaniny sítem 
Obsypání provizorních vodovodních přípojek v drážkách vyfrézovaným asfaltovým obrusem v místě přejezdu vozidel.</t>
  </si>
  <si>
    <t>23</t>
  </si>
  <si>
    <t>R.01-001</t>
  </si>
  <si>
    <t>Vodorovné přemístění výkopku/sypaniny z horniny tř. 1 až 4</t>
  </si>
  <si>
    <t>Vodorovné přemístění výkopku nebo sypaniny po suchu na obvyklém dopravním prostředku, bez naložení výkopku, avšak se složením bez rozhrnutí z horniny tř. 1 až 4. Přepava výkopku na skládku. Vzdálenost doplní dodavatel dle zvolené skládky.</t>
  </si>
  <si>
    <t>Vodorovné konstrukce</t>
  </si>
  <si>
    <t>24</t>
  </si>
  <si>
    <t>451573111</t>
  </si>
  <si>
    <t>Lože pod potrubí otevřený výkop ze štěrkopísku</t>
  </si>
  <si>
    <t>Lože pod potrubí, stoky a drobné objekty v otevřeném výkopu z písku a štěrkopísku do 63 mm 
Hutněný písek fr. 0-4mm</t>
  </si>
  <si>
    <t>0,90*0,10*(154,35+13,0)=15,062 [A]</t>
  </si>
  <si>
    <t>25</t>
  </si>
  <si>
    <t>452313151</t>
  </si>
  <si>
    <t>Podkladní bloky z betonu prostého tř. C 20/25 otevřený výkop</t>
  </si>
  <si>
    <t>Podkladní a zajišťovací konstrukce z betonu prostého v otevřeném výkopu, bloky pro potrubí z betonu tř. C 20/25, X0</t>
  </si>
  <si>
    <t>0,60+0,04=0,640 [A]</t>
  </si>
  <si>
    <t>26</t>
  </si>
  <si>
    <t>452353101</t>
  </si>
  <si>
    <t>Bednění podkladních bloků otevřený výkop</t>
  </si>
  <si>
    <t>Bednění podkladních a zajišťovacích konstrukcí v otevřeném výkopu bloků pro potrubí 
Montáž, domontáž, likvidace</t>
  </si>
  <si>
    <t>((1,21*0,45)*2+1,1*0,45)+((0,55*0,28)*2+0,26*0,28)=1,965 [A]</t>
  </si>
  <si>
    <t>Komunikace</t>
  </si>
  <si>
    <t>27</t>
  </si>
  <si>
    <t>564871116</t>
  </si>
  <si>
    <t>Podklad ze štěrkodrtě ŠD tl. 300 mm</t>
  </si>
  <si>
    <t>Podklad ze štěrkodrti ŠD 0-63 s rozprostřením a zhutněním, po zhutnění tl. 300 mm 
Obnova konstrukce vozovky v rýze.</t>
  </si>
  <si>
    <t>28</t>
  </si>
  <si>
    <t>573231106</t>
  </si>
  <si>
    <t>Postřik živičný spojovací ze silniční emulze v množství 0,30 kg/m2</t>
  </si>
  <si>
    <t>Postřik spojovací PSE bez posypu kamenivem ze silniční emulze, v množství 0,30 kg/m2 
Obnova konstrukce vozovky v křižovatce ulic Žižkova x Raabova</t>
  </si>
  <si>
    <t>29</t>
  </si>
  <si>
    <t>577144121</t>
  </si>
  <si>
    <t>Asfaltový beton vrstva obrusná ACO 11 (ABS) tř. I tl 50 mm š přes 3 m z nemodifikovaného asfaltu</t>
  </si>
  <si>
    <t>Asfaltový beton vrstva obrusná ACO 11S 50/70 (ABS) s rozprostřením a se zhutněním z nemodifikovaného asfaltuv pruhu šířky přes 3 m tř. I, po zhutnění tl. 50 mm 
Obnova konstrukce vozovky v křižovatce ulic Žižkova x Raabova</t>
  </si>
  <si>
    <t>30</t>
  </si>
  <si>
    <t>577146111</t>
  </si>
  <si>
    <t>Asfaltový beton vrstva ložní ACL 22 (ABVH) tl 50 mm š do 3 m z nemodifikovaného asfaltu</t>
  </si>
  <si>
    <t>Asfaltový beton vrstva ložní ACL 22+ 50/70 (ABVH) s rozprostřením a zhutněním z nemodifikovaného asfaltu v pruhu šířky do 3 m, po zhutnění tl. 50 mm 
Obnova konstrukce vozovky v rýze.</t>
  </si>
  <si>
    <t>31</t>
  </si>
  <si>
    <t>R.05-001</t>
  </si>
  <si>
    <t>Ošetření pracovní spáry asfaltovou hmotou s povrchovým překrytem</t>
  </si>
  <si>
    <t>Zálivka pracovní spáry mezi novou a stávající obrusnou vrstvou komunikace s překrytem</t>
  </si>
  <si>
    <t>5,83+5,25=11,080 [A]</t>
  </si>
  <si>
    <t>Přidružená stavební výroba</t>
  </si>
  <si>
    <t>32</t>
  </si>
  <si>
    <t>722219191</t>
  </si>
  <si>
    <t>Montáž zemních souprav ostatní typ</t>
  </si>
  <si>
    <t>KUS</t>
  </si>
  <si>
    <t>28611116</t>
  </si>
  <si>
    <t>trubka kanalizační PVC DN 110x5000 mm SN4</t>
  </si>
  <si>
    <t>Ochranna zemní soupravy</t>
  </si>
  <si>
    <t>1*1,3=1,300 [A]</t>
  </si>
  <si>
    <t>42291073</t>
  </si>
  <si>
    <t>souprava zemní pro šoupátka DN 65-80mm Rd 1,5 m</t>
  </si>
  <si>
    <t>Zemní souprava Patent plus-AT, telesk. 1,20-1,80 m DN65/80, VAG - DODÁVKA VaK MB</t>
  </si>
  <si>
    <t>33</t>
  </si>
  <si>
    <t>734173417</t>
  </si>
  <si>
    <t>Spoj přírubový PN 16 DN 80</t>
  </si>
  <si>
    <t>SOUBOR</t>
  </si>
  <si>
    <t>Nerez šrouby, matky, podložky, těsnění...</t>
  </si>
  <si>
    <t>34</t>
  </si>
  <si>
    <t>734173422</t>
  </si>
  <si>
    <t>Spoj přírubový PN 16 DN 150</t>
  </si>
  <si>
    <t>Potrubí</t>
  </si>
  <si>
    <t>35</t>
  </si>
  <si>
    <t>851241131</t>
  </si>
  <si>
    <t>Montáž potrubí z trub litinových hrdlových s integrovaným těsněním otevřený výkop DN 80</t>
  </si>
  <si>
    <t>Vodovodní řad</t>
  </si>
  <si>
    <t>55251004</t>
  </si>
  <si>
    <t>trouba vodovodní litinová hrdlová Zn+Al (85/15)400g/m2+modrý epoxid, 6 m DN 80</t>
  </si>
  <si>
    <t>Trouba DN80 Class100 PN16</t>
  </si>
  <si>
    <t>36</t>
  </si>
  <si>
    <t>857241131</t>
  </si>
  <si>
    <t>Montáž litinových tvarovek jednoosých hrdlových otevřený výkop s integrovaným těsněním DN 80</t>
  </si>
  <si>
    <t>Montáž litinových tvarovek jednoosých na potrubí v otevřeném výkopu, kanálu nebo v šachtě s integrovaným těsněním</t>
  </si>
  <si>
    <t>1+1=2,000 [A]</t>
  </si>
  <si>
    <t>55259430</t>
  </si>
  <si>
    <t>koleno hrdlové z tvárné litiny MMK-kus DN 80-22 1/2°</t>
  </si>
  <si>
    <t>MK koleno 22 1/2° jednohrdlové, DN80 PN16</t>
  </si>
  <si>
    <t>55259710</t>
  </si>
  <si>
    <t>přesuvka hrdlová U tvárná litina základní povrchová ochrana včetně 2x spoj těsnící DN 80 L160mm</t>
  </si>
  <si>
    <t>U Kus, DN80 PN16</t>
  </si>
  <si>
    <t>37</t>
  </si>
  <si>
    <t>857242122</t>
  </si>
  <si>
    <t>Montáž litinových tvarovek jednoosých přírubových otevřený výkop DN 80</t>
  </si>
  <si>
    <t>Montáž litinových tvarovek jednoosých na potrubí v otevřeném výkopu, kanálu nebo v šachtě</t>
  </si>
  <si>
    <t>1+1+1=3,000 [A]</t>
  </si>
  <si>
    <t>55251662</t>
  </si>
  <si>
    <t>příruba litinová úsporná PN16 pro vodovodní litinové potrubí 150/170mm</t>
  </si>
  <si>
    <t>Příruba jištěná 7602 LI, d170/DN150 PN16, Hawle</t>
  </si>
  <si>
    <t>55253489</t>
  </si>
  <si>
    <t>tvarovka přírubová litinová s hladkým koncem,práškový epoxid tl 250µm F-kus DN 80</t>
  </si>
  <si>
    <t>F Kus, DN80 PN16</t>
  </si>
  <si>
    <t>55253892</t>
  </si>
  <si>
    <t>tvarovka přírubová s hrdlem z tvárné litiny,práškový epoxid tl 250µm EU-kus DN 80 L130mm</t>
  </si>
  <si>
    <t>E Kus, DN80 PN16</t>
  </si>
  <si>
    <t>38</t>
  </si>
  <si>
    <t>857244122</t>
  </si>
  <si>
    <t>Montáž litinových tvarovek odbočných přírubových otevřený výkop DN 80</t>
  </si>
  <si>
    <t>Montáž litinových tvarovek odbočných na potrubí v otevřeném výkopu, kanálu nebo v šachtě</t>
  </si>
  <si>
    <t>55250729</t>
  </si>
  <si>
    <t>tvarovka přírubová s přírubovou odbočkou T-DN 150x80 PN 10-16 natural</t>
  </si>
  <si>
    <t>T Kus, DN150/80 PN16</t>
  </si>
  <si>
    <t>39</t>
  </si>
  <si>
    <t>871161211</t>
  </si>
  <si>
    <t>Montáž potrubí z PE100 SDR 11 otevřený výkop svařovaných elektrotvarovkou D 32 x 3,0 mm</t>
  </si>
  <si>
    <t>Přepojení domovních přípojek</t>
  </si>
  <si>
    <t>28613110</t>
  </si>
  <si>
    <t>potrubí vodovodní PE100 PN16 SDR11 6m 100m 32x3,0mm</t>
  </si>
  <si>
    <t>S ochrannou skořepinou</t>
  </si>
  <si>
    <t>40</t>
  </si>
  <si>
    <t>Provizorní propojení vodovodního řadu. Potrubí včetně potřebných tvarovek a armatur. Formou zápůjčky dodavatelem stavby - pouze montáž, demontáž a pronájem potrubí během stavby. PE100 d32 SDR11</t>
  </si>
  <si>
    <t>41</t>
  </si>
  <si>
    <t>871181211</t>
  </si>
  <si>
    <t>Montáž potrubí z PE100 SDR 11 otevřený výkop svařovaných elektrotvarovkou D 50 x 4,6 mm</t>
  </si>
  <si>
    <t>Provizorní propojení vodovodního řadu. Potrubí včetně potřebných tvarovek a armatur. Formou zápůjčky dodavatelem stavby - pouze montáž, demontáž a pronájem potrubí během stavby. PE100 d50 SDR11</t>
  </si>
  <si>
    <t>42</t>
  </si>
  <si>
    <t>877161101</t>
  </si>
  <si>
    <t>Montáž elektrospojek na vodovodním potrubí z PE trub d 32</t>
  </si>
  <si>
    <t>Montáž tvarovek a elektrotvarovek, spojek, oblouků nebo redukcí</t>
  </si>
  <si>
    <t>14+1=15,000 [A]</t>
  </si>
  <si>
    <t>28615969</t>
  </si>
  <si>
    <t>elektrospojka SDR 11 PE 100 PN 16 d 32</t>
  </si>
  <si>
    <t>Elektrospojka MB, d32 SDR11, Frialen</t>
  </si>
  <si>
    <t>28653123</t>
  </si>
  <si>
    <t>redukce svařovací na tupo potrubí PE100, SDR 11, 40/32</t>
  </si>
  <si>
    <t>Redukce BR, d40-32 SDR11, Frialen</t>
  </si>
  <si>
    <t>43</t>
  </si>
  <si>
    <t>891173111</t>
  </si>
  <si>
    <t>Montáž vodovodního ventilu hlavního pro přípojky DN 32</t>
  </si>
  <si>
    <t>Ochrana zemní soupravy</t>
  </si>
  <si>
    <t>13*1,3=16,900 [A]</t>
  </si>
  <si>
    <t>42221420</t>
  </si>
  <si>
    <t>šoupátko přípojkové přímé DN 25 PN16 připoj. rozměr 32 x 1 1/4</t>
  </si>
  <si>
    <t>Šoupě dom. přípojky 5.30.32 Supa Lock, d32 PN16, AVK - DODÁVKA VaK MB</t>
  </si>
  <si>
    <t>42291072</t>
  </si>
  <si>
    <t>souprava zemní pro šoupátka DN 40-50mm Rd 1,5 m</t>
  </si>
  <si>
    <t>Zemní souprava dom. přípojky 7.7.3.1050, telesk. 1,05-1,75m DN 1"-2“, AVK - DODÁVKA VaK MB</t>
  </si>
  <si>
    <t>44</t>
  </si>
  <si>
    <t>891189951</t>
  </si>
  <si>
    <t>Montáž potrubních spojek na potrubí z jakýchkoli trub DN 40</t>
  </si>
  <si>
    <t>Montáž opravných armatur, potrubních spojek na potrubí z trub litinových, ocelových nebo plastických hmot</t>
  </si>
  <si>
    <t>12+1+13=26,000 [A]</t>
  </si>
  <si>
    <t>31942800</t>
  </si>
  <si>
    <t>spojka potrubí mosaz 32x32</t>
  </si>
  <si>
    <t>ISIFLO spojka T-101, d32x32 PN16, AVK</t>
  </si>
  <si>
    <t>R.08-002</t>
  </si>
  <si>
    <t>waga spojka DN40</t>
  </si>
  <si>
    <t>Waga Multi/Joint 3007, d46-71 PN16, Georg Fischer</t>
  </si>
  <si>
    <t>R.08-003</t>
  </si>
  <si>
    <t>přechodka PE/litina d32</t>
  </si>
  <si>
    <t>Přechodka s integrovaným PE. 5.30.4.32 Supa Lock, d32 PN16, AVK - DODÁVKA VaK MB</t>
  </si>
  <si>
    <t>45</t>
  </si>
  <si>
    <t>891241112</t>
  </si>
  <si>
    <t>Montáž vodovodních šoupátek otevřený výkop DN 80</t>
  </si>
  <si>
    <t>(bez poklopů)</t>
  </si>
  <si>
    <t>42221116</t>
  </si>
  <si>
    <t>šoupátko s přírubami, voda DN 80mm PN16</t>
  </si>
  <si>
    <t>Šoupě EKO plus, DN80 PN16, VAG - DODÁVKA VaK MB</t>
  </si>
  <si>
    <t>46</t>
  </si>
  <si>
    <t>891249111</t>
  </si>
  <si>
    <t>Montáž navrtávacích pasů na potrubí z jakýchkoli trub DN 80</t>
  </si>
  <si>
    <t>42271412</t>
  </si>
  <si>
    <t>pas navrtávací z tvárné litiny DN 80, rozsah (88-99), odbočky 1",5/4",6/4</t>
  </si>
  <si>
    <t>Navrtávací pas Single 8.4.31.80, DN80/32 PN16, AVK - DODÁVKA VaK MB</t>
  </si>
  <si>
    <t>47</t>
  </si>
  <si>
    <t>891319951</t>
  </si>
  <si>
    <t>Montáž potrubních spojek na potrubí z jakýchkoli trub DN 150</t>
  </si>
  <si>
    <t>R.08-001</t>
  </si>
  <si>
    <t>waga spojka DN150</t>
  </si>
  <si>
    <t>Waga Multi/Joint s přírubou 3057, DN150/d154-192 PN16, Georg Fischer</t>
  </si>
  <si>
    <t>48</t>
  </si>
  <si>
    <t>892233122</t>
  </si>
  <si>
    <t>Proplach a dezinfekce vodovodního potrubí DN od 40 do 70</t>
  </si>
  <si>
    <t>Proplach a dezinfekce vodovodních přípojek a provizorního propojení vodovodu</t>
  </si>
  <si>
    <t>13 přípojky + 138,50+114,50 provizorní propojení vodovodu =266,000 [A]</t>
  </si>
  <si>
    <t>49</t>
  </si>
  <si>
    <t>892241111</t>
  </si>
  <si>
    <t>Tlaková zkouška vodou potrubí do 80</t>
  </si>
  <si>
    <t>Tlakové zkoušky vodovodního řadu a přípojek</t>
  </si>
  <si>
    <t>154,35+13=167,350 [A]</t>
  </si>
  <si>
    <t>50</t>
  </si>
  <si>
    <t>892273122</t>
  </si>
  <si>
    <t>Proplach a dezinfekce vodovodního potrubí DN od 80 do 125</t>
  </si>
  <si>
    <t>Proplach a dezinfekce vodovodního řadu</t>
  </si>
  <si>
    <t>51</t>
  </si>
  <si>
    <t>894412411</t>
  </si>
  <si>
    <t>Osazení železobetonových dílců pro šachty skruží přechodových</t>
  </si>
  <si>
    <t>Osazení železobetonových dílců pro šachty skruží přechodových. 
Výměna kónusu šachty 3582043</t>
  </si>
  <si>
    <t>59224185</t>
  </si>
  <si>
    <t>prstenec šachtový vyrovnávací betonový 625x120x60mm</t>
  </si>
  <si>
    <t>Případný vyrovnávací prstenec. Počet a velikost upřesnit dle skutečnosti na stavbě.</t>
  </si>
  <si>
    <t>59224312</t>
  </si>
  <si>
    <t>kónus šachetní betonový kapsové plastové stupadlo 100x62,5x58 cm</t>
  </si>
  <si>
    <t>59224348</t>
  </si>
  <si>
    <t>těsnění elastomerové pro spojení šachetních dílů DN 1000</t>
  </si>
  <si>
    <t>52</t>
  </si>
  <si>
    <t>899104112</t>
  </si>
  <si>
    <t>Osazení poklopů litinových nebo ocelových včetně rámů pro třídu zatížení D400, E600</t>
  </si>
  <si>
    <t>Osazení poklopů litinových a ocelových včetně rámů pro třídu zatížení D400, E600 
Výměna poklopu šachty 3582043</t>
  </si>
  <si>
    <t>55241014</t>
  </si>
  <si>
    <t>poklop šachtový třída D 400, kruhový rám 785, vstup 600 mm, bez ventilace</t>
  </si>
  <si>
    <t>Poklop revizní šachty s pantem a bez ventilace, DN600 zatížení D400 - DODÁVKA VaK MB</t>
  </si>
  <si>
    <t>53</t>
  </si>
  <si>
    <t>899401111</t>
  </si>
  <si>
    <t>Osazení poklopů litinových ventilových</t>
  </si>
  <si>
    <t>42291402</t>
  </si>
  <si>
    <t>poklop litinový - ventilový</t>
  </si>
  <si>
    <t>Poklop dom. přípojky - DODÁVKA VaK MB</t>
  </si>
  <si>
    <t>54</t>
  </si>
  <si>
    <t>899401112</t>
  </si>
  <si>
    <t>Osazení poklopů litinových šoupátkových</t>
  </si>
  <si>
    <t>42291352</t>
  </si>
  <si>
    <t>poklop litinový šoupátkový pro zemní soupravy osazení do terénu a do vozovky</t>
  </si>
  <si>
    <t>DODÁVKA VaK MB</t>
  </si>
  <si>
    <t>55</t>
  </si>
  <si>
    <t>899722113</t>
  </si>
  <si>
    <t>Krytí potrubí z plastů výstražnou fólií z PVC 34cm</t>
  </si>
  <si>
    <t>Varovná páska bílé barvy, šíře 30cm, s nápisem: POZOR VODOVOD</t>
  </si>
  <si>
    <t>56</t>
  </si>
  <si>
    <t>R.08-004</t>
  </si>
  <si>
    <t>Zkouška průchodnosti volným nástrojem vodovodního potrubí do 80</t>
  </si>
  <si>
    <t>Zkouška vodovodního řadu a přípojek</t>
  </si>
  <si>
    <t>Ostatní konstrukce a práce</t>
  </si>
  <si>
    <t>57</t>
  </si>
  <si>
    <t>919735111</t>
  </si>
  <si>
    <t>Řezání stávajícího živičného krytu hl do 50 mm</t>
  </si>
  <si>
    <t>Řezání stávajícího živičného krytu nebo podkladu hloubky do 50 mm 
V křižovatce ulic Žižkova x Raabova</t>
  </si>
  <si>
    <t>5,83+5,25+5,33+0,83=17,240 [A]</t>
  </si>
  <si>
    <t>58</t>
  </si>
  <si>
    <t>919735112</t>
  </si>
  <si>
    <t>Řezání stávajícího živičného krytu hl do 100 mm</t>
  </si>
  <si>
    <t>Řezání stávajícího živičného krytu nebo podkladu hloubky přes 50 do 100 mm 
Pro výkopovou rýhu a jámu</t>
  </si>
  <si>
    <t>16,97+14,55+23,84+26,39+25,93+27,55+195,80 rýha + 4*2 jáma + (3,85+4,89+3,83+3,83+3,87+4,97+3,94+3,72+3,73+3,90+4,95+3,91+4,96)*2 drážky pro ochranu přípojek =447,730 [A]</t>
  </si>
  <si>
    <t>59</t>
  </si>
  <si>
    <t>969011121</t>
  </si>
  <si>
    <t>Vybourání vodovodního nebo plynového vedení DN do 52</t>
  </si>
  <si>
    <t>Vybourání vodovodního, plynového a pod. vedení DN do 52 mm 
Vodovodní přípojky, včetně uložení a polatku za skládku</t>
  </si>
  <si>
    <t>60</t>
  </si>
  <si>
    <t>969011131</t>
  </si>
  <si>
    <t>Vybourání vodovodního nebo plynového vedení DN do 125</t>
  </si>
  <si>
    <t>Vybourání vodovodního, plynového a pod. vedení DN do 125 mm 
Vodovodní řad, včetně uložení a polatku za skládku</t>
  </si>
  <si>
    <t>61</t>
  </si>
  <si>
    <t>976085311</t>
  </si>
  <si>
    <t>Vybourání kanalizačních rámů včetně poklopů nebo mříží pl do 0,6 m2</t>
  </si>
  <si>
    <t>Vybourání stávajícího poklopu na šachtě 3582043 včetně uložení a polatku za skládku</t>
  </si>
  <si>
    <t>62</t>
  </si>
  <si>
    <t>981511116</t>
  </si>
  <si>
    <t>Demolice konstrukcí objektů z betonu prostého postupným rozebíráním</t>
  </si>
  <si>
    <t>Demolice konstrukcí objektů postupným rozebíráním konstrukcí z betonu prostého 
Odstranění konusu a vyrovnávacích prstenců u šachty 3582043. Včetně uložení na skládku.</t>
  </si>
  <si>
    <t>63</t>
  </si>
  <si>
    <t>997221815</t>
  </si>
  <si>
    <t>Poplatek za uložení na skládce (skládkovné) stavebního odpadu betonového kód odpadu 170 101</t>
  </si>
  <si>
    <t>Poplatek za uložení stavebního odpadu na skládce (skládkovné) z prostého betonu zatříděného do Katalogu odpadů pod kódem 170 101</t>
  </si>
  <si>
    <t>0,55 kónus + vyrovnávací prstenec z šachty 3582043 =0,550 [A]</t>
  </si>
  <si>
    <t>64</t>
  </si>
  <si>
    <t>997223845</t>
  </si>
  <si>
    <t>Poplatek za uložení na skládce (skládkovné) odpadu asfaltového bez dehtu kód odpadu 170 302</t>
  </si>
  <si>
    <t>Poplatek za uložení stavebního odpadu na skládce (skládkovné) asfaltového bez obsahu dehtu zatříděného do Katalogu odpadů pod kódem 170 302</t>
  </si>
  <si>
    <t>19,30112+14,6624+15,14982+2,78272 asfaltová konstrukce vozovky =51,896 [A]</t>
  </si>
  <si>
    <t>65</t>
  </si>
  <si>
    <t>997223855</t>
  </si>
  <si>
    <t>Poplatek za uložení na skládce (skládkovné) zeminy a kameniva kód odpadu 170 504</t>
  </si>
  <si>
    <t>68,0196 štěrková konstrukce vozovky =68,020 [A]</t>
  </si>
  <si>
    <t>66</t>
  </si>
  <si>
    <t>998273102</t>
  </si>
  <si>
    <t>Přesun hmot pro trubní vedení z trub litinových otevřený výkop</t>
  </si>
  <si>
    <t>Přesun hmot pro trubní vedení hloubené z trub litinových pro vodovody nebo kanalizace v otevřeném výkopu.</t>
  </si>
  <si>
    <t>67</t>
  </si>
  <si>
    <t>R.09-001</t>
  </si>
  <si>
    <t>Vodorovné přemístění suti</t>
  </si>
  <si>
    <t>Doprava vybouraných hmot, konstrukcí nebo suti, vodorovné přemístění suti. 
Přepava suti (konstrukce vozovky, vybourané potrubí) na skládku. Vzdálenost doplní dodavatel dle zvolené skládky.</t>
  </si>
  <si>
    <t>SO 02</t>
  </si>
  <si>
    <t>Obnova vodovodního řadu LT DN100</t>
  </si>
  <si>
    <t>113107223</t>
  </si>
  <si>
    <t>Odstranění podkladu z kameniva drceného tl 300 mm strojně pl přes 200 m2</t>
  </si>
  <si>
    <t>Odstranění podkladů nebo krytů strojně plochy jednotlivě přes 200 m2 s přemístěním hmot na skládku na vzdálenost do 20 m nebo s naložením na dopravní prostředek z kameniva hrubého drceného, o tl. vrstvy přes 200 do 300 mm (87,216m3)</t>
  </si>
  <si>
    <t>6,68 komunikace KSÚS + 284,04 místní komunikace =290,720 [A]</t>
  </si>
  <si>
    <t>113107241</t>
  </si>
  <si>
    <t>Odstranění podkladu živičného tl 50 mm strojně pl přes 200 m2</t>
  </si>
  <si>
    <t>Odstranění podkladů nebo krytů strojně plochy jednotlivě přes 200 m2 s přemístěním hmot na skládku na vzdálenost do 20 m nebo s naložením na dopravní prostředek živičných, o tl. vrstvy do 50 mm (14,202m3)</t>
  </si>
  <si>
    <t>284,04 místní komunikace =284,040 [A]</t>
  </si>
  <si>
    <t>113107312</t>
  </si>
  <si>
    <t>Odstranění podkladu z kameniva těženého tl 200 mm strojně pl do 50 m2</t>
  </si>
  <si>
    <t>Odstranění podkladů nebo krytů strojně plochy jednotlivě do 50 m2 s přemístěním hmot na skládku na vzdálenost do 3 m nebo s naložením na dopravní prostředek z kameniva těženého, o tl. vrstvy přes 100 do 200 mm. (vrstva tl. 150mm, 1,002m3)</t>
  </si>
  <si>
    <t>6,68 komunikace KSÚS =6,680 [A]</t>
  </si>
  <si>
    <t>113107342</t>
  </si>
  <si>
    <t>Odstranění podkladu živičného tl 100 mm strojně pl do 50 m2</t>
  </si>
  <si>
    <t>Odstranění podkladů nebo krytů strojně plochy jednotlivě do 50 m2 s přemístěním hmot na skládku na vzdálenost do 3 m nebo s naložením na dopravní prostředek živičných, o tl. vrstvy přes 50 do 100 mm (0,668m3)</t>
  </si>
  <si>
    <t>Frézování živičného podkladu nebo krytu s naložením na dopravní prostředek plochy do 500 m2 bez překážek v trase pruhu šířky do 0,5 m, tloušťky vrstvy 100 mm 
Drážka v asfaltu pro provizorního napojení domovních přípojek. (0,521m3)</t>
  </si>
  <si>
    <t>(5,64+20,42)*0,2=5,212 [A]</t>
  </si>
  <si>
    <t>Frézování živičného podkladu nebo krytu s naložením na dopravní prostředek s překážkami v trase, pruh šířky přes 1 m do 2 m, tloušťky vrstvy 50 mm (19,823m3)</t>
  </si>
  <si>
    <t>18,45 komunikace KSÚS + 378,01 místní komunikace =396,460 [A]</t>
  </si>
  <si>
    <t>113201112</t>
  </si>
  <si>
    <t>Vytrhání obrub silničních ležatých</t>
  </si>
  <si>
    <t>Vytrhání obrub silničních včetně lože a opěry, naložení na dopravní prostředek</t>
  </si>
  <si>
    <t>19*1,0=19,000 [A]</t>
  </si>
  <si>
    <t>(19+9 křížení + 3 napojení na stáv.řad + 3 napojení na stáv.dom.přípojky)*2 =68,000 [A]</t>
  </si>
  <si>
    <t>121101101</t>
  </si>
  <si>
    <t>Sejmutí ornice s přemístěním na vzdálenost do 50 m</t>
  </si>
  <si>
    <t>Sejmutí ornice nebo lesní půdy složením, na vzdálenost do 50 m 
Plocha 10x10m v KÚ vodovodu, Uložení ornice na kraji shrnuté plochy.</t>
  </si>
  <si>
    <t>10*10*0,2=20,000 [A]</t>
  </si>
  <si>
    <t>(2,0*2,0*2,0)*9 sonda na ověření potrubí  =72,000 [A]</t>
  </si>
  <si>
    <t>131301209</t>
  </si>
  <si>
    <t>Příplatek za lepivost u hloubení jam zapažených v hornině tř. 4</t>
  </si>
  <si>
    <t>Hloubení zapažených jam a zářezů s urovnáním dna do předepsaného profilu a spádu. Příplatek k cenám za lepivost horniny tř. 4</t>
  </si>
  <si>
    <t>72/2=36,000 [A]</t>
  </si>
  <si>
    <t>132201202</t>
  </si>
  <si>
    <t>Hloubení rýh š do 2000 mm v hornině tř. 3 objemu do 1000 m3</t>
  </si>
  <si>
    <t>Hloubení zapažených i nezapažených rýh šířky přes 600 do 2 000 mm s urovnáním dna do předepsaného profilu a spádu v hornině tř. 3 přes 100 do 1 000 m3</t>
  </si>
  <si>
    <t>(405,03 řad + (0,9*1,7*6,43) přípojky + 4,63 kanalizace) - (1,91*0,9*0,6+248,47*0,9*0,4 řad + (1,41+0,70+1,94)*0,9*0,4 přípojky + 4,41*1,1*0,4 kanalizace) kryt vozovky - 6,22*0,9*0,2 ornice)*0,6 =194,700 [A]</t>
  </si>
  <si>
    <t>132201209</t>
  </si>
  <si>
    <t>Příplatek za lepivost k hloubení rýh š do 2000 mm v hornině tř. 3</t>
  </si>
  <si>
    <t>Hloubení zapažených i nezapažených rýh šířky přes 600 do 2 000 mm s urovnáním dna do předepsaného profilu a spádu v hornině tř. 3. Příplatek k cenám za lepivost horniny tř. 3</t>
  </si>
  <si>
    <t>194,700/2=97,350 [A]</t>
  </si>
  <si>
    <t>(405,03 řad + (0,9*1,7*6,43) přípojky + 4,63 kanalizace) - (1,91*0,9*0,6+248,47*0,9*0,4 řad + (1,41+0,70+1,94)*0,9*0,4 přípojky + 4,41*1,1*0,4 kanalizace) kryt vozovky - 6,22*0,9*0,2 ornice)*0,4 =129,800 [A]</t>
  </si>
  <si>
    <t>129,800/2=64,900 [A]</t>
  </si>
  <si>
    <t>899,81 řad + (1,7*6,43*2) přípojky + 8,42 kanalizace  =930,092 [A]</t>
  </si>
  <si>
    <t>(2,0*2,0*4)*9 sondy =144,000 [A]</t>
  </si>
  <si>
    <t>194,7+129,8+72,0=396,500 [A]</t>
  </si>
  <si>
    <t>(194,7+129,8-4,943) výkopek + (19,823+0,521+14,202+0,668+87,216+1,002) konstrukce vozovky =442,989 [A]</t>
  </si>
  <si>
    <t>(194,7+129,8-4,943)*2,0 výkopek=639,114 [A]</t>
  </si>
  <si>
    <t>Zásyp sypaninou z jakékoliv horniny s uložením výkopku ve vrstvách se zhutněním jam, šachet, rýh nebo kolem objektů v těchto vykopávkách 
Štěrkodrť fr. 32-63, hutněno po vrstvách max. 150mm - V komunikaci</t>
  </si>
  <si>
    <t>(324,499-4,943 zásyp rýhy) výkop - (23,637+0,485+0,225) podsyp vodovodu, kanalizace, šachty - (95,468+1,699) obsyp vodovodu, kanalizace - (2,787+0,203) potrubí vodovodu, kanalizace - 2,590 bloky - 4,050 obetonování potrubí =188,412 [A]</t>
  </si>
  <si>
    <t>188,412*1,85=348,562 [A]</t>
  </si>
  <si>
    <t>Zásypání jam, šachet rýh nebo kolem objektů sypaninou se zhutněním</t>
  </si>
  <si>
    <t>Zásyp sypaninou z jakékoliv horniny s uložením výkopku ve vrstvách se zhutněním jam, šachet, rýh nebo kolem objektů v těchto vykopávkách 
Stávající zemina, hutněno po vrstvách max. 150mm - Rýha mimo komunikaci + sondy</t>
  </si>
  <si>
    <t>6,22*0,9*1,6 - (6,22*0,9*0,717 podsyp, obsyp, ornice) + 72,0 sondy na ověření potrubí =76,943 [A]</t>
  </si>
  <si>
    <t>Obsypání potrubí ručně 3 m od jeho kraje, pro jakoukoliv hloubku výkopu a míru zhutnění bez prohození sypaniny sítem 
Vodovod - Hutněný písek fr. 0-4mm</t>
  </si>
  <si>
    <t>(0,90*0,417*256,60-3,14*0,0585*0,0585*256,60) řad + (0,9*0,363*2,0-3,14*0,0315*0,0315*2,0)+(0,9*0,350*2,43-3,14*0,025*0,025*2,43)+(0,9*0,332*2,0-3,14*0,016-0,016*2,0) přípojky =95,468 [A]</t>
  </si>
  <si>
    <t>95,468*2,075=198,096 [A]</t>
  </si>
  <si>
    <t>Obsypání potrubí ručně 3 m od jeho kraje, pro jakoukoliv hloubku výkopu a míru zhutnění bez prohození sypaniny sítem 
Kanalizace - Hutněný písek fr. 0-22mm</t>
  </si>
  <si>
    <t>1,1*0,392*4,41-3,14*0,121*0,121*4,41 =1,699 [A]</t>
  </si>
  <si>
    <t>58337331</t>
  </si>
  <si>
    <t>štěrkopísek frakce 0/22</t>
  </si>
  <si>
    <t>Hutněný písek fr. 0-22mm pro obsyp potrubí</t>
  </si>
  <si>
    <t>1,699*2,075=3,525 [A]</t>
  </si>
  <si>
    <t>03</t>
  </si>
  <si>
    <t>Obsypání potrubí ručně 3 m od jeho kraje, pro jakoukoliv hloubku výkopu a míru zhutnění bez prohození sypaniny sítem 
Obsypání provizorního propojení vodovodu v drážkách vyfrézovaným asfaltovým obrusem v místě přejezdu vozidel.</t>
  </si>
  <si>
    <t>181301103</t>
  </si>
  <si>
    <t>Rozprostření ornice tl vrstvy do 200 mm pl do 500 m2 v rovině nebo ve svahu do 1:5</t>
  </si>
  <si>
    <t>Rozprostření a urovnání ornice v rovině nebo ve svahu sklonu do 1:5 při souvislé ploše do 500 m2, tl. vrstvy přes 150 do 200 mm 
Plocha 10x10m v KÚ vodovodu,</t>
  </si>
  <si>
    <t>10*10=100,000 [A]</t>
  </si>
  <si>
    <t>181411131</t>
  </si>
  <si>
    <t>Založení parkového trávníku výsevem plochy do 1000 m2 v rovině a ve svahu do 1:5</t>
  </si>
  <si>
    <t>Založení trávníku na půdě předem připravené plochy do 1000 m2 výsevem včetně utažení parkového v rovině nebo na svahu do 1:5 
Obnova trávníku na rozprostřené ornici</t>
  </si>
  <si>
    <t>00572410</t>
  </si>
  <si>
    <t>osivo směs travní parková</t>
  </si>
  <si>
    <t>KG</t>
  </si>
  <si>
    <t>Travní semeno pro obnovu trávníku na rozprostřené ornici</t>
  </si>
  <si>
    <t>100/100=1,000 [A]</t>
  </si>
  <si>
    <t>185804312</t>
  </si>
  <si>
    <t>Zalití rostlin vodou plocha přes 20 m2</t>
  </si>
  <si>
    <t>Zalití rostlin vodou plochy záhonů jednotlivě přes 20 m2</t>
  </si>
  <si>
    <t>194,7+129,8-4,943=319,557 [A]</t>
  </si>
  <si>
    <t>Svislé konstrukce</t>
  </si>
  <si>
    <t>359901111</t>
  </si>
  <si>
    <t>Vyčištění stok</t>
  </si>
  <si>
    <t>Vyčištění stok a přípojek před provedením kamerové prohlídky. 
Upravit délku dle stavu stávajících přípojek.</t>
  </si>
  <si>
    <t>4,41 nová přípojka + 13*10 stávající přípojky =134,410 [A]</t>
  </si>
  <si>
    <t>359901211</t>
  </si>
  <si>
    <t>Monitoring stoky jakékoli výšky na nové kanalizaci</t>
  </si>
  <si>
    <t>Prohlídka potrubí televizní kamerou, záznam prohlídky na nosičích DVD a vyhotovení závěrečného písemného protokolu dle TP VaK MB. 
Upravit délku dle stavu stávajících přípojek.</t>
  </si>
  <si>
    <t>Lože pod potrubí, stoky a drobné objekty v otevřeném výkopu z písku a štěrkopísku do 63 mm 
Vodovod - Hutněný písek fr. 0-4mm</t>
  </si>
  <si>
    <t>0,90*0,10*(256,6+6,43)=23,673 [A]</t>
  </si>
  <si>
    <t>Lože pod potrubí, stoky a drobné objekty v otevřeném výkopu z písku a štěrkopísku do 63 mm 
Kanalizace - Hutněný písek fr. 0-22mm</t>
  </si>
  <si>
    <t>1,10*0,10*4,41=0,485 [A]</t>
  </si>
  <si>
    <t>0,23+0,23+0,23+0,15*2+0,15+0,15*4+0,23*3+0,08*2=2,590 [A]</t>
  </si>
  <si>
    <t>((0,92*0,30)*2+0,83*0,30)*(1+1+1)+((0,77*0,30)*2+0,65*0,30)*(2+1+4)+((0,97*0,28)*2+0,85*0,28)*3+((0,58*0,28)*2+0,49*0,28)*2=10,270 [A]</t>
  </si>
  <si>
    <t>564251111</t>
  </si>
  <si>
    <t>Podklad nebo podsyp ze štěrkopísku ŠP tl 150 mm</t>
  </si>
  <si>
    <t>Podklad nebo podsyp ze štěrkopísku ŠP s rozprostřením, vlhčením a zhutněním, po zhutnění tl. 150 mm 
Obnova konstrukce vozovky v rýze.</t>
  </si>
  <si>
    <t>Postřik spojovací PSE bez posypu kamenivem ze silniční emulze, v množství 0,30 kg/m2 
Obnova konstrukce vozovky</t>
  </si>
  <si>
    <t>18,45+6,68 komunikace KSÚS + 378,01 místní komunikace + 5,212 drážky pro ochranu provizorního potrubí =408,352 [A]</t>
  </si>
  <si>
    <t>577144111</t>
  </si>
  <si>
    <t>Asfaltový beton vrstva obrusná ACO 11 (ABS) tř. I tl 50 mm š do 3 m z nemodifikovaného asfaltu</t>
  </si>
  <si>
    <t>Asfaltový beton vrstva obrusná ACO 11S 50/70 (ABS) s rozprostřením a se zhutněním z nemodifikovaného asfaltuv pruhu šířky do 3 m tř. I, po zhutnění tl. 50 mm 
Obnova konstrukce vozovky</t>
  </si>
  <si>
    <t>18,45 komunikace KSÚS + 378,01 místní komunikace + 5,212 drážky pro ochranu provizorního potrubí =401,672 [A]</t>
  </si>
  <si>
    <t>577145112</t>
  </si>
  <si>
    <t>Asfaltový beton vrstva ložní ACL 16 (ABH) tl 50 mm š do 3 m z nemodifikovaného asfaltu</t>
  </si>
  <si>
    <t>Asfaltový beton vrstva ložní ACL 16S 50/70 (ABH) s rozprostřením a zhutněním z nemodifikovaného asfaltu v pruhu šířky do 3 m, po zhutnění tl. 50 mm 
Obnova konstrukce vozovky v rýze.</t>
  </si>
  <si>
    <t>6,68*2 komunikace KSÚS =13,360 [A]</t>
  </si>
  <si>
    <t>284,04 místní komunikace + 5,212 drážky pro ochranu provizorního potrubí =289,252 [A]</t>
  </si>
  <si>
    <t>11,37 komunikace KSÚS + 115,48+25,73+59,23+161,25+8,49 místní komunikace + (5,64+20,42)*2 drážky pro ochranu provizorního potrubí =433,670 [A]</t>
  </si>
  <si>
    <t>721290112</t>
  </si>
  <si>
    <t>Zkouška těsnosti potrubí kanalizace vodou do DN 200</t>
  </si>
  <si>
    <t>Zkouška těsnosti kanalizace vodou DN 150 nebo DN 200</t>
  </si>
  <si>
    <t>2+2=4,000 [A]</t>
  </si>
  <si>
    <t>4*1,3=5,200 [A]</t>
  </si>
  <si>
    <t>42291074</t>
  </si>
  <si>
    <t>souprava zemní pro šoupátka DN 100-150mm Rd 1,5 m</t>
  </si>
  <si>
    <t>Zemní souprava Patent plus-AT, telesk. 1,20-1,80 m DN100-150, VAG - DODÁVKA VaK MB</t>
  </si>
  <si>
    <t>734173418</t>
  </si>
  <si>
    <t>Spoj přírubový PN 16 DN 100</t>
  </si>
  <si>
    <t>831352121</t>
  </si>
  <si>
    <t>Montáž potrubí z trub kameninových hrdlových s integrovaným těsněním výkop sklon do 20 % DN 200</t>
  </si>
  <si>
    <t>Kanalizační přípojka k UV</t>
  </si>
  <si>
    <t>59710703</t>
  </si>
  <si>
    <t>trouba kameninová glazovaná pouze uvnitř DN 200mm L2,50m spojovací systém F,C Třida 160</t>
  </si>
  <si>
    <t>831352193</t>
  </si>
  <si>
    <t>Příplatek k montáži kameninového potrubí za napojení dvou dříků trub pomocí převlečné manžety DN 200</t>
  </si>
  <si>
    <t>Příplatek k cenám za napojení dvou dříků trub o stejném průměru (max. rozdíl 12 mm) pomocí převlečné manžety (manžeta zahrnuta v ceně) DN 200 
Oprava živých stávajících kanalizačních přípojek DN150 či DN200 po provedení výřezu a kontrole fukčnosti. 
Počet a DN upravit dle skutečnosti na stavbě po dohodě s VaK MB.</t>
  </si>
  <si>
    <t>13*2=26,000 [A]</t>
  </si>
  <si>
    <t>831372193</t>
  </si>
  <si>
    <t>Příplatek k montáži kameninového potrubí za napojení dvou dříků trub pomocí převlečné manžety DN 300</t>
  </si>
  <si>
    <t>Příplatek k cenám za napojení dvou dříků trub o stejném průměru (max. rozdíl 12 mm) pomocí převlečné manžety (manžeta zahrnuta v ceně) DN 300 
Napojení na stávající kanalizační stoku</t>
  </si>
  <si>
    <t>837352221</t>
  </si>
  <si>
    <t>Montáž kameninových tvarovek jednoosých s integrovaným těsněním otevřený výkop DN 200</t>
  </si>
  <si>
    <t>Montáž kameninových tvarovek na potrubí v otevřeném výkopu s integrovaným těsněním jednoosých</t>
  </si>
  <si>
    <t>59710843</t>
  </si>
  <si>
    <t>trouba kameninová glazovaná zkrácená DN 200mm L 60(75)cm třída 160 spojovací systém F,C</t>
  </si>
  <si>
    <t>GZ kus KT DN200 tř.160 pro kanalizační přípojku</t>
  </si>
  <si>
    <t>837372221</t>
  </si>
  <si>
    <t>Montáž kameninových tvarovek jednoosých s integrovaným těsněním otevřený výkop DN 300</t>
  </si>
  <si>
    <t>59710879</t>
  </si>
  <si>
    <t>trouba kameninová glazovaná zkrácená bez hrdla DN 300mm L 60(75)cm třída 160 spojovací systém C</t>
  </si>
  <si>
    <t>GA kus KT DN300 tř.160 pro kanalizační stoku</t>
  </si>
  <si>
    <t>850265121</t>
  </si>
  <si>
    <t>Výřez nebo výsek na potrubí z trub litinových tlakových nebo plastických hmot DN 100</t>
  </si>
  <si>
    <t>Napojení řadu v ZÚ</t>
  </si>
  <si>
    <t>851261131</t>
  </si>
  <si>
    <t>Montáž potrubí z trub litinových hrdlových s integrovaným těsněním otevřený výkop DN 100</t>
  </si>
  <si>
    <t>55251005</t>
  </si>
  <si>
    <t>trouba vodovodní litinová hrdlová Zn+Al (85/15)400g/m2+modrý epoxid, 6 m DN 100</t>
  </si>
  <si>
    <t>Trouba DN100 Class100 PN16</t>
  </si>
  <si>
    <t>2+2+2+1=7,000 [A]</t>
  </si>
  <si>
    <t>55251820</t>
  </si>
  <si>
    <t>koleno přírubové prodloužené s patkou pro připojení k hydrantu 80/90 mm</t>
  </si>
  <si>
    <t>Prodl. přírub. koleno 90° s patkou 5050, DN80 PN16, Hawle</t>
  </si>
  <si>
    <t>55253087</t>
  </si>
  <si>
    <t>trouba přírubová litinová vodovodní  PN 10/16 DN 80 dl 200mm</t>
  </si>
  <si>
    <t>TP Kus, dl. 200mm DN80 PN16</t>
  </si>
  <si>
    <t>2*0,2=0,400 [A]</t>
  </si>
  <si>
    <t>55259970</t>
  </si>
  <si>
    <t>koleno přírubové P tvárná litina DN 80-45°</t>
  </si>
  <si>
    <t>Přírub. koleno 45°, DN80 PN16</t>
  </si>
  <si>
    <t>55259982</t>
  </si>
  <si>
    <t>koleno přírubové Q tvárná litina DN80-90°</t>
  </si>
  <si>
    <t>Přírub. koleno 90°, DN80 PN16</t>
  </si>
  <si>
    <t>857261131</t>
  </si>
  <si>
    <t>Montáž litinových tvarovek jednoosých hrdlových otevřený výkop s integrovaným těsněním DN 100</t>
  </si>
  <si>
    <t>Montáž litinových tvarovek jednoosých na potrubí v otevřeném výkopu, kanálu nebo v šachtě s integrovaným těsněním</t>
  </si>
  <si>
    <t>1+4+2=7,000 [A]</t>
  </si>
  <si>
    <t>55259452</t>
  </si>
  <si>
    <t>koleno hrdlové z tvárné litiny MMK-kus DN 100-30°</t>
  </si>
  <si>
    <t>MMK Koleno 30°, DN100 PN16</t>
  </si>
  <si>
    <t>MK Koleno 30° jednohrdlové, DN100 PN16</t>
  </si>
  <si>
    <t>55259471</t>
  </si>
  <si>
    <t>koleno hrdlové z tvárné litiny MMK-kus DN 100-45°</t>
  </si>
  <si>
    <t>MK Koleno 45° jednohrdlové, DN100 PN16</t>
  </si>
  <si>
    <t>857262122</t>
  </si>
  <si>
    <t>Montáž litinových tvarovek jednoosých přírubových otevřený výkop DN 100</t>
  </si>
  <si>
    <t>1+1+2+1=5,000 [A]</t>
  </si>
  <si>
    <t>55251658</t>
  </si>
  <si>
    <t>příruba litinová úsporná PN16 pro vodovodní litinové potrubí 100/118mm</t>
  </si>
  <si>
    <t>Příruba jištěná 7602 LI, d118/DN100 PN16, Hawle</t>
  </si>
  <si>
    <t>55253490</t>
  </si>
  <si>
    <t>tvarovka přírubová litinová s hladkým koncem,práškový epoxid tl 250µm F-kus DN 100</t>
  </si>
  <si>
    <t>F Kus, DN100 PN16</t>
  </si>
  <si>
    <t>55253893</t>
  </si>
  <si>
    <t>tvarovka přírubová s hrdlem z tvárné litiny,práškový epoxid tl 250µm EU-kus DN 100 L130mm</t>
  </si>
  <si>
    <t>E Kus, DN100 PN16</t>
  </si>
  <si>
    <t>55259815</t>
  </si>
  <si>
    <t>přechod přírubový tvárná litina DN 100/80 L200mm</t>
  </si>
  <si>
    <t>FFR Kus, DN100/80 PN16</t>
  </si>
  <si>
    <t>857263131</t>
  </si>
  <si>
    <t>Montáž litinových tvarovek odbočných hrdlových otevřený výkop s integrovaným těsněním DN 100</t>
  </si>
  <si>
    <t>Montáž litinových tvarovek odbočných na potrubí v otevřeném výkopu, kanául nebo v šachtě</t>
  </si>
  <si>
    <t>55258534</t>
  </si>
  <si>
    <t>tvarovka hrdlová s přírubovou odbočkou z tvárné litiny MMA-kus DN 100/80</t>
  </si>
  <si>
    <t>MMA Kus, DN100/80 PN16</t>
  </si>
  <si>
    <t>857264122</t>
  </si>
  <si>
    <t>Montáž litinových tvarovek odbočných přírubových otevřený výkop DN 100</t>
  </si>
  <si>
    <t>55250714</t>
  </si>
  <si>
    <t>tvarovka přírubová s přírubovou odbočkou T-DN 100x100 PN 10-16 natural</t>
  </si>
  <si>
    <t>T Kus, DN100/100 PN16</t>
  </si>
  <si>
    <t>55250718</t>
  </si>
  <si>
    <t>tvarovka přírubová s přírubovou odbočkou T-DN 100x80 PN 10-16 natural</t>
  </si>
  <si>
    <t>T Kus, DN100/80 PN16</t>
  </si>
  <si>
    <t>28613112</t>
  </si>
  <si>
    <t>potrubí vodovodní PE100 PN16 SDR11 6m 100m 50x4,6mm</t>
  </si>
  <si>
    <t>68</t>
  </si>
  <si>
    <t>871211141</t>
  </si>
  <si>
    <t>Montáž potrubí z PE100 SDR 11 otevřený výkop svařovaných na tupo D 63 x 5,8 mm</t>
  </si>
  <si>
    <t>28613113</t>
  </si>
  <si>
    <t>potrubí vodovodní PE100 PN16 SDR11 6m 100m 63x5,8mm</t>
  </si>
  <si>
    <t>69</t>
  </si>
  <si>
    <t>877161110</t>
  </si>
  <si>
    <t>Montáž elektrokolen 45° na vodovodním potrubí z PE trub d 32</t>
  </si>
  <si>
    <t>Montáž tvarovek a elektrotvarovek, kolen 22 st. nebo 45 st.</t>
  </si>
  <si>
    <t>28615010</t>
  </si>
  <si>
    <t>elektrokoleno 45° PE 100 PN 16 d 32</t>
  </si>
  <si>
    <t>Elektrokoleno 45° W45°, d32 SDR11, Frialen</t>
  </si>
  <si>
    <t>70</t>
  </si>
  <si>
    <t>71</t>
  </si>
  <si>
    <t>891183111</t>
  </si>
  <si>
    <t>Montáž vodovodního ventilu hlavního pro přípojky DN 40</t>
  </si>
  <si>
    <t>1,3*1=1,300 [A]</t>
  </si>
  <si>
    <t>42221423</t>
  </si>
  <si>
    <t>šoupátko přípojkové přímé DN 40 PN16připoj. rozměr 50 x 1 1/2</t>
  </si>
  <si>
    <t>Šoupě dom. přípojky 2520 vněj.z./vnit. z., DN1 1/2“ PN16, Hawle - DODÁVKA VaK MB</t>
  </si>
  <si>
    <t>Zemní souprava dom. přípojky 9601, telesk. 1,30-1,80m DN 3/4"-2“, Hawle - DODÁVKA VaK MB</t>
  </si>
  <si>
    <t>72</t>
  </si>
  <si>
    <t>73</t>
  </si>
  <si>
    <t>891213111</t>
  </si>
  <si>
    <t>Montáž vodovodního ventilu hlavního pro přípojky DN 50</t>
  </si>
  <si>
    <t>42221424</t>
  </si>
  <si>
    <t>šoupátko přípojkové přímé DN 50 PN16 připoj. rozměr 63 x 2</t>
  </si>
  <si>
    <t>Šoupě dom. přípojky 2520 vněj.z./vnit. z., DN2“ PN16, Hawle - DODÁVKA VaK MB</t>
  </si>
  <si>
    <t>74</t>
  </si>
  <si>
    <t>891219951</t>
  </si>
  <si>
    <t>Montáž potrubních spojek na potrubí z jakýchkoli trub DN 50</t>
  </si>
  <si>
    <t>1+1+1+1=4,000 [A]</t>
  </si>
  <si>
    <t>31942802</t>
  </si>
  <si>
    <t>spojka potrubí mosaz 50x50</t>
  </si>
  <si>
    <t>ISIFLO spojka T-101, d50x50 PN16, AVK</t>
  </si>
  <si>
    <t>31942803</t>
  </si>
  <si>
    <t>spojka potrubí mosaz 63x63</t>
  </si>
  <si>
    <t>ISIFLO spojka T-101, d63x63 PN16, AVK</t>
  </si>
  <si>
    <t>31951190</t>
  </si>
  <si>
    <t>spojka svěrná s vnějším závitem pro PE trubku 1 1/2" x 50 mm</t>
  </si>
  <si>
    <t>ISIFLO přechodka T-115, d50/1 1/2“ PN16, AVK</t>
  </si>
  <si>
    <t>31951191</t>
  </si>
  <si>
    <t>spojka svěrná s vnějším závitem pro PE trubku 2" x 63 mm</t>
  </si>
  <si>
    <t>ISIFLO přechodka T-116, d63/2“ PN16, AVK</t>
  </si>
  <si>
    <t>75</t>
  </si>
  <si>
    <t>bez poklopů</t>
  </si>
  <si>
    <t>76</t>
  </si>
  <si>
    <t>891247111</t>
  </si>
  <si>
    <t>Montáž hydrantů podzemních DN 80</t>
  </si>
  <si>
    <t>Montáž vodovodních hydrantů podzemních (bez osazení poklopů)</t>
  </si>
  <si>
    <t>42273594</t>
  </si>
  <si>
    <t>hydrant podzemní DN80 PN16 dvojitý uzávěr s koulí, krycí výška 1500 mm</t>
  </si>
  <si>
    <t>Hydrant 12.1.1.1500 Hvězda podz. dvoj. uz., 1,50m DN80 PN16, AVK - DODÁVKA VaK MB</t>
  </si>
  <si>
    <t>77</t>
  </si>
  <si>
    <t>891249951</t>
  </si>
  <si>
    <t>Montáž potrubních spojek na potrubí z jakýchkoli trub DN 80</t>
  </si>
  <si>
    <t>R.08-005</t>
  </si>
  <si>
    <t>waga spojka DN80</t>
  </si>
  <si>
    <t>Waga Multi/Joint s přírubou 3057, DN80/d84-105 PN16, Georg Fischer</t>
  </si>
  <si>
    <t>78</t>
  </si>
  <si>
    <t>891261112</t>
  </si>
  <si>
    <t>Montáž vodovodních šoupátek otevřený výkop DN 100</t>
  </si>
  <si>
    <t>42221117</t>
  </si>
  <si>
    <t>šoupátko s přírubami, voda DN 100mm PN16</t>
  </si>
  <si>
    <t>Šoupě EKO plus, DN100 PN16, VAG - DODÁVKA VaK MB</t>
  </si>
  <si>
    <t>79</t>
  </si>
  <si>
    <t>891269111</t>
  </si>
  <si>
    <t>Montáž navrtávacích pasů na potrubí z jakýchkoli trub DN 100</t>
  </si>
  <si>
    <t>42271414</t>
  </si>
  <si>
    <t>pas navrtávací z tvárné litiny DN 100, rozsah (114-119), odbočky 1",5/4",6/4",2</t>
  </si>
  <si>
    <t>Navrtávací pas Single 8.4.31.100, DN100/32 PN16, AVK - DODÁVKA VaK MB</t>
  </si>
  <si>
    <t>Navrtávací pas HACOM 3350, DN100/2“ PN16, Hawle - DODÁVKA VaK MB</t>
  </si>
  <si>
    <t>Navrtávací pas HACOM 3350, DN100/1 1/2“ PN16, Hawle - DODÁVKA VaK MB</t>
  </si>
  <si>
    <t>80</t>
  </si>
  <si>
    <t>891269951</t>
  </si>
  <si>
    <t>Montáž potrubních spojek na potrubí z jakýchkoli trub DN 100</t>
  </si>
  <si>
    <t>R.08-006</t>
  </si>
  <si>
    <t>waga spojka DN100</t>
  </si>
  <si>
    <t>Waga Multi/Joint 3007, DN100 d104-132 PN16, Georg Fischer</t>
  </si>
  <si>
    <t>81</t>
  </si>
  <si>
    <t>Proplach vodovodních přípojek a provizorního propojení vodovodu</t>
  </si>
  <si>
    <t>2,00+2,43+2,00 + provizorní ptopojení 151,50+7,00=164,930 [A]</t>
  </si>
  <si>
    <t>82</t>
  </si>
  <si>
    <t>Tlakové zkoušky vodovodních přípojek</t>
  </si>
  <si>
    <t>2,0+2,43+2,0=6,430 [A]</t>
  </si>
  <si>
    <t>83</t>
  </si>
  <si>
    <t>892271111</t>
  </si>
  <si>
    <t>Tlaková zkouška vodou potrubí DN 100 nebo 125</t>
  </si>
  <si>
    <t>Tlakové zkoušky vodovodního řadu</t>
  </si>
  <si>
    <t>84</t>
  </si>
  <si>
    <t>85</t>
  </si>
  <si>
    <t>894411121</t>
  </si>
  <si>
    <t>Zřízení šachet kanalizačních z betonových dílců na potrubí DN nad 200 do 300 dno beton tř. C 25/30</t>
  </si>
  <si>
    <t>Zřízení šachet kanalizačních z betonových dílců výšky vstupu do 1,50 m s obložením dna a žlábku čedičem, betonem tř. C 25/30, na potrubí DN přes 200 do 300, včetně betonové podkladní desky</t>
  </si>
  <si>
    <t>59224064</t>
  </si>
  <si>
    <t>dno betonové šachtové kulaté DN 1000 x 500, 100 x 65 x 15 cm</t>
  </si>
  <si>
    <t>Dno pro revizní šachty TBZ-Q.1 100/525 KOM tl.15cm, včetně čedičového obkladu a stupadel</t>
  </si>
  <si>
    <t>59224187</t>
  </si>
  <si>
    <t>prstenec šachtový vyrovnávací betonový 625x120x100mm</t>
  </si>
  <si>
    <t>Vyrovnávací prstenec pro revizní šachty TBW-Q.1 63/10</t>
  </si>
  <si>
    <t>59224315</t>
  </si>
  <si>
    <t>deska betonová zákrytová pro kruhové šachty 100/62,5 x 16,5 cm</t>
  </si>
  <si>
    <t>Zákrytová deska pro revizní šachty TZK-Q.1 100-63/17, včetně stupadel</t>
  </si>
  <si>
    <t>Těsnění pro revizní šachty</t>
  </si>
  <si>
    <t>86</t>
  </si>
  <si>
    <t>895941211</t>
  </si>
  <si>
    <t>Zřízení vpusti kanalizační uliční z betonových dílců typ UV-50 nízký</t>
  </si>
  <si>
    <t>Včetně lože</t>
  </si>
  <si>
    <t>59223850</t>
  </si>
  <si>
    <t>dno betonové pro uliční vpusť s výtokovým otvorem 45x33x5 cm</t>
  </si>
  <si>
    <t>TBV-Q 450/330/1a s výtokem DN200</t>
  </si>
  <si>
    <t>59223857</t>
  </si>
  <si>
    <t>skruž betonová pro uliční vpusť horní 45 x 29,5 x 5 cm</t>
  </si>
  <si>
    <t>TBV-Q 450/295/5b</t>
  </si>
  <si>
    <t>59223864</t>
  </si>
  <si>
    <t>prstenec betonový pro uliční vpusť vyrovnávací 39 x 6 x 13 cm</t>
  </si>
  <si>
    <t>TBV-Q 390/60/10a</t>
  </si>
  <si>
    <t>87</t>
  </si>
  <si>
    <t>Osazení poklopů litinových a ocelových včetně rámů pro třídu zatížení D400, E600</t>
  </si>
  <si>
    <t>55241015</t>
  </si>
  <si>
    <t>poklop šachtový třída D 400, kruhový rám 785, vstup 600 mm, s ventilací</t>
  </si>
  <si>
    <t>Poklop revizní šachty s pantem a ventilací, DN600 zatížení D400 - DODÁVKA VaK MB 
Na šachtě Š1</t>
  </si>
  <si>
    <t>55241402</t>
  </si>
  <si>
    <t>poklop šachtový s rámem DN600 třída D 400,  bez odvětrání</t>
  </si>
  <si>
    <t>Samonivelační poklop revizní šachty v komunikaci s pantem a bez ventilace, DN600 zatížení D400 - DODÁVKA VaK MB 
Na šachtě v ZÚ vodovodu</t>
  </si>
  <si>
    <t>88</t>
  </si>
  <si>
    <t>899204112</t>
  </si>
  <si>
    <t>Osazení mříží litinových včetně rámů a košů na bahno pro třídu zatížení D400, E600</t>
  </si>
  <si>
    <t>55242320</t>
  </si>
  <si>
    <t>mříž vtoková litinová plochá 500x500mm</t>
  </si>
  <si>
    <t>59223875</t>
  </si>
  <si>
    <t>koš nízký pro uliční vpusti, žárově zinkovaný plech,pro rám 500/500</t>
  </si>
  <si>
    <t>89</t>
  </si>
  <si>
    <t>90</t>
  </si>
  <si>
    <t>91</t>
  </si>
  <si>
    <t>899401113</t>
  </si>
  <si>
    <t>Osazení poklopů litinových hydrantových</t>
  </si>
  <si>
    <t>42291452</t>
  </si>
  <si>
    <t>poklop litinový - hydrantový DN 80</t>
  </si>
  <si>
    <t>92</t>
  </si>
  <si>
    <t>899623141</t>
  </si>
  <si>
    <t>Obetonování potrubí nebo zdiva stok betonem prostým tř. C 12/15 otevřený výkop</t>
  </si>
  <si>
    <t>Obetonování potrubí betonem prostým v otevřeném výkopu, beton tř. C 12/15. 
Upravit dle skutečnosti na stavbě po dohodě s VaK MB</t>
  </si>
  <si>
    <t>(0,55*0,40*1,5-3,14*0,121*0,121*1,5) Nová přípojka + (0,55*0,55*1,0-3,14*0,121*0,121*1,0)*13 Stávající přípojky + (0,80*0,80*1,0-3,14*0,243*0,243*1,0) Stávající stoka DN400 =4,050 [A]</t>
  </si>
  <si>
    <t>93</t>
  </si>
  <si>
    <t>899643111</t>
  </si>
  <si>
    <t>Bednění pro obetonování potrubí otevřený výkop</t>
  </si>
  <si>
    <t>Bednění pro obetonování potrubí v otevřeném výkopu</t>
  </si>
  <si>
    <t>0,40*1,5*2 Nová přípojka + (0,55*1,0*2)*13 Stávající přípojky + 0,80*1,0*2 Stávající stoka DN400 =17,100 [A]</t>
  </si>
  <si>
    <t>94</t>
  </si>
  <si>
    <t>256,60+(2,0+2,43+2,0)=263,030 [A]</t>
  </si>
  <si>
    <t>95</t>
  </si>
  <si>
    <t>Varovná páska hnědé barvy, šíře 30cm, s nápisem: POZOR KANALIZACE</t>
  </si>
  <si>
    <t>96</t>
  </si>
  <si>
    <t>97</t>
  </si>
  <si>
    <t>R.08-007</t>
  </si>
  <si>
    <t>Zkouška průchodnosti volným nástrojem vodovodního potrubí do 125</t>
  </si>
  <si>
    <t>Zkouška vodovodního řadu</t>
  </si>
  <si>
    <t>98</t>
  </si>
  <si>
    <t>R.08-008</t>
  </si>
  <si>
    <t>Výsek na kameninovém potrubí DN 200</t>
  </si>
  <si>
    <t>Výsek a montáž kameninové či betonové trouby DN150 či DN200 pro kontrolu stavu stávajících kanalizačních přípojek. 
Počet a DN upravit dle skutečnosti na stavbě po dohodě s VaK MB.</t>
  </si>
  <si>
    <t>Počet a DN upravit dle skutečnosti na stavbě po dohodě s VaK MB.</t>
  </si>
  <si>
    <t>13*0,6m=7,800 [A]</t>
  </si>
  <si>
    <t>99</t>
  </si>
  <si>
    <t>916231213</t>
  </si>
  <si>
    <t>Osazení chodníkového obrubníku betonového stojatého s boční opěrou do lože z betonu prostého</t>
  </si>
  <si>
    <t>Osazení chodníkového obrubníku betonového se zřízením lože, s vyplněním a zatřením spár cementovou maltou s boční opěrou z betonu prostého, do lože z betonu prostého</t>
  </si>
  <si>
    <t>59217031</t>
  </si>
  <si>
    <t>obrubník betonový silniční 100 x 15 x 25 cm</t>
  </si>
  <si>
    <t>100</t>
  </si>
  <si>
    <t>Řezání stávajícího živičného krytu nebo podkladu hloubky do 50 mm 
Říznutí konstrukce vozovky pro frézování vozovky</t>
  </si>
  <si>
    <t>11,37 komunikace KSÚS + 115,48+25,73+59,23+161,25 místní komunikace =373,060 [A]</t>
  </si>
  <si>
    <t>101</t>
  </si>
  <si>
    <t>Řezání stávajícího živičného krytu nebo podkladu hloubky přes 50 do 100 mm 
Řezání konstrukce vozovky pro výkop rýhy</t>
  </si>
  <si>
    <t>116,24+26,64+59,23+162,29+8,49 místní komunikace + (5,64+20,42)*2 drážky pro ochranu provizorního potrubí =425,010 [A]</t>
  </si>
  <si>
    <t>102</t>
  </si>
  <si>
    <t>919735113</t>
  </si>
  <si>
    <t>Řezání stávajícího živičného krytu hl do 150 mm</t>
  </si>
  <si>
    <t>Řezání stávajícího živičného krytu nebo podkladu hloubky přes 100 do 150 mm 
Řezání konstrukce vozovky pro výkop rýhy</t>
  </si>
  <si>
    <t>6,22 komunikace KSÚS =6,220 [A]</t>
  </si>
  <si>
    <t>103</t>
  </si>
  <si>
    <t>969021121</t>
  </si>
  <si>
    <t>Vybourání kanalizačního potrubí DN do 200</t>
  </si>
  <si>
    <t>Vybourání kanalizačního potrubí DN do 200 mm. Stávající přípojka k UV.</t>
  </si>
  <si>
    <t>104</t>
  </si>
  <si>
    <t>Vybourání stávajícího poklopu na šachtách a mříže na UV včetně uložení a polatku za skládku</t>
  </si>
  <si>
    <t>2+1=3,000 [A]</t>
  </si>
  <si>
    <t>105</t>
  </si>
  <si>
    <t>Demolice konstrukcí objektů postupným rozebíráním konstrukcí z betonu prostého 
Odstranění stávající šachty Š1, vyrovnávacích prstenců u šachty u hlavní silnice a stávající UV. Včetně uložení na skládku.</t>
  </si>
  <si>
    <t>106</t>
  </si>
  <si>
    <t>997013807</t>
  </si>
  <si>
    <t>Poplatek za uložení na skládce (skládkovné) stavebního odpadu keramického kód odpadu 170 103</t>
  </si>
  <si>
    <t>Poplatek za uložení stavebního odpadu na skládce (skládkovné) z tašek a keramických výrobků zatříděného do Katalogu odpadů pod kódem 170 103</t>
  </si>
  <si>
    <t>0,2709+0,4914 potrubí =0,762 [A]</t>
  </si>
  <si>
    <t>107</t>
  </si>
  <si>
    <t>1,76 šachta, + 14,5609 UV obrubník,lože =16,321 [A]</t>
  </si>
  <si>
    <t>108</t>
  </si>
  <si>
    <t>50,74688+1,334272+27,83592+1,4696 asfaltová konstrukce vozovky =81,387 [A]</t>
  </si>
  <si>
    <t>109</t>
  </si>
  <si>
    <t>127,9168+1,503 štěrková konstrukce vozovky =129,420 [A]</t>
  </si>
  <si>
    <t>110</t>
  </si>
  <si>
    <t>Přesun hmot pro trubní vedení hloubené z trub litinových pro vodovody nebo kanalizace v otevřeném výkopu 
+ přesun pro vedení z ztrub kameninových</t>
  </si>
  <si>
    <t>111</t>
  </si>
  <si>
    <t>112</t>
  </si>
  <si>
    <t>R.09-002</t>
  </si>
  <si>
    <t>Vyplnění potrubí cementopopílkovou suspenzí</t>
  </si>
  <si>
    <t>Zaslepení zrušených stávajících přípojek bezvýkovpovou injektáží a vyplnění potrubí cementopopílkovou suspenzí. 
Počet upravit dle skutečnosti na stavbě po dohodě s VaK MB.</t>
  </si>
  <si>
    <t>Jedna domovní přípojka cca 5,00m utěsnění (3,14*0,1*0,1*5,0)*13 =2,041 [A] cementopopílkové suspenze</t>
  </si>
  <si>
    <t>SO 03.1</t>
  </si>
  <si>
    <t>Odstranění podkladů nebo krytů strojně plochy jednotlivě  přes 50 m2 do 200 m2 s přemístěním hmot na skládku na vzdálenost do 20 m nebo s naložením na dopravní prostředek z kameniva hrubého drceného, o tl. vrstvy přes 200 do 300 mm (44,895m3)</t>
  </si>
  <si>
    <t>8,98 komunikace KSÚS + 114,37+26,30 místní komunikace =149,650 [A]</t>
  </si>
  <si>
    <t>Odstranění podkladů nebo krytů strojně plochy jednotlivě přes 50 m2 do 200 m2 s přemístěním hmot na skládku na vzdálenost do 20 m nebo s naložením na dopravní prostředek živičných, o tl. vrstvy do 50 mm (7,034m3)</t>
  </si>
  <si>
    <t>114,37+26,30 místní komunikace =140,670 [A]</t>
  </si>
  <si>
    <t>Odstranění podkladů nebo krytů strojně plochy jednotlivě do 50 m2 s přemístěním hmot na skládku na vzdálenost do 3 m nebo s naložením na dopravní prostředek z kameniva těženého, o tl. vrstvy přes 100 do 200 mm. (vrstva tl. 150mm, 1,347m3)</t>
  </si>
  <si>
    <t>8,98 komunikace KSÚS =8,980 [A]</t>
  </si>
  <si>
    <t>Odstranění podkladů nebo krytů strojně plochy jednotlivě do 50 m2 s přemístěním hmot na skládku na vzdálenost do 3 m nebo s naložením na dopravní prostředek živičných, o tl. vrstvy přes 50 do 100 mm (0,898m3)</t>
  </si>
  <si>
    <t>Frézování živičného podkladu nebo krytu s naložením na dopravní prostředek plochy do 500 m2 bez překážek v trase pruhu šířky do 0,5 m, tloušťky vrstvy 100 mm 
Drážka v asfaltu pro provizorního napojení domovních přípojek. (0,132m3)</t>
  </si>
  <si>
    <t>(0,59+0,57+0,61+0,66+4,19)*0,2=1,324 [A]</t>
  </si>
  <si>
    <t>Frézování živičného podkladu nebo krytu s naložením na dopravní prostředek s překážkami v trase, pruh šířky přes 1 m do 2 m, tloušťky vrstvy 50 mm (13,554m3)</t>
  </si>
  <si>
    <t>97,81/2 komunikace KSÚS + 114,37+107,81 místní komunikace =271,085 [A]</t>
  </si>
  <si>
    <t>14*1,0+1*1,1+2,8=17,900 [A]</t>
  </si>
  <si>
    <t>(14+1+5+1 křížení + 4 napojení na stáv.řad + 8 napojení na stáv.dom.přípojky)*2 =66,000 [A]</t>
  </si>
  <si>
    <t>Hloubení zapažených jam a zářezů s urovnáním dna do předepsaného profilu a spádu v hornině tř. 4 do 100 m3 
Rozšíření pro zrušení armaturní šachty A17 a A24</t>
  </si>
  <si>
    <t>6,3/2=3,150 [A]</t>
  </si>
  <si>
    <t>((203,79 řad + (0,9*1,65*8,0)) přípojky - 8,98*0,6+(114,37+26,30)*0,4 kryt vozovky)*0,6 =159,930 [A]</t>
  </si>
  <si>
    <t>159,93/2=79,965 [A]</t>
  </si>
  <si>
    <t>((203,79 řad + (0,9*1,65*8,0)) přípojky - 8,98*0,6+(114,37+26,30)*0,4 kryt vozovky)*0,4 =106,620 [A]</t>
  </si>
  <si>
    <t>106,62/2=53,310 [A]</t>
  </si>
  <si>
    <t>455,07 řad + (1,65*8,0*2) přípojky =481,470 [A]</t>
  </si>
  <si>
    <t>(3,23*1,0*2+3,01*1,0*2)+(3,47*1,0*2+2,75*1,0*2) šachty A14 a A24 =24,920 [A]</t>
  </si>
  <si>
    <t>159,93+106,62+6,3=272,850 [A]</t>
  </si>
  <si>
    <t>(159,93+106,62+6,3) výkopek + (7,034+0,898+0,132+13,554+44,895+1,347) konstrukce vozovky =340,710 [A]</t>
  </si>
  <si>
    <t>(159,93+106,62+6,3)*2,0 výkopek=545,700 [A]</t>
  </si>
  <si>
    <t>(266,55+6,3 zásyp rýhy a jámy) výkop - 13,853 podsyp - 53,792 obsyp - 1,124 potrubí - 1,500 bloky + 2,23*2,05*1,8+2,47*1,75*1,8 zásyp šachet A17 a A24 =218,590 [A]</t>
  </si>
  <si>
    <t>218,59*1,85=404,392 [A]</t>
  </si>
  <si>
    <t>(0,90*0,398*138,01-3,14*0,049*0,049*138,01)+(1,00*0,470*7,12-3,14*0,085*0,085*7,12) řad + (0,9*0,332*8,0-3,14*0,016-0,016*8,0) přípojky =53,792 [A]</t>
  </si>
  <si>
    <t>53,792*2,075=111,618 [A]</t>
  </si>
  <si>
    <t>0,90*0,10*(138,01+8,0)+1,0*0,10*7,12=13,853 [A]</t>
  </si>
  <si>
    <t>0,60+0,42+0,13+0,02*2+0,23+0,08=1,500 [A]</t>
  </si>
  <si>
    <t>((1,22*0,45)*2+1,1*0,45)+((1,23*0,32)*2+1,07*0,32)+((0,74*0,28)*2+0,63*0,28)+((0,51*0,28)*2+0,14*0,28)*2+((0,97*0,28)*2+0,85*0,28)+((0,58*0,25)*2+0,49*0,28)=5,171 [A]</t>
  </si>
  <si>
    <t>8,98+97,81/2 komunikace KSÚS + 107,81 místní komunikace =165,695 [A]</t>
  </si>
  <si>
    <t>97,81/2 komunikace KSÚS + 107,81 místní komunikace =156,715 [A]</t>
  </si>
  <si>
    <t>8,98*2 komunikace KSÚS =17,960 [A]</t>
  </si>
  <si>
    <t>114,37+26,30 místní komunikace + 1,324 drážky pro ochranu provizorního potrubí =141,994 [A]</t>
  </si>
  <si>
    <t>10,05 komunikace KSÚS + 6,20+6,05+6,21 místní komunikace =28,510 [A]</t>
  </si>
  <si>
    <t>4+2=6,000 [A]</t>
  </si>
  <si>
    <t>6*1,3=7,800 [A]</t>
  </si>
  <si>
    <t>Zemní souprava Patent plus-AT, telesk. 1,20-1,80 m DN150, VAG - DODÁVKA VaK MB</t>
  </si>
  <si>
    <t>734173421</t>
  </si>
  <si>
    <t>Spoj přírubový PN 16 DN 125</t>
  </si>
  <si>
    <t>850245121</t>
  </si>
  <si>
    <t>Výřez nebo výsek na potrubí z trub litinových tlakových nebo plastických hmot DN 80</t>
  </si>
  <si>
    <t>Napojení řadu v KÚ</t>
  </si>
  <si>
    <t>850315121</t>
  </si>
  <si>
    <t>Výřez nebo výsek na potrubí z trub litinových tlakových nebo plastických hmot DN 150</t>
  </si>
  <si>
    <t>Napojení na řad LTH DN150</t>
  </si>
  <si>
    <t>851311131</t>
  </si>
  <si>
    <t>Montáž potrubí z trub litinových hrdlových s integrovaným těsněním otevřený výkop DN 150</t>
  </si>
  <si>
    <t>55251007</t>
  </si>
  <si>
    <t>trouba vodovodní litinová hrdlová Zn+Al (85/15)400g/m2+modrý epoxid, 6 m DN 150</t>
  </si>
  <si>
    <t>Trouba DN150 Class100 PN16</t>
  </si>
  <si>
    <t>55259410</t>
  </si>
  <si>
    <t>koleno hrdlové z tvárné litiny MMK-kus DN 80-11,25°</t>
  </si>
  <si>
    <t>MMK Koleno 111°, DN80 PN16</t>
  </si>
  <si>
    <t>1+1+3+1=6,000 [A]</t>
  </si>
  <si>
    <t>55253091</t>
  </si>
  <si>
    <t>trouba přírubová litinová vodovodní  PN 10/16 DN 80 dl 400mm</t>
  </si>
  <si>
    <t>TP Kus, dl. 400mm DN80 PN16</t>
  </si>
  <si>
    <t>857243131</t>
  </si>
  <si>
    <t>Montáž litinových tvarovek odbočných hrdlových otevřený výkop s integrovaným těsněním DN 80</t>
  </si>
  <si>
    <t>55258531</t>
  </si>
  <si>
    <t>tvarovka hrdlová s přírubovou odbočkou z tvárné litiny MMA-kus DN 80/80</t>
  </si>
  <si>
    <t>MMA Kus, DN80/80 PN16</t>
  </si>
  <si>
    <t>857312122</t>
  </si>
  <si>
    <t>Montáž litinových tvarovek jednoosých přírubových otevřený výkop DN 150</t>
  </si>
  <si>
    <t>Montáž litinových tvarovek jednoosých na potrubí v otevřeném výkopu, kanálu nebo v šachtě, DN125 a DN150</t>
  </si>
  <si>
    <t>1+1+2=4,000 [A]</t>
  </si>
  <si>
    <t>55251660</t>
  </si>
  <si>
    <t>příruba litinová úsporná PN16 pro vodovodní litinové potrubí 125/144mm</t>
  </si>
  <si>
    <t>Příruba jištěná 7602 LI, d144/DN125 PN16, Hawle</t>
  </si>
  <si>
    <t>55253895</t>
  </si>
  <si>
    <t>tvarovka přírubová s hrdlem z tvárné litiny,práškový epoxid tl 250µm EU-kus DN 150 L135mm</t>
  </si>
  <si>
    <t>E Kus, DN150 PN16</t>
  </si>
  <si>
    <t>55259819</t>
  </si>
  <si>
    <t>přechod přírubový tvárná litina DN 150/80 L200mm</t>
  </si>
  <si>
    <t>FFR Kus, DN150/80 PN16</t>
  </si>
  <si>
    <t>857314122</t>
  </si>
  <si>
    <t>Montáž litinových tvarovek odbočných přírubových otevřený výkop DN 150</t>
  </si>
  <si>
    <t>Montáž litinových tvarovek odbočných na potrubí v otevřeném výkopu, kanálu nebo v šachtě, DN125 a DN150</t>
  </si>
  <si>
    <t>55250721</t>
  </si>
  <si>
    <t>tvarovka přírubová s přírubovou odbočkou T-DN 125x80 PN 10-16 natural</t>
  </si>
  <si>
    <t>T Kus, DN125/80 PN16</t>
  </si>
  <si>
    <t>55253595</t>
  </si>
  <si>
    <t>kříž přírubový litinový PN 10/16 TT-kus DN 150/150</t>
  </si>
  <si>
    <t>TT Kus, DN150/150 PN16</t>
  </si>
  <si>
    <t>11+3=14,000 [A]</t>
  </si>
  <si>
    <t>8*1,3=10,400 [A]</t>
  </si>
  <si>
    <t>5+3+8=16,000 [A]</t>
  </si>
  <si>
    <t>Navrtávací pas Single 8.4.31.80, DN80/32 PN16, AVK</t>
  </si>
  <si>
    <t>Waga Multi/Joint 3007, d84-105 PN16, Georg Fischer</t>
  </si>
  <si>
    <t>891279951</t>
  </si>
  <si>
    <t>Montáž potrubních spojek na potrubí z jakýchkoli trub DN 125</t>
  </si>
  <si>
    <t>waga spojka DN125</t>
  </si>
  <si>
    <t>Waga Multi/Joint s přírubou 3057, DN125/d132-155 PN16, Georg Fischer</t>
  </si>
  <si>
    <t>891311112</t>
  </si>
  <si>
    <t>Montáž vodovodních šoupátek otevřený výkop DN 150</t>
  </si>
  <si>
    <t>42221119</t>
  </si>
  <si>
    <t>šoupátko s přírubami, voda DN 150mm PN16</t>
  </si>
  <si>
    <t>Šoupě EKO plus, DN150 PN16, VAG - DODÁVKA VaK MB</t>
  </si>
  <si>
    <t>R.08-009</t>
  </si>
  <si>
    <t>Waga Multi/Joint 3007, d154-192 PN16, Georg Fischer</t>
  </si>
  <si>
    <t>8,0 + 117,0+38,0 provizorní ptopojení =163,000 [A]</t>
  </si>
  <si>
    <t>Tlakové zkoušky řadu a vodovodních přípojek</t>
  </si>
  <si>
    <t>138,01+8,00=146,010 [A]</t>
  </si>
  <si>
    <t>892351111</t>
  </si>
  <si>
    <t>Tlaková zkouška vodou potrubí DN 150 nebo 200</t>
  </si>
  <si>
    <t>892353122</t>
  </si>
  <si>
    <t>Proplach a dezinfekce vodovodního potrubí DN 150 nebo 200</t>
  </si>
  <si>
    <t>138,01+7,12+8,0 =153,130 [A]</t>
  </si>
  <si>
    <t>138,01+8,0=146,010 [A]</t>
  </si>
  <si>
    <t>R.08-010</t>
  </si>
  <si>
    <t>Zkouška průchodnosti volným nástrojem vodovodního potrubí DN 150 nebo 200</t>
  </si>
  <si>
    <t>10,05+9,86/2 komunikace KSÚS + 6,20+6,05+6,21+8,99 místní komunikace =42,430 [A]</t>
  </si>
  <si>
    <t>12,14+45,63+31,94+21,96+24,50+5,68+141,59 místní komunikace + (0,59+0,57+0,61+0,66+4,19)*2 drážky pro ochranu provizorního potrubí =296,680 [A]</t>
  </si>
  <si>
    <t>20,86 komunikace KSÚS =20,860 [A]</t>
  </si>
  <si>
    <t>Vybourání vodovodního, plynového a pod. vedení DN do 125 mm 
Vodovodní řad + vystrojení šachet, včetně uložení a polatku za skládku</t>
  </si>
  <si>
    <t>969011141</t>
  </si>
  <si>
    <t>Vybourání vodovodního nebo plynového vedení DN do 200</t>
  </si>
  <si>
    <t>Vybourání vodovodního, plynového a pod. vedení DN do 200 mm 
Vodovodní řad + vystrojení šachet, včetně uložení a polatku za skládku</t>
  </si>
  <si>
    <t>Vybourání stávajícího poklopu na vodoměrných šachtách včetně uložení a polatku za skládku</t>
  </si>
  <si>
    <t>981511114</t>
  </si>
  <si>
    <t>Demolice konstrukcí objektů z betonu železového postupným rozebíráním</t>
  </si>
  <si>
    <t>Demolice konstrukcí objektů postupným rozebíráním konstrukcí ze železobetonu 
Odstranění 0,5m zdí + pruh 0,8m nad potrubím + proražení dna vodovodních šachet. Včetně uložení na skládku.</t>
  </si>
  <si>
    <t>((2,23*0,5*0,2+2,05*0,5*0,2)*2 stěny + (0,8*1,0*0,2)*2 pruh + (0,25*0,25*0,2) proražení dna) šachta A17 + ((2,47*0,5*0,2+1,75*0,5*0,2)*2 stěny + (0,8*1,0*0,2)*2 pruh + (0,25*0,25*0,2) proražení dna) šachta A24=2,365 [A]</t>
  </si>
  <si>
    <t>981513114</t>
  </si>
  <si>
    <t>Demolice konstrukcí objektů z betonu železového těžkou mechanizací</t>
  </si>
  <si>
    <t>Demolice konstrukcí objektů těžkými mechanizačními prostředky konstrukcí ze železobetonu 
Odstranění stropních desek vodovodních šachet. Včetně uložení na skládku.</t>
  </si>
  <si>
    <t>2,23*2,05*0,2+2,47*1,75*0,2=1,779 [A]</t>
  </si>
  <si>
    <t>1,305 obrubník,lože =1,305 [A]</t>
  </si>
  <si>
    <t>997221825</t>
  </si>
  <si>
    <t>Poplatek za uložení na skládce (skládkovné) stavebního odpadu železobetonového kód odpadu 170 101</t>
  </si>
  <si>
    <t>Poplatek za uložení stavebního odpadu na skládce (skládkovné) z armovaného betonu zatříděného do Katalogu odpadů pod kódem 170 101</t>
  </si>
  <si>
    <t>4,28739+5,69965 vodoměrné šachty =9,987 [A]</t>
  </si>
  <si>
    <t>13,78566+1,9756+0,338944+34,69888 asfaltová konstrukce vozovky =50,799 [A]</t>
  </si>
  <si>
    <t>65,846+2,0205 štěrková konstrukce vozovky =67,867 [A]</t>
  </si>
  <si>
    <t>Přesun hmot pro trubní vedení hloubené z trub litinových pro vodovody nebo kanalizace v otevřeném výkopu</t>
  </si>
  <si>
    <t>Doprava vybouraných hmot, konstrukcí nebo suti, vodorovné přemístění suti. 
Přepava suti (konstrukce vozovky, vybourané potrubí, šachty) na skládku. Vzdálenost doplní dodavatel dle zvolené skládky.</t>
  </si>
  <si>
    <t>SO 03.2</t>
  </si>
  <si>
    <t>Obnova kanalizační stoky KT DN300</t>
  </si>
  <si>
    <t>Odstranění podkladů nebo krytů strojně plochy jednotlivě  přes 50 m2 do 200 m2 s přemístěním hmot na skládku na vzdálenost do 20 m nebo s naložením na dopravní prostředek z kameniva hrubého drceného, o tl. vrstvy přes 200 do 300 mm (44,73m3)</t>
  </si>
  <si>
    <t>11,72 komunikace KSÚS + 133,38+4,00 místní komunikace =149,100 [A]</t>
  </si>
  <si>
    <t>Odstranění podkladů nebo krytů strojně plochy jednotlivě přes 50 m2 do 200 m2 s přemístěním hmot na skládku na vzdálenost do 20 m nebo s naložením na dopravní prostředek živičných, o tl. vrstvy do 50 mm (6,869m3)</t>
  </si>
  <si>
    <t>133,38+4,00 místní komunikace =137,380 [A]</t>
  </si>
  <si>
    <t>Odstranění podkladů nebo krytů strojně plochy jednotlivě do 50 m2 s přemístěním hmot na skládku na vzdálenost do 3 m nebo s naložením na dopravní prostředek z kameniva těženého, o tl. vrstvy přes 100 do 200 mm. (vrstva tl. 150mm, 1,758m3)</t>
  </si>
  <si>
    <t>11,72 komunikace KSÚS =11,720 [A]</t>
  </si>
  <si>
    <t>Odstranění podkladů nebo krytů strojně plochy jednotlivě do 50 m2 s přemístěním hmot na skládku na vzdálenost do 3 m nebo s naložením na dopravní prostředek živičných, o tl. vrstvy přes 50 do 100 mm (1,172m3)</t>
  </si>
  <si>
    <t>Frézování živičného podkladu nebo krytu s naložením na dopravní prostředek s překážkami v trase, pruh šířky přes 1 m do 2 m, tloušťky vrstvy 50 mm (9,322m3)</t>
  </si>
  <si>
    <t>97,81/2 komunikace KSÚS + 137,54 místní komunikace =186,445 [A]</t>
  </si>
  <si>
    <t>11*1,2=13,200 [A]</t>
  </si>
  <si>
    <t>(11 křížení + 2 napojení na stáv.stoku + 24 napojení na stáv.dom.přípojky)*2 =74,000 [A]</t>
  </si>
  <si>
    <t>Hloubení zapažených jam a zářezů s urovnáním dna do předepsaného profilu a spádu v hornině tř. 4 do 100 m3 
Revizní šachta Š6</t>
  </si>
  <si>
    <t>2*2*3 - 2*2*0,4 kryt vozovvky =10,400 [A]</t>
  </si>
  <si>
    <t>10,4/2=5,200 [A]</t>
  </si>
  <si>
    <t>((371,00 stoka + (2,12*1,1*24) přípojky) - 25,75 tř.5 - (11,72*0,6+(133,83+4,0)*0,4 kryt vozovky))*0,6 =203,432 [A]</t>
  </si>
  <si>
    <t>203,432/2=101,716 [A]</t>
  </si>
  <si>
    <t>((371,00 stoka + (2,12*1,1*24) přípojky) - 25,75 tř.5 - (11,72*0,6+(133,83+4,0)*0,4 kryt vozovky))*0,4 =135,622 [A]</t>
  </si>
  <si>
    <t>266,55/2=133,275 [A]</t>
  </si>
  <si>
    <t>138401201</t>
  </si>
  <si>
    <t>Dolamování hloubených vykopávek rýh ve vrstvě tl do 500 mm v hornině tř. 5</t>
  </si>
  <si>
    <t>Dolamování zapažených nebo nezapažených hloubených vykopávek v horninách tř. 5 až 7 s použitím pneum s příp. nutným přemístěním výkopku ve výkopišti, včetně naložení, ve vrstvě tl. do 500 mm v hornině tř. 5</t>
  </si>
  <si>
    <t>674,43 stoka + (2,12*24,0*2) přípojky =776,190 [A]</t>
  </si>
  <si>
    <t>2*3*4 šachta Š6 =24,000 [A]</t>
  </si>
  <si>
    <t>161101102</t>
  </si>
  <si>
    <t>Svislé přemístění výkopku z horniny tř. 1 až 4 hl výkopu do 4 m</t>
  </si>
  <si>
    <t>Svislé přemístění výkopku do dopravního prostředku z horniny tř. 1 až 4, při hloubce výkopu přes 1 do 4,0 m</t>
  </si>
  <si>
    <t>203,432+135,622+10,4=349,454 [A]</t>
  </si>
  <si>
    <t>161101152</t>
  </si>
  <si>
    <t>Svislé přemístění výkopku z horniny tř. 5 až 7 hl výkopu do 4 m</t>
  </si>
  <si>
    <t>Svislé přemístění výkopku do dopravního prostředku z horniny tř. 5 až 7, při hloubce výkopu přes 1 do 4,0 m</t>
  </si>
  <si>
    <t>(203,432+135,622+10,4) výkopek + (6,869+1,172+9,322+44,73+1,758) konstrukce vozovky =413,305 [A]</t>
  </si>
  <si>
    <t>((203,432+135,622+10,40)*2,0 tř.1-4 + 25,75*2,6 tř.5-7) výkopek=765,858 [A]</t>
  </si>
  <si>
    <t>(203,432+135,622+10,4+25,75) výkop - 26,925 podsyp - 46,796 obsyp - 11,829 potrubí =289,654 [A]</t>
  </si>
  <si>
    <t>289,654*1,85=535,860 [A]</t>
  </si>
  <si>
    <t>Obsypání potrubí ručně 3 m od jeho kraje, pro jakoukoliv hloubku výkopu a míru zhutnění bez prohození sypaniny sítem 
Hutněný písek fr. 0-22mm</t>
  </si>
  <si>
    <t>((116,97-6*1,2)*1,1*0,416-3,14*0,1775*0,1775*(116,97-6*1,2 šachty)) stoka +((1,0*1,1*0,248-3,14*0,0655*0,0655*1,0)+(1,0*1,1*0,269-3,14*0,0795*0,0795*1,0)+(4,0*1,1*0,289-3,14*0,093*0,093*4,0)+(18,0*1,1*0,331-3,14*0,121*0,121*18,0)) přípojky =46,796 [A]</t>
  </si>
  <si>
    <t>46,796*2,075=97,102 [A]</t>
  </si>
  <si>
    <t>R.01-002</t>
  </si>
  <si>
    <t>Vodorovné přemístění výkopku/sypaniny z horniny tř. 5 až 7</t>
  </si>
  <si>
    <t>Vodorovné přemístění výkopku nebo sypaniny po suchu na obvyklém dopravním prostředku, bez naložení výkopku, avšak se složením bez rozhrnutí z horniny tř. 5 až 7. Přepava výkopku na skládku. Vzdálenost doplní dodavatel dle zvolené skládky.</t>
  </si>
  <si>
    <t>Vyčištění stok a přípojek před provedením kamerové prohlídky.</t>
  </si>
  <si>
    <t>116,97 stoka + 1,0+1,0+4,0+18,0 přípojky =140,970 [A]</t>
  </si>
  <si>
    <t>Prohlídka potrubí televizní kamerou, záznam prohlídky na nosičích DVD a vyhotovení závěrečného písemného protokolu dle TP VaK MB.</t>
  </si>
  <si>
    <t>452312131</t>
  </si>
  <si>
    <t>Sedlové lože z betonu prostého tř. C 12/15 otevřený výkop</t>
  </si>
  <si>
    <t>Podkladní a zajišťovací konstrukce z betonu prostého v otevřeném výkopu, sedlové lože pod potrubí z betonu tř. C 12/15</t>
  </si>
  <si>
    <t>(116,97-6*1,2 šachty)*1,1*0,189 stoka +1,0*1,1*0,133+1,0*1,1*0,140+4,0*1,1*0,14+18,0*1,1*0,161 přípojky =26,925 [A]</t>
  </si>
  <si>
    <t>11,72 komunikace KSÚS + 133,83+4,00 místní komunikace =149,550 [A]</t>
  </si>
  <si>
    <t>11,72+97,81/2 komunikace KSÚS =60,625 [A]</t>
  </si>
  <si>
    <t>97,81/2 komunikace KSÚS =48,905 [A]</t>
  </si>
  <si>
    <t>11,72*2 komunikace KSÚS =23,440 [A]</t>
  </si>
  <si>
    <t>137,54 místní komunikace =137,540 [A]</t>
  </si>
  <si>
    <t>9,80 komunikace KSÚS =9,800 [A]</t>
  </si>
  <si>
    <t>721290111</t>
  </si>
  <si>
    <t>Zkouška těsnosti potrubí kanalizace vodou do DN 125</t>
  </si>
  <si>
    <t>Zkouška těsnosti kanalizace vodou do DN 125</t>
  </si>
  <si>
    <t>1,0 DN100 + 1,0 DN125 =2,000 [A]</t>
  </si>
  <si>
    <t>4,0 DN150 + 18,0 DN200 =22,000 [A]</t>
  </si>
  <si>
    <t>721290113</t>
  </si>
  <si>
    <t>Zkouška těsnosti potrubí kanalizace vodou do DN 300</t>
  </si>
  <si>
    <t>Zkouška těsnosti kanalizace vodou DN 300</t>
  </si>
  <si>
    <t>831262121</t>
  </si>
  <si>
    <t>Montáž potrubí z trub kameninových hrdlových s integrovaným těsněním výkop sklon do 20 % DN 100</t>
  </si>
  <si>
    <t>Kanalizační přípojky</t>
  </si>
  <si>
    <t>59710649</t>
  </si>
  <si>
    <t>trouba kameninová glazovaná DN 100mm L1,25m spojovací systém F</t>
  </si>
  <si>
    <t>831262193</t>
  </si>
  <si>
    <t>Příplatek k montáži kameninového potrubí za napojení dvou dříků trub pomocí převlečné manžety DN 100</t>
  </si>
  <si>
    <t>Příplatek k cenám za napojení dvou dříků trub o stejném průměru (max. rozdíl 12 mm) pomocí převlečné manžety (manžeta zahrnuta v ceně) DN 100</t>
  </si>
  <si>
    <t>831272121</t>
  </si>
  <si>
    <t>Montáž potrubí z trub kameninových hrdlových s integrovaným těsněním výkop sklon do 20 % DN 125</t>
  </si>
  <si>
    <t>59710650</t>
  </si>
  <si>
    <t>trouba kameninová glazovaná DN 125mm L1,25m spojovací systém F</t>
  </si>
  <si>
    <t>831272193</t>
  </si>
  <si>
    <t>Příplatek k montáži kameninového potrubí za napojení dvou dříků trub pomocí převlečné manžety DN 125</t>
  </si>
  <si>
    <t>Příplatek k cenám za napojení dvou dříků trub o stejném průměru (max. rozdíl 12 mm) pomocí převlečné manžety (manžeta zahrnuta v ceně) DN 125</t>
  </si>
  <si>
    <t>831312121</t>
  </si>
  <si>
    <t>Montáž potrubí z trub kameninových hrdlových s integrovaným těsněním výkop sklon do 20 % DN 150</t>
  </si>
  <si>
    <t>59710675</t>
  </si>
  <si>
    <t>trouba kameninová glazovaná DN 150mm L1,50m spojovací systém F</t>
  </si>
  <si>
    <t>831312193</t>
  </si>
  <si>
    <t>Příplatek k montáži kameninového potrubí za napojení dvou dříků trub pomocí převlečné manžety DN 150</t>
  </si>
  <si>
    <t>Příplatek k cenám za napojení dvou dříků trub o stejném průměru (max. rozdíl 12 mm) pomocí převlečné manžety (manžeta zahrnuta v ceně) DN 150</t>
  </si>
  <si>
    <t>Příplatek k cenám za napojení dvou dříků trub o stejném průměru (max. rozdíl 12 mm) pomocí převlečné manžety (manžeta zahrnuta v ceně) DN 200</t>
  </si>
  <si>
    <t>831372121</t>
  </si>
  <si>
    <t>Montáž potrubí z trub kameninových hrdlových s integrovaným těsněním výkop sklon do 20 % DN 300</t>
  </si>
  <si>
    <t>Kanalizační stoka</t>
  </si>
  <si>
    <t>59710711</t>
  </si>
  <si>
    <t>trouba kameninová glazovaná DN 300mm L2,50m spojovací systém C Třída 160</t>
  </si>
  <si>
    <t>837312221</t>
  </si>
  <si>
    <t>Montáž kameninových tvarovek jednoosých s integrovaným těsněním otevřený výkop DN 150</t>
  </si>
  <si>
    <t>2*2 přípojky z šachty =4,000 [A]</t>
  </si>
  <si>
    <t>59710964</t>
  </si>
  <si>
    <t>koleno kameninové glazované DN 150 30° spojovací systém F</t>
  </si>
  <si>
    <t>Výšková etáž kanalizační přípojky, koleno max 30°</t>
  </si>
  <si>
    <t>7*2 přípojky z šachty + 5 přípojky na odbočku =19,000 [A]</t>
  </si>
  <si>
    <t>59710966</t>
  </si>
  <si>
    <t>koleno kameninové glazované DN 200 30° spojovací systém F tř. 160</t>
  </si>
  <si>
    <t>837371221</t>
  </si>
  <si>
    <t>Montáž kameninových tvarovek odbočných s integrovaným těsněním otevřený výkop DN 300</t>
  </si>
  <si>
    <t>Montáž kameninových tvarovek na potrubí v otevřeném výkopu s integrovaným těsněním odbočných</t>
  </si>
  <si>
    <t>59711773</t>
  </si>
  <si>
    <t>odbočka kameninová glazovaná jednoduchá kolmá DN 300/200 L60cm spojovací systém C/F tř.160/160</t>
  </si>
  <si>
    <t>4+4=8,000 [A]</t>
  </si>
  <si>
    <t>59710849</t>
  </si>
  <si>
    <t>trouba kameninová glazovaná zkrácená DN 300mm L60(75)cm třída 160 spojovací systém C</t>
  </si>
  <si>
    <t>GZ kusy KT DN300 tř.160 pro kanalizační stoku</t>
  </si>
  <si>
    <t>894118001</t>
  </si>
  <si>
    <t>Příplatek ZKD 0,60 m výšky vstupu na potrubí</t>
  </si>
  <si>
    <t>Příplatek k cenám za každých dalších 0,60 m výšky vstupu šachty nad 1,5m</t>
  </si>
  <si>
    <t>5 Š1 + 3 Š2 + 3 Š3 + 3 Š4 + 3 Š5 + 3 Š6 =20,000 [A]</t>
  </si>
  <si>
    <t>Zřízení šachet kanalizačních z betonových dílců výšky vstupu do 1,50 m s obložením dna a žlábku čedičem, betonem tř. C 25/30, na potrubí DN přes 200 do 300, včetně betonové podkladní desky a sanace stávajících kanalizačních den šachet Š1 a Š6</t>
  </si>
  <si>
    <t>59224061</t>
  </si>
  <si>
    <t>dno betonové šachtové kulaté DN 1000 x 600, 100 x 75 x 15 cm</t>
  </si>
  <si>
    <t>Dno pro revizní šachty TBZ-Q.1 100/60 včetně čedičového obkladu a stupadel</t>
  </si>
  <si>
    <t>59224063</t>
  </si>
  <si>
    <t>dno betonové šachtové kulaté DN 1000 x 1000, 100 x 115 x 15 cm</t>
  </si>
  <si>
    <t>Dno pro revizní šachty TBZ-Q.1 100/100 včetně čedičového obkladu a stupadel</t>
  </si>
  <si>
    <t>59224160</t>
  </si>
  <si>
    <t>skruž kanalizační s ocelovými stupadly 100 x 25 x 12 cm</t>
  </si>
  <si>
    <t>Skruže pro revizní šachty TBS-Q.1 100/25, včetně stupadel</t>
  </si>
  <si>
    <t>59224161</t>
  </si>
  <si>
    <t>skruž kanalizační s ocelovými stupadly 100 x 50 x 12 cm</t>
  </si>
  <si>
    <t>Skruže pro revizní šachty TBS-Q.1 100/50, včetně stupadel</t>
  </si>
  <si>
    <t>59224162</t>
  </si>
  <si>
    <t>skruž kanalizační s ocelovými stupadly 100 x 100 x 12 cm</t>
  </si>
  <si>
    <t>Skruže pro revizní šachty TBS-Q.1 100/100, včetně stupadel</t>
  </si>
  <si>
    <t>Skruže pro revizní šachty TBS-Q.1 100/100, včetně čedičového obkladu a stupadel</t>
  </si>
  <si>
    <t>59224176</t>
  </si>
  <si>
    <t>prstenec šachtový vyrovnávací betonový 625x120x80mm</t>
  </si>
  <si>
    <t>Vyrovnávací prstenec pro revizní šachty TBW-Q.1 63/8</t>
  </si>
  <si>
    <t>59224184</t>
  </si>
  <si>
    <t>prstenec šachtový vyrovnávací betonový 625x120x40mm</t>
  </si>
  <si>
    <t>Vyrovnávací prstenec pro revizní šachty TBW-Q.1 63/4</t>
  </si>
  <si>
    <t>Vyrovnávací prstenec pro revizní šachty TBW-Q.1 63/6</t>
  </si>
  <si>
    <t>59224188</t>
  </si>
  <si>
    <t>prstenec šachtový vyrovnávací betonový 625x120x120mm</t>
  </si>
  <si>
    <t>Vyrovnávací prstenec pro revizní šachty TBW-Q.1 63/12</t>
  </si>
  <si>
    <t>Kónus pro revizní šachty TBR-Q.1 100-63/58, včetně stupadel</t>
  </si>
  <si>
    <t>894812611</t>
  </si>
  <si>
    <t>Vyříznutí a utěsnění otvoru ve stěně šachty DN 110</t>
  </si>
  <si>
    <t>Vyříznutí a utěsnění otvoru ve stěně šachty DN 100 
Jádrovým vývrtem na stavbě napojení přípojek do šachty. Mezikruží vyplněno vysocerozpínavou maltou odolnou agresivnímu prostředí</t>
  </si>
  <si>
    <t>894812612</t>
  </si>
  <si>
    <t>Vyříznutí a utěsnění otvoru ve stěně šachty DN 160</t>
  </si>
  <si>
    <t>Vyříznutí a utěsnění otvoru ve stěně šachty DN 125 a DN150 
Jádrovým vývrtem na stavbě napojení přípojek do šachty. Mezikruží vyplněno vysocerozpínavou maltou odolnou agresivnímu prostředí</t>
  </si>
  <si>
    <t>1 DN125 + 2 DN150 =3,000 [A]</t>
  </si>
  <si>
    <t>894812613</t>
  </si>
  <si>
    <t>Vyříznutí a utěsnění otvoru ve stěně šachty DN 200</t>
  </si>
  <si>
    <t>Vyříznutí a utěsnění otvoru ve stěně šachty DN 200 
Jádrovým vývrtem na stavbě napojení přípojek do šachty. Mezikruží vyplněno vysocerozpínavou maltou odolnou agresivnímu prostředí</t>
  </si>
  <si>
    <t>5+1=6,000 [A]</t>
  </si>
  <si>
    <t>Poklop revizní šachty s pantem bez ventilace, DN600 zatížení D400 - DODÁVKA VaK MB</t>
  </si>
  <si>
    <t>Poklop revizní šachty s pantem a ventilací, DN600 zatížení D400 - DODÁVKA VaK MB</t>
  </si>
  <si>
    <t>Výsek na kanalizačním potrubí do DN 200</t>
  </si>
  <si>
    <t>Výsek trouby DN100, DN125, DN150 či DN200 stávajících kanalizačních přípojek a příprava pro znovunapojení na novou stoku.</t>
  </si>
  <si>
    <t>9,8+9,86/2 komunikace KSÚS + 2,04+0,96+0,96+0,96+1,78+0,96+3,71+0,36+0,29+0,53+0,53+0,53 místní komunikace =28,340 [A]</t>
  </si>
  <si>
    <t>236,01+8,0 místní komunikace =244,010 [A]</t>
  </si>
  <si>
    <t>24,85 komunikace KSÚS =24,850 [A]</t>
  </si>
  <si>
    <t>Vybourání kanalizačního potrubí DN do 200 mm 
Kanalizační přípojky, včetně uložení a polatku za skládku</t>
  </si>
  <si>
    <t>1+1+4+18=24,000 [A]</t>
  </si>
  <si>
    <t>969021131</t>
  </si>
  <si>
    <t>Vybourání kanalizačního potrubí DN do 300</t>
  </si>
  <si>
    <t>Vybourání kanalizačního potrubí DN do 300 mm 
Kanalizační stoka, včetně uložení a polatku za skládku</t>
  </si>
  <si>
    <t>116,97-6*1,2 šachty =109,770 [A]</t>
  </si>
  <si>
    <t>Vybourání stávajícího poklopu na kanalizačních šachtách včetně uložení a polatku za skládku</t>
  </si>
  <si>
    <t>Demolice konstrukcí objektů postupným rozebíráním konstrukcí z betonu prostého 
Odstranění stávajících revizních šachet. Včetně uložení na skládku.</t>
  </si>
  <si>
    <t>10,28061+1,512 potrubí =11,793 [A]</t>
  </si>
  <si>
    <t>13,64 šachty =13,640 [A]</t>
  </si>
  <si>
    <t>13,46324+2,5784+23,86496 asfaltová konstrukce vozovky =39,907 [A]</t>
  </si>
  <si>
    <t>65,604+2,637 štěrková konstrukce vozovky =68,241 [A]</t>
  </si>
  <si>
    <t>998275101</t>
  </si>
  <si>
    <t>Přesun hmot pro trubní vedení z trub kameninových otevřený výkop</t>
  </si>
  <si>
    <t>Přesun hmot pro trubní vedení hloubené z trub kameninových pro kanalizace v otevřeném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</si>
</sst>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5" xfId="0" applyFill="1" applyBorder="1" applyProtection="1">
      <alignment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A50D9C9-0E88-4659-A6B3-B958F041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1A9F089-D905-415C-9F79-2B6285D1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A2F3DAA6-4438-46F5-90FA-B19EE476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8D4135C-453D-41CD-8388-CB8368BB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9589D1F4-B5E0-46D2-A2D0-FCDD9EA4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6F4488C-E3B4-4914-93F3-CA50BAB8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zoomScaleNormal="100" workbookViewId="0">
      <selection sqref="A1:A3"/>
    </sheetView>
  </sheetViews>
  <sheetFormatPr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1"/>
      <c r="C1" s="1"/>
      <c r="D1" s="1"/>
      <c r="E1" s="1"/>
    </row>
    <row r="2" spans="1:5" ht="12.75" customHeight="1" x14ac:dyDescent="0.2">
      <c r="A2" s="34"/>
      <c r="B2" s="35" t="s">
        <v>0</v>
      </c>
      <c r="C2" s="1"/>
      <c r="D2" s="1"/>
      <c r="E2" s="1"/>
    </row>
    <row r="3" spans="1:5" ht="20.100000000000001" customHeight="1" x14ac:dyDescent="0.2">
      <c r="A3" s="34"/>
      <c r="B3" s="34"/>
      <c r="C3" s="1"/>
      <c r="D3" s="1"/>
      <c r="E3" s="1"/>
    </row>
    <row r="4" spans="1:5" ht="20.100000000000001" customHeight="1" x14ac:dyDescent="0.2">
      <c r="A4" s="1"/>
      <c r="B4" s="36" t="s">
        <v>1</v>
      </c>
      <c r="C4" s="34"/>
      <c r="D4" s="34"/>
      <c r="E4" s="1"/>
    </row>
    <row r="5" spans="1:5" ht="12.75" customHeight="1" x14ac:dyDescent="0.2">
      <c r="A5" s="1"/>
      <c r="B5" s="34" t="s">
        <v>2</v>
      </c>
      <c r="C5" s="34"/>
      <c r="D5" s="34"/>
      <c r="E5" s="1"/>
    </row>
    <row r="6" spans="1:5" ht="12.75" customHeight="1" x14ac:dyDescent="0.2">
      <c r="A6" s="1"/>
      <c r="B6" s="3" t="s">
        <v>3</v>
      </c>
      <c r="C6" s="6">
        <f>SUM(C10:C14)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SUM(E10:E14)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VRN!I3</f>
        <v>0</v>
      </c>
      <c r="D10" s="16">
        <f>VRN!O2</f>
        <v>0</v>
      </c>
      <c r="E10" s="16">
        <f>C10+D10</f>
        <v>0</v>
      </c>
    </row>
    <row r="11" spans="1:5" ht="12.75" customHeight="1" x14ac:dyDescent="0.2">
      <c r="A11" s="15" t="s">
        <v>92</v>
      </c>
      <c r="B11" s="15" t="s">
        <v>93</v>
      </c>
      <c r="C11" s="16">
        <f>'SO 01'!I3</f>
        <v>0</v>
      </c>
      <c r="D11" s="16">
        <f>'SO 01'!O2</f>
        <v>0</v>
      </c>
      <c r="E11" s="16">
        <f>C11+D11</f>
        <v>0</v>
      </c>
    </row>
    <row r="12" spans="1:5" ht="12.75" customHeight="1" x14ac:dyDescent="0.2">
      <c r="A12" s="15" t="s">
        <v>466</v>
      </c>
      <c r="B12" s="15" t="s">
        <v>467</v>
      </c>
      <c r="C12" s="16">
        <f>'SO 02'!I3</f>
        <v>0</v>
      </c>
      <c r="D12" s="16">
        <f>'SO 02'!O2</f>
        <v>0</v>
      </c>
      <c r="E12" s="16">
        <f>C12+D12</f>
        <v>0</v>
      </c>
    </row>
    <row r="13" spans="1:5" ht="12.75" customHeight="1" x14ac:dyDescent="0.2">
      <c r="A13" s="15" t="s">
        <v>884</v>
      </c>
      <c r="B13" s="15" t="s">
        <v>93</v>
      </c>
      <c r="C13" s="16">
        <f>'SO 03.1'!I3</f>
        <v>0</v>
      </c>
      <c r="D13" s="16">
        <f>'SO 03.1'!O2</f>
        <v>0</v>
      </c>
      <c r="E13" s="16">
        <f>C13+D13</f>
        <v>0</v>
      </c>
    </row>
    <row r="14" spans="1:5" ht="12.75" customHeight="1" x14ac:dyDescent="0.2">
      <c r="A14" s="15" t="s">
        <v>1023</v>
      </c>
      <c r="B14" s="15" t="s">
        <v>1024</v>
      </c>
      <c r="C14" s="16">
        <f>'SO 03.2'!I3</f>
        <v>0</v>
      </c>
      <c r="D14" s="16">
        <f>'SO 03.2'!O2</f>
        <v>0</v>
      </c>
      <c r="E14" s="16">
        <f>C14+D14</f>
        <v>0</v>
      </c>
    </row>
  </sheetData>
  <sheetProtection algorithmName="SHA-512" hashValue="K05h/IZqVQRZT9dNqbaI+esheBaEKwCOH7yxnFXv732KxzA5OG9zV+xPN9a6AXugMehnLWMRyYmf3mXqEEXI5Q==" saltValue="JixUOp2EZeuowMRAZPPXtA==" spinCount="100000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zoomScaleNormal="100" workbookViewId="0">
      <pane ySplit="7" topLeftCell="A8" activePane="bottomLeft" state="frozen"/>
      <selection pane="bottomLeft" activeCell="B1" sqref="B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9" t="s">
        <v>23</v>
      </c>
      <c r="D4" s="40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41"/>
      <c r="I8" s="20">
        <f>0+Q8</f>
        <v>0</v>
      </c>
      <c r="O8">
        <f>0+R8</f>
        <v>0</v>
      </c>
      <c r="Q8">
        <f>0+I9+I12+I15+I18+I21+I24+I27+I30+I33+I36+I39+I42+I45+I48+I51+I54</f>
        <v>0</v>
      </c>
      <c r="R8">
        <f>0+O9+O12+O15+O18+O21+O24+O27+O30+O33+O36+O39+O42+O45+O48+O51+O54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23</v>
      </c>
      <c r="E9" s="22" t="s">
        <v>46</v>
      </c>
      <c r="F9" s="23" t="s">
        <v>47</v>
      </c>
      <c r="G9" s="24">
        <v>1</v>
      </c>
      <c r="H9" s="42"/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48</v>
      </c>
      <c r="E10" s="27" t="s">
        <v>49</v>
      </c>
      <c r="H10" s="43"/>
    </row>
    <row r="11" spans="1:18" x14ac:dyDescent="0.2">
      <c r="A11" s="30" t="s">
        <v>50</v>
      </c>
      <c r="E11" s="29" t="s">
        <v>23</v>
      </c>
      <c r="H11" s="43"/>
    </row>
    <row r="12" spans="1:18" x14ac:dyDescent="0.2">
      <c r="A12" s="17" t="s">
        <v>44</v>
      </c>
      <c r="B12" s="21" t="s">
        <v>22</v>
      </c>
      <c r="C12" s="21" t="s">
        <v>51</v>
      </c>
      <c r="D12" s="17" t="s">
        <v>23</v>
      </c>
      <c r="E12" s="22" t="s">
        <v>52</v>
      </c>
      <c r="F12" s="23" t="s">
        <v>47</v>
      </c>
      <c r="G12" s="24">
        <v>1</v>
      </c>
      <c r="H12" s="42"/>
      <c r="I12" s="25">
        <f>ROUND(ROUND(H12,2)*ROUND(G12,3),2)</f>
        <v>0</v>
      </c>
      <c r="O12">
        <f>(I12*21)/100</f>
        <v>0</v>
      </c>
      <c r="P12" t="s">
        <v>22</v>
      </c>
    </row>
    <row r="13" spans="1:18" ht="25.5" x14ac:dyDescent="0.2">
      <c r="A13" s="26" t="s">
        <v>48</v>
      </c>
      <c r="E13" s="27" t="s">
        <v>53</v>
      </c>
      <c r="H13" s="43"/>
    </row>
    <row r="14" spans="1:18" x14ac:dyDescent="0.2">
      <c r="A14" s="30" t="s">
        <v>50</v>
      </c>
      <c r="E14" s="29" t="s">
        <v>23</v>
      </c>
      <c r="H14" s="43"/>
    </row>
    <row r="15" spans="1:18" x14ac:dyDescent="0.2">
      <c r="A15" s="17" t="s">
        <v>44</v>
      </c>
      <c r="B15" s="21" t="s">
        <v>21</v>
      </c>
      <c r="C15" s="21" t="s">
        <v>54</v>
      </c>
      <c r="D15" s="17" t="s">
        <v>23</v>
      </c>
      <c r="E15" s="22" t="s">
        <v>55</v>
      </c>
      <c r="F15" s="23" t="s">
        <v>47</v>
      </c>
      <c r="G15" s="24">
        <v>1</v>
      </c>
      <c r="H15" s="42"/>
      <c r="I15" s="25">
        <f>ROUND(ROUND(H15,2)*ROUND(G15,3),2)</f>
        <v>0</v>
      </c>
      <c r="O15">
        <f>(I15*21)/100</f>
        <v>0</v>
      </c>
      <c r="P15" t="s">
        <v>22</v>
      </c>
    </row>
    <row r="16" spans="1:18" x14ac:dyDescent="0.2">
      <c r="A16" s="26" t="s">
        <v>48</v>
      </c>
      <c r="E16" s="27" t="s">
        <v>49</v>
      </c>
      <c r="H16" s="43"/>
    </row>
    <row r="17" spans="1:16" x14ac:dyDescent="0.2">
      <c r="A17" s="30" t="s">
        <v>50</v>
      </c>
      <c r="E17" s="29" t="s">
        <v>23</v>
      </c>
      <c r="H17" s="43"/>
    </row>
    <row r="18" spans="1:16" x14ac:dyDescent="0.2">
      <c r="A18" s="17" t="s">
        <v>44</v>
      </c>
      <c r="B18" s="21" t="s">
        <v>32</v>
      </c>
      <c r="C18" s="21" t="s">
        <v>56</v>
      </c>
      <c r="D18" s="17" t="s">
        <v>23</v>
      </c>
      <c r="E18" s="22" t="s">
        <v>57</v>
      </c>
      <c r="F18" s="23" t="s">
        <v>47</v>
      </c>
      <c r="G18" s="24">
        <v>1</v>
      </c>
      <c r="H18" s="42"/>
      <c r="I18" s="25">
        <f>ROUND(ROUND(H18,2)*ROUND(G18,3),2)</f>
        <v>0</v>
      </c>
      <c r="O18">
        <f>(I18*21)/100</f>
        <v>0</v>
      </c>
      <c r="P18" t="s">
        <v>22</v>
      </c>
    </row>
    <row r="19" spans="1:16" x14ac:dyDescent="0.2">
      <c r="A19" s="26" t="s">
        <v>48</v>
      </c>
      <c r="E19" s="27" t="s">
        <v>49</v>
      </c>
      <c r="H19" s="43"/>
    </row>
    <row r="20" spans="1:16" x14ac:dyDescent="0.2">
      <c r="A20" s="30" t="s">
        <v>50</v>
      </c>
      <c r="E20" s="29" t="s">
        <v>23</v>
      </c>
      <c r="H20" s="43"/>
    </row>
    <row r="21" spans="1:16" x14ac:dyDescent="0.2">
      <c r="A21" s="17" t="s">
        <v>44</v>
      </c>
      <c r="B21" s="21" t="s">
        <v>34</v>
      </c>
      <c r="C21" s="21" t="s">
        <v>58</v>
      </c>
      <c r="D21" s="17" t="s">
        <v>23</v>
      </c>
      <c r="E21" s="22" t="s">
        <v>59</v>
      </c>
      <c r="F21" s="23" t="s">
        <v>47</v>
      </c>
      <c r="G21" s="24">
        <v>1</v>
      </c>
      <c r="H21" s="42"/>
      <c r="I21" s="25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26" t="s">
        <v>48</v>
      </c>
      <c r="E22" s="27" t="s">
        <v>49</v>
      </c>
      <c r="H22" s="43"/>
    </row>
    <row r="23" spans="1:16" x14ac:dyDescent="0.2">
      <c r="A23" s="30" t="s">
        <v>50</v>
      </c>
      <c r="E23" s="29" t="s">
        <v>23</v>
      </c>
      <c r="H23" s="43"/>
    </row>
    <row r="24" spans="1:16" ht="25.5" x14ac:dyDescent="0.2">
      <c r="A24" s="17" t="s">
        <v>44</v>
      </c>
      <c r="B24" s="21" t="s">
        <v>36</v>
      </c>
      <c r="C24" s="21" t="s">
        <v>60</v>
      </c>
      <c r="D24" s="17" t="s">
        <v>23</v>
      </c>
      <c r="E24" s="22" t="s">
        <v>61</v>
      </c>
      <c r="F24" s="23" t="s">
        <v>47</v>
      </c>
      <c r="G24" s="24">
        <v>1</v>
      </c>
      <c r="H24" s="42"/>
      <c r="I24" s="25">
        <f>ROUND(ROUND(H24,2)*ROUND(G24,3),2)</f>
        <v>0</v>
      </c>
      <c r="O24">
        <f>(I24*21)/100</f>
        <v>0</v>
      </c>
      <c r="P24" t="s">
        <v>22</v>
      </c>
    </row>
    <row r="25" spans="1:16" x14ac:dyDescent="0.2">
      <c r="A25" s="26" t="s">
        <v>48</v>
      </c>
      <c r="E25" s="27" t="s">
        <v>49</v>
      </c>
      <c r="H25" s="43"/>
    </row>
    <row r="26" spans="1:16" x14ac:dyDescent="0.2">
      <c r="A26" s="30" t="s">
        <v>50</v>
      </c>
      <c r="E26" s="29" t="s">
        <v>23</v>
      </c>
      <c r="H26" s="43"/>
    </row>
    <row r="27" spans="1:16" x14ac:dyDescent="0.2">
      <c r="A27" s="17" t="s">
        <v>44</v>
      </c>
      <c r="B27" s="21" t="s">
        <v>62</v>
      </c>
      <c r="C27" s="21" t="s">
        <v>63</v>
      </c>
      <c r="D27" s="17" t="s">
        <v>23</v>
      </c>
      <c r="E27" s="22" t="s">
        <v>64</v>
      </c>
      <c r="F27" s="23" t="s">
        <v>47</v>
      </c>
      <c r="G27" s="24">
        <v>1</v>
      </c>
      <c r="H27" s="42"/>
      <c r="I27" s="25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6" t="s">
        <v>48</v>
      </c>
      <c r="E28" s="27" t="s">
        <v>49</v>
      </c>
      <c r="H28" s="43"/>
    </row>
    <row r="29" spans="1:16" x14ac:dyDescent="0.2">
      <c r="A29" s="30" t="s">
        <v>50</v>
      </c>
      <c r="E29" s="29" t="s">
        <v>23</v>
      </c>
      <c r="H29" s="43"/>
    </row>
    <row r="30" spans="1:16" x14ac:dyDescent="0.2">
      <c r="A30" s="17" t="s">
        <v>44</v>
      </c>
      <c r="B30" s="21" t="s">
        <v>65</v>
      </c>
      <c r="C30" s="21" t="s">
        <v>66</v>
      </c>
      <c r="D30" s="17" t="s">
        <v>23</v>
      </c>
      <c r="E30" s="22" t="s">
        <v>67</v>
      </c>
      <c r="F30" s="23" t="s">
        <v>47</v>
      </c>
      <c r="G30" s="24">
        <v>1</v>
      </c>
      <c r="H30" s="42"/>
      <c r="I30" s="25">
        <f>ROUND(ROUND(H30,2)*ROUND(G30,3),2)</f>
        <v>0</v>
      </c>
      <c r="O30">
        <f>(I30*21)/100</f>
        <v>0</v>
      </c>
      <c r="P30" t="s">
        <v>22</v>
      </c>
    </row>
    <row r="31" spans="1:16" x14ac:dyDescent="0.2">
      <c r="A31" s="26" t="s">
        <v>48</v>
      </c>
      <c r="E31" s="27" t="s">
        <v>49</v>
      </c>
      <c r="H31" s="43"/>
    </row>
    <row r="32" spans="1:16" x14ac:dyDescent="0.2">
      <c r="A32" s="30" t="s">
        <v>50</v>
      </c>
      <c r="E32" s="29" t="s">
        <v>23</v>
      </c>
      <c r="H32" s="43"/>
    </row>
    <row r="33" spans="1:16" x14ac:dyDescent="0.2">
      <c r="A33" s="17" t="s">
        <v>44</v>
      </c>
      <c r="B33" s="21" t="s">
        <v>39</v>
      </c>
      <c r="C33" s="21" t="s">
        <v>68</v>
      </c>
      <c r="D33" s="17" t="s">
        <v>23</v>
      </c>
      <c r="E33" s="22" t="s">
        <v>69</v>
      </c>
      <c r="F33" s="23" t="s">
        <v>47</v>
      </c>
      <c r="G33" s="24">
        <v>1</v>
      </c>
      <c r="H33" s="42"/>
      <c r="I33" s="25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26" t="s">
        <v>48</v>
      </c>
      <c r="E34" s="27" t="s">
        <v>49</v>
      </c>
      <c r="H34" s="43"/>
    </row>
    <row r="35" spans="1:16" x14ac:dyDescent="0.2">
      <c r="A35" s="30" t="s">
        <v>50</v>
      </c>
      <c r="E35" s="29" t="s">
        <v>23</v>
      </c>
      <c r="H35" s="43"/>
    </row>
    <row r="36" spans="1:16" x14ac:dyDescent="0.2">
      <c r="A36" s="17" t="s">
        <v>44</v>
      </c>
      <c r="B36" s="21" t="s">
        <v>41</v>
      </c>
      <c r="C36" s="21" t="s">
        <v>70</v>
      </c>
      <c r="D36" s="17" t="s">
        <v>23</v>
      </c>
      <c r="E36" s="22" t="s">
        <v>71</v>
      </c>
      <c r="F36" s="23" t="s">
        <v>47</v>
      </c>
      <c r="G36" s="24">
        <v>1</v>
      </c>
      <c r="H36" s="42"/>
      <c r="I36" s="25">
        <f>ROUND(ROUND(H36,2)*ROUND(G36,3),2)</f>
        <v>0</v>
      </c>
      <c r="O36">
        <f>(I36*21)/100</f>
        <v>0</v>
      </c>
      <c r="P36" t="s">
        <v>22</v>
      </c>
    </row>
    <row r="37" spans="1:16" x14ac:dyDescent="0.2">
      <c r="A37" s="26" t="s">
        <v>48</v>
      </c>
      <c r="E37" s="27" t="s">
        <v>49</v>
      </c>
      <c r="H37" s="43"/>
    </row>
    <row r="38" spans="1:16" x14ac:dyDescent="0.2">
      <c r="A38" s="30" t="s">
        <v>50</v>
      </c>
      <c r="E38" s="29" t="s">
        <v>23</v>
      </c>
      <c r="H38" s="43"/>
    </row>
    <row r="39" spans="1:16" x14ac:dyDescent="0.2">
      <c r="A39" s="17" t="s">
        <v>44</v>
      </c>
      <c r="B39" s="21" t="s">
        <v>72</v>
      </c>
      <c r="C39" s="21" t="s">
        <v>73</v>
      </c>
      <c r="D39" s="17" t="s">
        <v>23</v>
      </c>
      <c r="E39" s="22" t="s">
        <v>74</v>
      </c>
      <c r="F39" s="23" t="s">
        <v>47</v>
      </c>
      <c r="G39" s="24">
        <v>1</v>
      </c>
      <c r="H39" s="42"/>
      <c r="I39" s="25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6" t="s">
        <v>48</v>
      </c>
      <c r="E40" s="27" t="s">
        <v>49</v>
      </c>
      <c r="H40" s="43"/>
    </row>
    <row r="41" spans="1:16" x14ac:dyDescent="0.2">
      <c r="A41" s="30" t="s">
        <v>50</v>
      </c>
      <c r="E41" s="29" t="s">
        <v>23</v>
      </c>
      <c r="H41" s="43"/>
    </row>
    <row r="42" spans="1:16" x14ac:dyDescent="0.2">
      <c r="A42" s="17" t="s">
        <v>44</v>
      </c>
      <c r="B42" s="21" t="s">
        <v>75</v>
      </c>
      <c r="C42" s="21" t="s">
        <v>76</v>
      </c>
      <c r="D42" s="17" t="s">
        <v>23</v>
      </c>
      <c r="E42" s="22" t="s">
        <v>77</v>
      </c>
      <c r="F42" s="23" t="s">
        <v>47</v>
      </c>
      <c r="G42" s="24">
        <v>1</v>
      </c>
      <c r="H42" s="42"/>
      <c r="I42" s="25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26" t="s">
        <v>48</v>
      </c>
      <c r="E43" s="27" t="s">
        <v>49</v>
      </c>
      <c r="H43" s="43"/>
    </row>
    <row r="44" spans="1:16" x14ac:dyDescent="0.2">
      <c r="A44" s="30" t="s">
        <v>50</v>
      </c>
      <c r="E44" s="29" t="s">
        <v>23</v>
      </c>
      <c r="H44" s="43"/>
    </row>
    <row r="45" spans="1:16" x14ac:dyDescent="0.2">
      <c r="A45" s="17" t="s">
        <v>44</v>
      </c>
      <c r="B45" s="21" t="s">
        <v>78</v>
      </c>
      <c r="C45" s="21" t="s">
        <v>79</v>
      </c>
      <c r="D45" s="17" t="s">
        <v>23</v>
      </c>
      <c r="E45" s="22" t="s">
        <v>80</v>
      </c>
      <c r="F45" s="23" t="s">
        <v>47</v>
      </c>
      <c r="G45" s="24">
        <v>1</v>
      </c>
      <c r="H45" s="42"/>
      <c r="I45" s="25">
        <f>ROUND(ROUND(H45,2)*ROUND(G45,3),2)</f>
        <v>0</v>
      </c>
      <c r="O45">
        <f>(I45*21)/100</f>
        <v>0</v>
      </c>
      <c r="P45" t="s">
        <v>22</v>
      </c>
    </row>
    <row r="46" spans="1:16" x14ac:dyDescent="0.2">
      <c r="A46" s="26" t="s">
        <v>48</v>
      </c>
      <c r="E46" s="27" t="s">
        <v>49</v>
      </c>
      <c r="H46" s="43"/>
    </row>
    <row r="47" spans="1:16" x14ac:dyDescent="0.2">
      <c r="A47" s="30" t="s">
        <v>50</v>
      </c>
      <c r="E47" s="29" t="s">
        <v>23</v>
      </c>
      <c r="H47" s="43"/>
    </row>
    <row r="48" spans="1:16" x14ac:dyDescent="0.2">
      <c r="A48" s="17" t="s">
        <v>44</v>
      </c>
      <c r="B48" s="21" t="s">
        <v>81</v>
      </c>
      <c r="C48" s="21" t="s">
        <v>82</v>
      </c>
      <c r="D48" s="17" t="s">
        <v>23</v>
      </c>
      <c r="E48" s="22" t="s">
        <v>83</v>
      </c>
      <c r="F48" s="23" t="s">
        <v>47</v>
      </c>
      <c r="G48" s="24">
        <v>1</v>
      </c>
      <c r="H48" s="42"/>
      <c r="I48" s="25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26" t="s">
        <v>48</v>
      </c>
      <c r="E49" s="27" t="s">
        <v>49</v>
      </c>
      <c r="H49" s="43"/>
    </row>
    <row r="50" spans="1:16" x14ac:dyDescent="0.2">
      <c r="A50" s="30" t="s">
        <v>50</v>
      </c>
      <c r="E50" s="29" t="s">
        <v>23</v>
      </c>
      <c r="H50" s="43"/>
    </row>
    <row r="51" spans="1:16" x14ac:dyDescent="0.2">
      <c r="A51" s="17" t="s">
        <v>44</v>
      </c>
      <c r="B51" s="21" t="s">
        <v>84</v>
      </c>
      <c r="C51" s="21" t="s">
        <v>85</v>
      </c>
      <c r="D51" s="17" t="s">
        <v>23</v>
      </c>
      <c r="E51" s="22" t="s">
        <v>86</v>
      </c>
      <c r="F51" s="23" t="s">
        <v>47</v>
      </c>
      <c r="G51" s="24">
        <v>1</v>
      </c>
      <c r="H51" s="42"/>
      <c r="I51" s="25">
        <f>ROUND(ROUND(H51,2)*ROUND(G51,3),2)</f>
        <v>0</v>
      </c>
      <c r="O51">
        <f>(I51*21)/100</f>
        <v>0</v>
      </c>
      <c r="P51" t="s">
        <v>22</v>
      </c>
    </row>
    <row r="52" spans="1:16" ht="25.5" x14ac:dyDescent="0.2">
      <c r="A52" s="26" t="s">
        <v>48</v>
      </c>
      <c r="E52" s="27" t="s">
        <v>87</v>
      </c>
      <c r="H52" s="43"/>
    </row>
    <row r="53" spans="1:16" x14ac:dyDescent="0.2">
      <c r="A53" s="30" t="s">
        <v>50</v>
      </c>
      <c r="E53" s="29" t="s">
        <v>23</v>
      </c>
      <c r="H53" s="43"/>
    </row>
    <row r="54" spans="1:16" x14ac:dyDescent="0.2">
      <c r="A54" s="17" t="s">
        <v>44</v>
      </c>
      <c r="B54" s="21" t="s">
        <v>88</v>
      </c>
      <c r="C54" s="21" t="s">
        <v>89</v>
      </c>
      <c r="D54" s="17" t="s">
        <v>23</v>
      </c>
      <c r="E54" s="22" t="s">
        <v>90</v>
      </c>
      <c r="F54" s="23" t="s">
        <v>47</v>
      </c>
      <c r="G54" s="24">
        <v>1</v>
      </c>
      <c r="H54" s="42"/>
      <c r="I54" s="25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6" t="s">
        <v>48</v>
      </c>
      <c r="E55" s="27" t="s">
        <v>91</v>
      </c>
      <c r="H55" s="43"/>
    </row>
    <row r="56" spans="1:16" x14ac:dyDescent="0.2">
      <c r="A56" s="28" t="s">
        <v>50</v>
      </c>
      <c r="E56" s="29" t="s">
        <v>23</v>
      </c>
      <c r="H56" s="43"/>
    </row>
  </sheetData>
  <sheetProtection algorithmName="SHA-512" hashValue="itzqdB4kuMl6bIASRZ9BHlOH4hlBlXSNZuUqCw+q+E2fUxGN0RNYsdAGUC1K6Dy6vnB0xZb64l08u36GF5/DQA==" saltValue="taWasct1BDHNVsBrjoxA9A==" spinCount="100000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1"/>
  <sheetViews>
    <sheetView zoomScaleNormal="100" workbookViewId="0">
      <pane ySplit="7" topLeftCell="A8" activePane="bottomLeft" state="frozen"/>
      <selection pane="bottomLeft" activeCell="B1" sqref="B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0+O8+O84+O94+O110+O126+O268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92</v>
      </c>
      <c r="I3" s="31">
        <f>0+I8+I84+I94+I110+I126+I268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9" t="s">
        <v>92</v>
      </c>
      <c r="D4" s="40"/>
      <c r="E4" s="13" t="s">
        <v>93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80</v>
      </c>
      <c r="F8" s="14"/>
      <c r="G8" s="14"/>
      <c r="H8" s="41"/>
      <c r="I8" s="20">
        <f>0+Q8</f>
        <v>0</v>
      </c>
      <c r="O8">
        <f>0+R8</f>
        <v>0</v>
      </c>
      <c r="Q8">
        <f>0+I9+I12+I15+I18+I21+I24+I27+I30+I33+I36+I39+I42+I45+I48+I51+I54+I57+I60+I63+I66+I69+I72+I75+I78+I81</f>
        <v>0</v>
      </c>
      <c r="R8">
        <f>0+O9+O12+O15+O18+O21+O24+O27+O30+O33+O36+O39+O42+O45+O48+O51+O54+O57+O60+O63+O66+O69+O72+O75+O78+O81</f>
        <v>0</v>
      </c>
    </row>
    <row r="9" spans="1:18" ht="25.5" x14ac:dyDescent="0.2">
      <c r="A9" s="17" t="s">
        <v>44</v>
      </c>
      <c r="B9" s="21" t="s">
        <v>28</v>
      </c>
      <c r="C9" s="21" t="s">
        <v>94</v>
      </c>
      <c r="D9" s="17" t="s">
        <v>23</v>
      </c>
      <c r="E9" s="22" t="s">
        <v>95</v>
      </c>
      <c r="F9" s="23" t="s">
        <v>96</v>
      </c>
      <c r="G9" s="24">
        <v>154.59</v>
      </c>
      <c r="H9" s="42"/>
      <c r="I9" s="25">
        <f>ROUND(ROUND(H9,2)*ROUND(G9,3),2)</f>
        <v>0</v>
      </c>
      <c r="O9">
        <f>(I9*21)/100</f>
        <v>0</v>
      </c>
      <c r="P9" t="s">
        <v>22</v>
      </c>
    </row>
    <row r="10" spans="1:18" ht="51" x14ac:dyDescent="0.2">
      <c r="A10" s="26" t="s">
        <v>48</v>
      </c>
      <c r="E10" s="27" t="s">
        <v>97</v>
      </c>
      <c r="H10" s="43"/>
    </row>
    <row r="11" spans="1:18" x14ac:dyDescent="0.2">
      <c r="A11" s="30" t="s">
        <v>50</v>
      </c>
      <c r="E11" s="29" t="s">
        <v>98</v>
      </c>
      <c r="H11" s="43"/>
    </row>
    <row r="12" spans="1:18" x14ac:dyDescent="0.2">
      <c r="A12" s="17" t="s">
        <v>44</v>
      </c>
      <c r="B12" s="21" t="s">
        <v>22</v>
      </c>
      <c r="C12" s="21" t="s">
        <v>99</v>
      </c>
      <c r="D12" s="17" t="s">
        <v>23</v>
      </c>
      <c r="E12" s="22" t="s">
        <v>100</v>
      </c>
      <c r="F12" s="23" t="s">
        <v>96</v>
      </c>
      <c r="G12" s="24">
        <v>154.59</v>
      </c>
      <c r="H12" s="42"/>
      <c r="I12" s="25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6" t="s">
        <v>48</v>
      </c>
      <c r="E13" s="27" t="s">
        <v>101</v>
      </c>
      <c r="H13" s="43"/>
    </row>
    <row r="14" spans="1:18" x14ac:dyDescent="0.2">
      <c r="A14" s="30" t="s">
        <v>50</v>
      </c>
      <c r="E14" s="29" t="s">
        <v>98</v>
      </c>
      <c r="H14" s="43"/>
    </row>
    <row r="15" spans="1:18" ht="25.5" x14ac:dyDescent="0.2">
      <c r="A15" s="17" t="s">
        <v>44</v>
      </c>
      <c r="B15" s="21" t="s">
        <v>21</v>
      </c>
      <c r="C15" s="21" t="s">
        <v>102</v>
      </c>
      <c r="D15" s="17" t="s">
        <v>23</v>
      </c>
      <c r="E15" s="22" t="s">
        <v>103</v>
      </c>
      <c r="F15" s="23" t="s">
        <v>96</v>
      </c>
      <c r="G15" s="24">
        <v>10.87</v>
      </c>
      <c r="H15" s="42"/>
      <c r="I15" s="25">
        <f>ROUND(ROUND(H15,2)*ROUND(G15,3),2)</f>
        <v>0</v>
      </c>
      <c r="O15">
        <f>(I15*21)/100</f>
        <v>0</v>
      </c>
      <c r="P15" t="s">
        <v>22</v>
      </c>
    </row>
    <row r="16" spans="1:18" ht="51" x14ac:dyDescent="0.2">
      <c r="A16" s="26" t="s">
        <v>48</v>
      </c>
      <c r="E16" s="27" t="s">
        <v>104</v>
      </c>
      <c r="H16" s="43"/>
    </row>
    <row r="17" spans="1:16" ht="25.5" x14ac:dyDescent="0.2">
      <c r="A17" s="30" t="s">
        <v>50</v>
      </c>
      <c r="E17" s="29" t="s">
        <v>105</v>
      </c>
      <c r="H17" s="43"/>
    </row>
    <row r="18" spans="1:16" ht="25.5" x14ac:dyDescent="0.2">
      <c r="A18" s="17" t="s">
        <v>44</v>
      </c>
      <c r="B18" s="21" t="s">
        <v>32</v>
      </c>
      <c r="C18" s="21" t="s">
        <v>106</v>
      </c>
      <c r="D18" s="17" t="s">
        <v>23</v>
      </c>
      <c r="E18" s="22" t="s">
        <v>107</v>
      </c>
      <c r="F18" s="23" t="s">
        <v>96</v>
      </c>
      <c r="G18" s="24">
        <v>150.79</v>
      </c>
      <c r="H18" s="42"/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48</v>
      </c>
      <c r="E19" s="27" t="s">
        <v>108</v>
      </c>
      <c r="H19" s="43"/>
    </row>
    <row r="20" spans="1:16" x14ac:dyDescent="0.2">
      <c r="A20" s="30" t="s">
        <v>50</v>
      </c>
      <c r="E20" s="29" t="s">
        <v>23</v>
      </c>
      <c r="H20" s="43"/>
    </row>
    <row r="21" spans="1:16" ht="25.5" x14ac:dyDescent="0.2">
      <c r="A21" s="17" t="s">
        <v>44</v>
      </c>
      <c r="B21" s="21" t="s">
        <v>34</v>
      </c>
      <c r="C21" s="21" t="s">
        <v>109</v>
      </c>
      <c r="D21" s="17" t="s">
        <v>23</v>
      </c>
      <c r="E21" s="22" t="s">
        <v>110</v>
      </c>
      <c r="F21" s="23" t="s">
        <v>96</v>
      </c>
      <c r="G21" s="24">
        <v>114.55</v>
      </c>
      <c r="H21" s="42"/>
      <c r="I21" s="25">
        <f>ROUND(ROUND(H21,2)*ROUND(G21,3),2)</f>
        <v>0</v>
      </c>
      <c r="O21">
        <f>(I21*21)/100</f>
        <v>0</v>
      </c>
      <c r="P21" t="s">
        <v>22</v>
      </c>
    </row>
    <row r="22" spans="1:16" ht="38.25" x14ac:dyDescent="0.2">
      <c r="A22" s="26" t="s">
        <v>48</v>
      </c>
      <c r="E22" s="27" t="s">
        <v>111</v>
      </c>
      <c r="H22" s="43"/>
    </row>
    <row r="23" spans="1:16" x14ac:dyDescent="0.2">
      <c r="A23" s="30" t="s">
        <v>50</v>
      </c>
      <c r="E23" s="29" t="s">
        <v>23</v>
      </c>
      <c r="H23" s="43"/>
    </row>
    <row r="24" spans="1:16" x14ac:dyDescent="0.2">
      <c r="A24" s="17" t="s">
        <v>44</v>
      </c>
      <c r="B24" s="21" t="s">
        <v>36</v>
      </c>
      <c r="C24" s="21" t="s">
        <v>112</v>
      </c>
      <c r="D24" s="17" t="s">
        <v>23</v>
      </c>
      <c r="E24" s="22" t="s">
        <v>113</v>
      </c>
      <c r="F24" s="23" t="s">
        <v>114</v>
      </c>
      <c r="G24" s="24">
        <v>20</v>
      </c>
      <c r="H24" s="42"/>
      <c r="I24" s="25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6" t="s">
        <v>48</v>
      </c>
      <c r="E25" s="27" t="s">
        <v>115</v>
      </c>
      <c r="H25" s="43"/>
    </row>
    <row r="26" spans="1:16" x14ac:dyDescent="0.2">
      <c r="A26" s="30" t="s">
        <v>50</v>
      </c>
      <c r="E26" s="29" t="s">
        <v>23</v>
      </c>
      <c r="H26" s="43"/>
    </row>
    <row r="27" spans="1:16" x14ac:dyDescent="0.2">
      <c r="A27" s="17" t="s">
        <v>44</v>
      </c>
      <c r="B27" s="21" t="s">
        <v>62</v>
      </c>
      <c r="C27" s="21" t="s">
        <v>116</v>
      </c>
      <c r="D27" s="17" t="s">
        <v>23</v>
      </c>
      <c r="E27" s="22" t="s">
        <v>117</v>
      </c>
      <c r="F27" s="23" t="s">
        <v>118</v>
      </c>
      <c r="G27" s="24">
        <v>20</v>
      </c>
      <c r="H27" s="42"/>
      <c r="I27" s="25">
        <f>ROUND(ROUND(H27,2)*ROUND(G27,3),2)</f>
        <v>0</v>
      </c>
      <c r="O27">
        <f>(I27*21)/100</f>
        <v>0</v>
      </c>
      <c r="P27" t="s">
        <v>22</v>
      </c>
    </row>
    <row r="28" spans="1:16" ht="38.25" x14ac:dyDescent="0.2">
      <c r="A28" s="26" t="s">
        <v>48</v>
      </c>
      <c r="E28" s="27" t="s">
        <v>119</v>
      </c>
      <c r="H28" s="43"/>
    </row>
    <row r="29" spans="1:16" x14ac:dyDescent="0.2">
      <c r="A29" s="30" t="s">
        <v>50</v>
      </c>
      <c r="E29" s="29" t="s">
        <v>23</v>
      </c>
      <c r="H29" s="43"/>
    </row>
    <row r="30" spans="1:16" x14ac:dyDescent="0.2">
      <c r="A30" s="17" t="s">
        <v>44</v>
      </c>
      <c r="B30" s="21" t="s">
        <v>65</v>
      </c>
      <c r="C30" s="21" t="s">
        <v>120</v>
      </c>
      <c r="D30" s="17" t="s">
        <v>23</v>
      </c>
      <c r="E30" s="22" t="s">
        <v>121</v>
      </c>
      <c r="F30" s="23" t="s">
        <v>122</v>
      </c>
      <c r="G30" s="24">
        <v>11</v>
      </c>
      <c r="H30" s="42"/>
      <c r="I30" s="25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6" t="s">
        <v>48</v>
      </c>
      <c r="E31" s="27" t="s">
        <v>123</v>
      </c>
      <c r="H31" s="43"/>
    </row>
    <row r="32" spans="1:16" x14ac:dyDescent="0.2">
      <c r="A32" s="30" t="s">
        <v>50</v>
      </c>
      <c r="E32" s="29" t="s">
        <v>124</v>
      </c>
      <c r="H32" s="43"/>
    </row>
    <row r="33" spans="1:16" x14ac:dyDescent="0.2">
      <c r="A33" s="17" t="s">
        <v>44</v>
      </c>
      <c r="B33" s="21" t="s">
        <v>39</v>
      </c>
      <c r="C33" s="21" t="s">
        <v>125</v>
      </c>
      <c r="D33" s="17" t="s">
        <v>23</v>
      </c>
      <c r="E33" s="22" t="s">
        <v>126</v>
      </c>
      <c r="F33" s="23" t="s">
        <v>127</v>
      </c>
      <c r="G33" s="24">
        <v>52</v>
      </c>
      <c r="H33" s="42"/>
      <c r="I33" s="25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6" t="s">
        <v>48</v>
      </c>
      <c r="E34" s="27" t="s">
        <v>128</v>
      </c>
      <c r="H34" s="43"/>
    </row>
    <row r="35" spans="1:16" ht="25.5" x14ac:dyDescent="0.2">
      <c r="A35" s="30" t="s">
        <v>50</v>
      </c>
      <c r="E35" s="29" t="s">
        <v>129</v>
      </c>
      <c r="H35" s="43"/>
    </row>
    <row r="36" spans="1:16" x14ac:dyDescent="0.2">
      <c r="A36" s="17" t="s">
        <v>44</v>
      </c>
      <c r="B36" s="21" t="s">
        <v>41</v>
      </c>
      <c r="C36" s="21" t="s">
        <v>130</v>
      </c>
      <c r="D36" s="17" t="s">
        <v>23</v>
      </c>
      <c r="E36" s="22" t="s">
        <v>131</v>
      </c>
      <c r="F36" s="23" t="s">
        <v>127</v>
      </c>
      <c r="G36" s="24">
        <v>2.4</v>
      </c>
      <c r="H36" s="42"/>
      <c r="I36" s="25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6" t="s">
        <v>48</v>
      </c>
      <c r="E37" s="27" t="s">
        <v>132</v>
      </c>
      <c r="H37" s="43"/>
    </row>
    <row r="38" spans="1:16" x14ac:dyDescent="0.2">
      <c r="A38" s="30" t="s">
        <v>50</v>
      </c>
      <c r="E38" s="29" t="s">
        <v>133</v>
      </c>
      <c r="H38" s="43"/>
    </row>
    <row r="39" spans="1:16" x14ac:dyDescent="0.2">
      <c r="A39" s="17" t="s">
        <v>44</v>
      </c>
      <c r="B39" s="21" t="s">
        <v>72</v>
      </c>
      <c r="C39" s="21" t="s">
        <v>134</v>
      </c>
      <c r="D39" s="17" t="s">
        <v>23</v>
      </c>
      <c r="E39" s="22" t="s">
        <v>135</v>
      </c>
      <c r="F39" s="23" t="s">
        <v>127</v>
      </c>
      <c r="G39" s="24">
        <v>177.994</v>
      </c>
      <c r="H39" s="42"/>
      <c r="I39" s="25">
        <f>ROUND(ROUND(H39,2)*ROUND(G39,3),2)</f>
        <v>0</v>
      </c>
      <c r="O39">
        <f>(I39*21)/100</f>
        <v>0</v>
      </c>
      <c r="P39" t="s">
        <v>22</v>
      </c>
    </row>
    <row r="40" spans="1:16" ht="38.25" x14ac:dyDescent="0.2">
      <c r="A40" s="26" t="s">
        <v>48</v>
      </c>
      <c r="E40" s="27" t="s">
        <v>136</v>
      </c>
      <c r="H40" s="43"/>
    </row>
    <row r="41" spans="1:16" ht="25.5" x14ac:dyDescent="0.2">
      <c r="A41" s="30" t="s">
        <v>50</v>
      </c>
      <c r="E41" s="29" t="s">
        <v>137</v>
      </c>
      <c r="H41" s="43"/>
    </row>
    <row r="42" spans="1:16" x14ac:dyDescent="0.2">
      <c r="A42" s="17" t="s">
        <v>44</v>
      </c>
      <c r="B42" s="21" t="s">
        <v>75</v>
      </c>
      <c r="C42" s="21" t="s">
        <v>138</v>
      </c>
      <c r="D42" s="17" t="s">
        <v>23</v>
      </c>
      <c r="E42" s="22" t="s">
        <v>139</v>
      </c>
      <c r="F42" s="23" t="s">
        <v>127</v>
      </c>
      <c r="G42" s="24">
        <v>90.197000000000003</v>
      </c>
      <c r="H42" s="42"/>
      <c r="I42" s="25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6" t="s">
        <v>48</v>
      </c>
      <c r="E43" s="27" t="s">
        <v>140</v>
      </c>
      <c r="H43" s="43"/>
    </row>
    <row r="44" spans="1:16" x14ac:dyDescent="0.2">
      <c r="A44" s="30" t="s">
        <v>50</v>
      </c>
      <c r="E44" s="29" t="s">
        <v>141</v>
      </c>
      <c r="H44" s="43"/>
    </row>
    <row r="45" spans="1:16" x14ac:dyDescent="0.2">
      <c r="A45" s="17" t="s">
        <v>44</v>
      </c>
      <c r="B45" s="21" t="s">
        <v>78</v>
      </c>
      <c r="C45" s="21" t="s">
        <v>142</v>
      </c>
      <c r="D45" s="17" t="s">
        <v>23</v>
      </c>
      <c r="E45" s="22" t="s">
        <v>143</v>
      </c>
      <c r="F45" s="23" t="s">
        <v>96</v>
      </c>
      <c r="G45" s="24">
        <v>529.30999999999995</v>
      </c>
      <c r="H45" s="42"/>
      <c r="I45" s="25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6" t="s">
        <v>48</v>
      </c>
      <c r="E46" s="27" t="s">
        <v>144</v>
      </c>
      <c r="H46" s="43"/>
    </row>
    <row r="47" spans="1:16" x14ac:dyDescent="0.2">
      <c r="A47" s="30" t="s">
        <v>50</v>
      </c>
      <c r="E47" s="29" t="s">
        <v>145</v>
      </c>
      <c r="H47" s="43"/>
    </row>
    <row r="48" spans="1:16" x14ac:dyDescent="0.2">
      <c r="A48" s="17" t="s">
        <v>44</v>
      </c>
      <c r="B48" s="21" t="s">
        <v>81</v>
      </c>
      <c r="C48" s="21" t="s">
        <v>146</v>
      </c>
      <c r="D48" s="17" t="s">
        <v>23</v>
      </c>
      <c r="E48" s="22" t="s">
        <v>147</v>
      </c>
      <c r="F48" s="23" t="s">
        <v>96</v>
      </c>
      <c r="G48" s="24">
        <v>8</v>
      </c>
      <c r="H48" s="42"/>
      <c r="I48" s="25">
        <f>ROUND(ROUND(H48,2)*ROUND(G48,3),2)</f>
        <v>0</v>
      </c>
      <c r="O48">
        <f>(I48*21)/100</f>
        <v>0</v>
      </c>
      <c r="P48" t="s">
        <v>22</v>
      </c>
    </row>
    <row r="49" spans="1:16" ht="25.5" x14ac:dyDescent="0.2">
      <c r="A49" s="26" t="s">
        <v>48</v>
      </c>
      <c r="E49" s="27" t="s">
        <v>148</v>
      </c>
      <c r="H49" s="43"/>
    </row>
    <row r="50" spans="1:16" x14ac:dyDescent="0.2">
      <c r="A50" s="30" t="s">
        <v>50</v>
      </c>
      <c r="E50" s="29" t="s">
        <v>149</v>
      </c>
      <c r="H50" s="43"/>
    </row>
    <row r="51" spans="1:16" x14ac:dyDescent="0.2">
      <c r="A51" s="17" t="s">
        <v>44</v>
      </c>
      <c r="B51" s="21" t="s">
        <v>84</v>
      </c>
      <c r="C51" s="21" t="s">
        <v>150</v>
      </c>
      <c r="D51" s="17" t="s">
        <v>23</v>
      </c>
      <c r="E51" s="22" t="s">
        <v>151</v>
      </c>
      <c r="F51" s="23" t="s">
        <v>96</v>
      </c>
      <c r="G51" s="24">
        <v>529.30999999999995</v>
      </c>
      <c r="H51" s="42"/>
      <c r="I51" s="25">
        <f>ROUND(ROUND(H51,2)*ROUND(G51,3),2)</f>
        <v>0</v>
      </c>
      <c r="O51">
        <f>(I51*21)/100</f>
        <v>0</v>
      </c>
      <c r="P51" t="s">
        <v>22</v>
      </c>
    </row>
    <row r="52" spans="1:16" ht="25.5" x14ac:dyDescent="0.2">
      <c r="A52" s="26" t="s">
        <v>48</v>
      </c>
      <c r="E52" s="27" t="s">
        <v>152</v>
      </c>
      <c r="H52" s="43"/>
    </row>
    <row r="53" spans="1:16" x14ac:dyDescent="0.2">
      <c r="A53" s="30" t="s">
        <v>50</v>
      </c>
      <c r="E53" s="29" t="s">
        <v>145</v>
      </c>
      <c r="H53" s="43"/>
    </row>
    <row r="54" spans="1:16" x14ac:dyDescent="0.2">
      <c r="A54" s="17" t="s">
        <v>44</v>
      </c>
      <c r="B54" s="21" t="s">
        <v>88</v>
      </c>
      <c r="C54" s="21" t="s">
        <v>153</v>
      </c>
      <c r="D54" s="17" t="s">
        <v>23</v>
      </c>
      <c r="E54" s="22" t="s">
        <v>154</v>
      </c>
      <c r="F54" s="23" t="s">
        <v>96</v>
      </c>
      <c r="G54" s="24">
        <v>8</v>
      </c>
      <c r="H54" s="42"/>
      <c r="I54" s="25">
        <f>ROUND(ROUND(H54,2)*ROUND(G54,3),2)</f>
        <v>0</v>
      </c>
      <c r="O54">
        <f>(I54*21)/100</f>
        <v>0</v>
      </c>
      <c r="P54" t="s">
        <v>22</v>
      </c>
    </row>
    <row r="55" spans="1:16" ht="25.5" x14ac:dyDescent="0.2">
      <c r="A55" s="26" t="s">
        <v>48</v>
      </c>
      <c r="E55" s="27" t="s">
        <v>155</v>
      </c>
      <c r="H55" s="43"/>
    </row>
    <row r="56" spans="1:16" x14ac:dyDescent="0.2">
      <c r="A56" s="30" t="s">
        <v>50</v>
      </c>
      <c r="E56" s="29" t="s">
        <v>149</v>
      </c>
      <c r="H56" s="43"/>
    </row>
    <row r="57" spans="1:16" x14ac:dyDescent="0.2">
      <c r="A57" s="17" t="s">
        <v>44</v>
      </c>
      <c r="B57" s="21" t="s">
        <v>156</v>
      </c>
      <c r="C57" s="21" t="s">
        <v>157</v>
      </c>
      <c r="D57" s="17" t="s">
        <v>23</v>
      </c>
      <c r="E57" s="22" t="s">
        <v>158</v>
      </c>
      <c r="F57" s="23" t="s">
        <v>127</v>
      </c>
      <c r="G57" s="24">
        <v>180.39400000000001</v>
      </c>
      <c r="H57" s="42"/>
      <c r="I57" s="25">
        <f>ROUND(ROUND(H57,2)*ROUND(G57,3),2)</f>
        <v>0</v>
      </c>
      <c r="O57">
        <f>(I57*21)/100</f>
        <v>0</v>
      </c>
      <c r="P57" t="s">
        <v>22</v>
      </c>
    </row>
    <row r="58" spans="1:16" ht="25.5" x14ac:dyDescent="0.2">
      <c r="A58" s="26" t="s">
        <v>48</v>
      </c>
      <c r="E58" s="27" t="s">
        <v>159</v>
      </c>
      <c r="H58" s="43"/>
    </row>
    <row r="59" spans="1:16" x14ac:dyDescent="0.2">
      <c r="A59" s="30" t="s">
        <v>50</v>
      </c>
      <c r="E59" s="29" t="s">
        <v>160</v>
      </c>
      <c r="H59" s="43"/>
    </row>
    <row r="60" spans="1:16" x14ac:dyDescent="0.2">
      <c r="A60" s="17" t="s">
        <v>44</v>
      </c>
      <c r="B60" s="21" t="s">
        <v>161</v>
      </c>
      <c r="C60" s="21" t="s">
        <v>162</v>
      </c>
      <c r="D60" s="17" t="s">
        <v>23</v>
      </c>
      <c r="E60" s="22" t="s">
        <v>163</v>
      </c>
      <c r="F60" s="23" t="s">
        <v>127</v>
      </c>
      <c r="G60" s="24">
        <v>248.85599999999999</v>
      </c>
      <c r="H60" s="42"/>
      <c r="I60" s="25">
        <f>ROUND(ROUND(H60,2)*ROUND(G60,3),2)</f>
        <v>0</v>
      </c>
      <c r="O60">
        <f>(I60*21)/100</f>
        <v>0</v>
      </c>
      <c r="P60" t="s">
        <v>22</v>
      </c>
    </row>
    <row r="61" spans="1:16" ht="38.25" x14ac:dyDescent="0.2">
      <c r="A61" s="26" t="s">
        <v>48</v>
      </c>
      <c r="E61" s="27" t="s">
        <v>164</v>
      </c>
      <c r="H61" s="43"/>
    </row>
    <row r="62" spans="1:16" ht="25.5" x14ac:dyDescent="0.2">
      <c r="A62" s="30" t="s">
        <v>50</v>
      </c>
      <c r="E62" s="29" t="s">
        <v>165</v>
      </c>
      <c r="H62" s="43"/>
    </row>
    <row r="63" spans="1:16" x14ac:dyDescent="0.2">
      <c r="A63" s="17" t="s">
        <v>44</v>
      </c>
      <c r="B63" s="21" t="s">
        <v>166</v>
      </c>
      <c r="C63" s="21" t="s">
        <v>167</v>
      </c>
      <c r="D63" s="17" t="s">
        <v>23</v>
      </c>
      <c r="E63" s="22" t="s">
        <v>168</v>
      </c>
      <c r="F63" s="23" t="s">
        <v>169</v>
      </c>
      <c r="G63" s="24">
        <v>360.78800000000001</v>
      </c>
      <c r="H63" s="42"/>
      <c r="I63" s="25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6" t="s">
        <v>48</v>
      </c>
      <c r="E64" s="27" t="s">
        <v>170</v>
      </c>
      <c r="H64" s="43"/>
    </row>
    <row r="65" spans="1:16" x14ac:dyDescent="0.2">
      <c r="A65" s="30" t="s">
        <v>50</v>
      </c>
      <c r="E65" s="29" t="s">
        <v>171</v>
      </c>
      <c r="H65" s="43"/>
    </row>
    <row r="66" spans="1:16" x14ac:dyDescent="0.2">
      <c r="A66" s="17" t="s">
        <v>44</v>
      </c>
      <c r="B66" s="21" t="s">
        <v>172</v>
      </c>
      <c r="C66" s="21" t="s">
        <v>173</v>
      </c>
      <c r="D66" s="17" t="s">
        <v>23</v>
      </c>
      <c r="E66" s="22" t="s">
        <v>174</v>
      </c>
      <c r="F66" s="23" t="s">
        <v>127</v>
      </c>
      <c r="G66" s="24">
        <v>105.935</v>
      </c>
      <c r="H66" s="42"/>
      <c r="I66" s="25">
        <f>ROUND(ROUND(H66,2)*ROUND(G66,3),2)</f>
        <v>0</v>
      </c>
      <c r="O66">
        <f>(I66*21)/100</f>
        <v>0</v>
      </c>
      <c r="P66" t="s">
        <v>22</v>
      </c>
    </row>
    <row r="67" spans="1:16" ht="38.25" x14ac:dyDescent="0.2">
      <c r="A67" s="26" t="s">
        <v>48</v>
      </c>
      <c r="E67" s="27" t="s">
        <v>175</v>
      </c>
      <c r="H67" s="43"/>
    </row>
    <row r="68" spans="1:16" ht="38.25" x14ac:dyDescent="0.2">
      <c r="A68" s="30" t="s">
        <v>50</v>
      </c>
      <c r="E68" s="29" t="s">
        <v>176</v>
      </c>
      <c r="H68" s="43"/>
    </row>
    <row r="69" spans="1:16" x14ac:dyDescent="0.2">
      <c r="A69" s="17" t="s">
        <v>177</v>
      </c>
      <c r="B69" s="21" t="s">
        <v>172</v>
      </c>
      <c r="C69" s="21" t="s">
        <v>178</v>
      </c>
      <c r="D69" s="17" t="s">
        <v>23</v>
      </c>
      <c r="E69" s="22" t="s">
        <v>179</v>
      </c>
      <c r="F69" s="23" t="s">
        <v>169</v>
      </c>
      <c r="G69" s="24">
        <v>195.98</v>
      </c>
      <c r="H69" s="42"/>
      <c r="I69" s="25">
        <f>ROUND(ROUND(H69,2)*ROUND(G69,3),2)</f>
        <v>0</v>
      </c>
      <c r="O69">
        <f>(I69*21)/100</f>
        <v>0</v>
      </c>
      <c r="P69" t="s">
        <v>22</v>
      </c>
    </row>
    <row r="70" spans="1:16" x14ac:dyDescent="0.2">
      <c r="A70" s="26" t="s">
        <v>48</v>
      </c>
      <c r="E70" s="27" t="s">
        <v>180</v>
      </c>
      <c r="H70" s="43"/>
    </row>
    <row r="71" spans="1:16" x14ac:dyDescent="0.2">
      <c r="A71" s="30" t="s">
        <v>50</v>
      </c>
      <c r="E71" s="29" t="s">
        <v>181</v>
      </c>
      <c r="H71" s="43"/>
    </row>
    <row r="72" spans="1:16" x14ac:dyDescent="0.2">
      <c r="A72" s="17" t="s">
        <v>44</v>
      </c>
      <c r="B72" s="21" t="s">
        <v>182</v>
      </c>
      <c r="C72" s="21" t="s">
        <v>183</v>
      </c>
      <c r="D72" s="17" t="s">
        <v>184</v>
      </c>
      <c r="E72" s="22" t="s">
        <v>185</v>
      </c>
      <c r="F72" s="23" t="s">
        <v>127</v>
      </c>
      <c r="G72" s="24">
        <v>57.750999999999998</v>
      </c>
      <c r="H72" s="42"/>
      <c r="I72" s="25">
        <f>ROUND(ROUND(H72,2)*ROUND(G72,3),2)</f>
        <v>0</v>
      </c>
      <c r="O72">
        <f>(I72*21)/100</f>
        <v>0</v>
      </c>
      <c r="P72" t="s">
        <v>22</v>
      </c>
    </row>
    <row r="73" spans="1:16" ht="38.25" x14ac:dyDescent="0.2">
      <c r="A73" s="26" t="s">
        <v>48</v>
      </c>
      <c r="E73" s="27" t="s">
        <v>186</v>
      </c>
      <c r="H73" s="43"/>
    </row>
    <row r="74" spans="1:16" ht="25.5" x14ac:dyDescent="0.2">
      <c r="A74" s="30" t="s">
        <v>50</v>
      </c>
      <c r="E74" s="29" t="s">
        <v>187</v>
      </c>
      <c r="H74" s="43"/>
    </row>
    <row r="75" spans="1:16" x14ac:dyDescent="0.2">
      <c r="A75" s="17" t="s">
        <v>177</v>
      </c>
      <c r="B75" s="21" t="s">
        <v>182</v>
      </c>
      <c r="C75" s="21" t="s">
        <v>188</v>
      </c>
      <c r="D75" s="17" t="s">
        <v>23</v>
      </c>
      <c r="E75" s="22" t="s">
        <v>189</v>
      </c>
      <c r="F75" s="23" t="s">
        <v>169</v>
      </c>
      <c r="G75" s="24">
        <v>119.833</v>
      </c>
      <c r="H75" s="42"/>
      <c r="I75" s="25">
        <f>ROUND(ROUND(H75,2)*ROUND(G75,3),2)</f>
        <v>0</v>
      </c>
      <c r="O75">
        <f>(I75*21)/100</f>
        <v>0</v>
      </c>
      <c r="P75" t="s">
        <v>22</v>
      </c>
    </row>
    <row r="76" spans="1:16" x14ac:dyDescent="0.2">
      <c r="A76" s="26" t="s">
        <v>48</v>
      </c>
      <c r="E76" s="27" t="s">
        <v>190</v>
      </c>
      <c r="H76" s="43"/>
    </row>
    <row r="77" spans="1:16" x14ac:dyDescent="0.2">
      <c r="A77" s="30" t="s">
        <v>50</v>
      </c>
      <c r="E77" s="29" t="s">
        <v>191</v>
      </c>
      <c r="H77" s="43"/>
    </row>
    <row r="78" spans="1:16" x14ac:dyDescent="0.2">
      <c r="A78" s="17" t="s">
        <v>44</v>
      </c>
      <c r="B78" s="21" t="s">
        <v>192</v>
      </c>
      <c r="C78" s="21" t="s">
        <v>183</v>
      </c>
      <c r="D78" s="17" t="s">
        <v>193</v>
      </c>
      <c r="E78" s="22" t="s">
        <v>185</v>
      </c>
      <c r="F78" s="23" t="s">
        <v>127</v>
      </c>
      <c r="G78" s="24">
        <v>1.087</v>
      </c>
      <c r="H78" s="42"/>
      <c r="I78" s="25">
        <f>ROUND(ROUND(H78,2)*ROUND(G78,3),2)</f>
        <v>0</v>
      </c>
      <c r="O78">
        <f>(I78*21)/100</f>
        <v>0</v>
      </c>
      <c r="P78" t="s">
        <v>22</v>
      </c>
    </row>
    <row r="79" spans="1:16" ht="51" x14ac:dyDescent="0.2">
      <c r="A79" s="26" t="s">
        <v>48</v>
      </c>
      <c r="E79" s="27" t="s">
        <v>194</v>
      </c>
      <c r="H79" s="43"/>
    </row>
    <row r="80" spans="1:16" x14ac:dyDescent="0.2">
      <c r="A80" s="30" t="s">
        <v>50</v>
      </c>
      <c r="E80" s="29" t="s">
        <v>23</v>
      </c>
      <c r="H80" s="43"/>
    </row>
    <row r="81" spans="1:18" x14ac:dyDescent="0.2">
      <c r="A81" s="17" t="s">
        <v>44</v>
      </c>
      <c r="B81" s="21" t="s">
        <v>195</v>
      </c>
      <c r="C81" s="21" t="s">
        <v>196</v>
      </c>
      <c r="D81" s="17" t="s">
        <v>23</v>
      </c>
      <c r="E81" s="22" t="s">
        <v>197</v>
      </c>
      <c r="F81" s="23" t="s">
        <v>127</v>
      </c>
      <c r="G81" s="24">
        <v>180.39400000000001</v>
      </c>
      <c r="H81" s="42"/>
      <c r="I81" s="25">
        <f>ROUND(ROUND(H81,2)*ROUND(G81,3),2)</f>
        <v>0</v>
      </c>
      <c r="O81">
        <f>(I81*21)/100</f>
        <v>0</v>
      </c>
      <c r="P81" t="s">
        <v>22</v>
      </c>
    </row>
    <row r="82" spans="1:18" ht="51" x14ac:dyDescent="0.2">
      <c r="A82" s="26" t="s">
        <v>48</v>
      </c>
      <c r="E82" s="27" t="s">
        <v>198</v>
      </c>
      <c r="H82" s="43"/>
    </row>
    <row r="83" spans="1:18" x14ac:dyDescent="0.2">
      <c r="A83" s="28" t="s">
        <v>50</v>
      </c>
      <c r="E83" s="29" t="s">
        <v>160</v>
      </c>
      <c r="H83" s="43"/>
    </row>
    <row r="84" spans="1:18" ht="12.75" customHeight="1" x14ac:dyDescent="0.2">
      <c r="A84" s="5" t="s">
        <v>42</v>
      </c>
      <c r="B84" s="5"/>
      <c r="C84" s="32" t="s">
        <v>32</v>
      </c>
      <c r="D84" s="5"/>
      <c r="E84" s="19" t="s">
        <v>199</v>
      </c>
      <c r="F84" s="5"/>
      <c r="G84" s="5"/>
      <c r="H84" s="44"/>
      <c r="I84" s="33">
        <f>0+Q84</f>
        <v>0</v>
      </c>
      <c r="O84">
        <f>0+R84</f>
        <v>0</v>
      </c>
      <c r="Q84">
        <f>0+I85+I88+I91</f>
        <v>0</v>
      </c>
      <c r="R84">
        <f>0+O85+O88+O91</f>
        <v>0</v>
      </c>
    </row>
    <row r="85" spans="1:18" x14ac:dyDescent="0.2">
      <c r="A85" s="17" t="s">
        <v>44</v>
      </c>
      <c r="B85" s="21" t="s">
        <v>200</v>
      </c>
      <c r="C85" s="21" t="s">
        <v>201</v>
      </c>
      <c r="D85" s="17" t="s">
        <v>23</v>
      </c>
      <c r="E85" s="22" t="s">
        <v>202</v>
      </c>
      <c r="F85" s="23" t="s">
        <v>127</v>
      </c>
      <c r="G85" s="24">
        <v>15.061999999999999</v>
      </c>
      <c r="H85" s="42"/>
      <c r="I85" s="25">
        <f>ROUND(ROUND(H85,2)*ROUND(G85,3),2)</f>
        <v>0</v>
      </c>
      <c r="O85">
        <f>(I85*21)/100</f>
        <v>0</v>
      </c>
      <c r="P85" t="s">
        <v>22</v>
      </c>
    </row>
    <row r="86" spans="1:18" ht="38.25" x14ac:dyDescent="0.2">
      <c r="A86" s="26" t="s">
        <v>48</v>
      </c>
      <c r="E86" s="27" t="s">
        <v>203</v>
      </c>
      <c r="H86" s="43"/>
    </row>
    <row r="87" spans="1:18" x14ac:dyDescent="0.2">
      <c r="A87" s="30" t="s">
        <v>50</v>
      </c>
      <c r="E87" s="29" t="s">
        <v>204</v>
      </c>
      <c r="H87" s="43"/>
    </row>
    <row r="88" spans="1:18" x14ac:dyDescent="0.2">
      <c r="A88" s="17" t="s">
        <v>44</v>
      </c>
      <c r="B88" s="21" t="s">
        <v>205</v>
      </c>
      <c r="C88" s="21" t="s">
        <v>206</v>
      </c>
      <c r="D88" s="17" t="s">
        <v>23</v>
      </c>
      <c r="E88" s="22" t="s">
        <v>207</v>
      </c>
      <c r="F88" s="23" t="s">
        <v>127</v>
      </c>
      <c r="G88" s="24">
        <v>0.64</v>
      </c>
      <c r="H88" s="42"/>
      <c r="I88" s="25">
        <f>ROUND(ROUND(H88,2)*ROUND(G88,3),2)</f>
        <v>0</v>
      </c>
      <c r="O88">
        <f>(I88*21)/100</f>
        <v>0</v>
      </c>
      <c r="P88" t="s">
        <v>22</v>
      </c>
    </row>
    <row r="89" spans="1:18" ht="25.5" x14ac:dyDescent="0.2">
      <c r="A89" s="26" t="s">
        <v>48</v>
      </c>
      <c r="E89" s="27" t="s">
        <v>208</v>
      </c>
      <c r="H89" s="43"/>
    </row>
    <row r="90" spans="1:18" x14ac:dyDescent="0.2">
      <c r="A90" s="30" t="s">
        <v>50</v>
      </c>
      <c r="E90" s="29" t="s">
        <v>209</v>
      </c>
      <c r="H90" s="43"/>
    </row>
    <row r="91" spans="1:18" x14ac:dyDescent="0.2">
      <c r="A91" s="17" t="s">
        <v>44</v>
      </c>
      <c r="B91" s="21" t="s">
        <v>210</v>
      </c>
      <c r="C91" s="21" t="s">
        <v>211</v>
      </c>
      <c r="D91" s="17" t="s">
        <v>23</v>
      </c>
      <c r="E91" s="22" t="s">
        <v>212</v>
      </c>
      <c r="F91" s="23" t="s">
        <v>96</v>
      </c>
      <c r="G91" s="24">
        <v>1.9650000000000001</v>
      </c>
      <c r="H91" s="42"/>
      <c r="I91" s="25">
        <f>ROUND(ROUND(H91,2)*ROUND(G91,3),2)</f>
        <v>0</v>
      </c>
      <c r="O91">
        <f>(I91*21)/100</f>
        <v>0</v>
      </c>
      <c r="P91" t="s">
        <v>22</v>
      </c>
    </row>
    <row r="92" spans="1:18" ht="38.25" x14ac:dyDescent="0.2">
      <c r="A92" s="26" t="s">
        <v>48</v>
      </c>
      <c r="E92" s="27" t="s">
        <v>213</v>
      </c>
      <c r="H92" s="43"/>
    </row>
    <row r="93" spans="1:18" x14ac:dyDescent="0.2">
      <c r="A93" s="28" t="s">
        <v>50</v>
      </c>
      <c r="E93" s="29" t="s">
        <v>214</v>
      </c>
      <c r="H93" s="43"/>
    </row>
    <row r="94" spans="1:18" ht="12.75" customHeight="1" x14ac:dyDescent="0.2">
      <c r="A94" s="5" t="s">
        <v>42</v>
      </c>
      <c r="B94" s="5"/>
      <c r="C94" s="32" t="s">
        <v>34</v>
      </c>
      <c r="D94" s="5"/>
      <c r="E94" s="19" t="s">
        <v>215</v>
      </c>
      <c r="F94" s="5"/>
      <c r="G94" s="5"/>
      <c r="H94" s="44"/>
      <c r="I94" s="33">
        <f>0+Q94</f>
        <v>0</v>
      </c>
      <c r="O94">
        <f>0+R94</f>
        <v>0</v>
      </c>
      <c r="Q94">
        <f>0+I95+I98+I101+I104+I107</f>
        <v>0</v>
      </c>
      <c r="R94">
        <f>0+O95+O98+O101+O104+O107</f>
        <v>0</v>
      </c>
    </row>
    <row r="95" spans="1:18" x14ac:dyDescent="0.2">
      <c r="A95" s="17" t="s">
        <v>44</v>
      </c>
      <c r="B95" s="21" t="s">
        <v>216</v>
      </c>
      <c r="C95" s="21" t="s">
        <v>217</v>
      </c>
      <c r="D95" s="17" t="s">
        <v>23</v>
      </c>
      <c r="E95" s="22" t="s">
        <v>218</v>
      </c>
      <c r="F95" s="23" t="s">
        <v>96</v>
      </c>
      <c r="G95" s="24">
        <v>154.59</v>
      </c>
      <c r="H95" s="42"/>
      <c r="I95" s="25">
        <f>ROUND(ROUND(H95,2)*ROUND(G95,3),2)</f>
        <v>0</v>
      </c>
      <c r="O95">
        <f>(I95*21)/100</f>
        <v>0</v>
      </c>
      <c r="P95" t="s">
        <v>22</v>
      </c>
    </row>
    <row r="96" spans="1:18" ht="38.25" x14ac:dyDescent="0.2">
      <c r="A96" s="26" t="s">
        <v>48</v>
      </c>
      <c r="E96" s="27" t="s">
        <v>219</v>
      </c>
      <c r="H96" s="43"/>
    </row>
    <row r="97" spans="1:18" x14ac:dyDescent="0.2">
      <c r="A97" s="30" t="s">
        <v>50</v>
      </c>
      <c r="E97" s="29" t="s">
        <v>98</v>
      </c>
      <c r="H97" s="43"/>
    </row>
    <row r="98" spans="1:18" x14ac:dyDescent="0.2">
      <c r="A98" s="17" t="s">
        <v>44</v>
      </c>
      <c r="B98" s="21" t="s">
        <v>220</v>
      </c>
      <c r="C98" s="21" t="s">
        <v>221</v>
      </c>
      <c r="D98" s="17" t="s">
        <v>23</v>
      </c>
      <c r="E98" s="22" t="s">
        <v>222</v>
      </c>
      <c r="F98" s="23" t="s">
        <v>96</v>
      </c>
      <c r="G98" s="24">
        <v>114.55</v>
      </c>
      <c r="H98" s="42"/>
      <c r="I98" s="25">
        <f>ROUND(ROUND(H98,2)*ROUND(G98,3),2)</f>
        <v>0</v>
      </c>
      <c r="O98">
        <f>(I98*21)/100</f>
        <v>0</v>
      </c>
      <c r="P98" t="s">
        <v>22</v>
      </c>
    </row>
    <row r="99" spans="1:18" ht="38.25" x14ac:dyDescent="0.2">
      <c r="A99" s="26" t="s">
        <v>48</v>
      </c>
      <c r="E99" s="27" t="s">
        <v>223</v>
      </c>
      <c r="H99" s="43"/>
    </row>
    <row r="100" spans="1:18" x14ac:dyDescent="0.2">
      <c r="A100" s="30" t="s">
        <v>50</v>
      </c>
      <c r="E100" s="29" t="s">
        <v>23</v>
      </c>
      <c r="H100" s="43"/>
    </row>
    <row r="101" spans="1:18" ht="25.5" x14ac:dyDescent="0.2">
      <c r="A101" s="17" t="s">
        <v>44</v>
      </c>
      <c r="B101" s="21" t="s">
        <v>224</v>
      </c>
      <c r="C101" s="21" t="s">
        <v>225</v>
      </c>
      <c r="D101" s="17" t="s">
        <v>23</v>
      </c>
      <c r="E101" s="22" t="s">
        <v>226</v>
      </c>
      <c r="F101" s="23" t="s">
        <v>96</v>
      </c>
      <c r="G101" s="24">
        <v>114.55</v>
      </c>
      <c r="H101" s="42"/>
      <c r="I101" s="25">
        <f>ROUND(ROUND(H101,2)*ROUND(G101,3),2)</f>
        <v>0</v>
      </c>
      <c r="O101">
        <f>(I101*21)/100</f>
        <v>0</v>
      </c>
      <c r="P101" t="s">
        <v>22</v>
      </c>
    </row>
    <row r="102" spans="1:18" ht="51" x14ac:dyDescent="0.2">
      <c r="A102" s="26" t="s">
        <v>48</v>
      </c>
      <c r="E102" s="27" t="s">
        <v>227</v>
      </c>
      <c r="H102" s="43"/>
    </row>
    <row r="103" spans="1:18" x14ac:dyDescent="0.2">
      <c r="A103" s="30" t="s">
        <v>50</v>
      </c>
      <c r="E103" s="29" t="s">
        <v>23</v>
      </c>
      <c r="H103" s="43"/>
    </row>
    <row r="104" spans="1:18" ht="25.5" x14ac:dyDescent="0.2">
      <c r="A104" s="17" t="s">
        <v>44</v>
      </c>
      <c r="B104" s="21" t="s">
        <v>228</v>
      </c>
      <c r="C104" s="21" t="s">
        <v>229</v>
      </c>
      <c r="D104" s="17" t="s">
        <v>23</v>
      </c>
      <c r="E104" s="22" t="s">
        <v>230</v>
      </c>
      <c r="F104" s="23" t="s">
        <v>96</v>
      </c>
      <c r="G104" s="24">
        <v>154.59</v>
      </c>
      <c r="H104" s="42"/>
      <c r="I104" s="25">
        <f>ROUND(ROUND(H104,2)*ROUND(G104,3),2)</f>
        <v>0</v>
      </c>
      <c r="O104">
        <f>(I104*21)/100</f>
        <v>0</v>
      </c>
      <c r="P104" t="s">
        <v>22</v>
      </c>
    </row>
    <row r="105" spans="1:18" ht="38.25" x14ac:dyDescent="0.2">
      <c r="A105" s="26" t="s">
        <v>48</v>
      </c>
      <c r="E105" s="27" t="s">
        <v>231</v>
      </c>
      <c r="H105" s="43"/>
    </row>
    <row r="106" spans="1:18" x14ac:dyDescent="0.2">
      <c r="A106" s="30" t="s">
        <v>50</v>
      </c>
      <c r="E106" s="29" t="s">
        <v>98</v>
      </c>
      <c r="H106" s="43"/>
    </row>
    <row r="107" spans="1:18" x14ac:dyDescent="0.2">
      <c r="A107" s="17" t="s">
        <v>44</v>
      </c>
      <c r="B107" s="21" t="s">
        <v>232</v>
      </c>
      <c r="C107" s="21" t="s">
        <v>233</v>
      </c>
      <c r="D107" s="17" t="s">
        <v>23</v>
      </c>
      <c r="E107" s="22" t="s">
        <v>234</v>
      </c>
      <c r="F107" s="23" t="s">
        <v>122</v>
      </c>
      <c r="G107" s="24">
        <v>11.08</v>
      </c>
      <c r="H107" s="42"/>
      <c r="I107" s="25">
        <f>ROUND(ROUND(H107,2)*ROUND(G107,3),2)</f>
        <v>0</v>
      </c>
      <c r="O107">
        <f>(I107*21)/100</f>
        <v>0</v>
      </c>
      <c r="P107" t="s">
        <v>22</v>
      </c>
    </row>
    <row r="108" spans="1:18" ht="25.5" x14ac:dyDescent="0.2">
      <c r="A108" s="26" t="s">
        <v>48</v>
      </c>
      <c r="E108" s="27" t="s">
        <v>235</v>
      </c>
      <c r="H108" s="43"/>
    </row>
    <row r="109" spans="1:18" x14ac:dyDescent="0.2">
      <c r="A109" s="28" t="s">
        <v>50</v>
      </c>
      <c r="E109" s="29" t="s">
        <v>236</v>
      </c>
      <c r="H109" s="43"/>
    </row>
    <row r="110" spans="1:18" ht="12.75" customHeight="1" x14ac:dyDescent="0.2">
      <c r="A110" s="5" t="s">
        <v>42</v>
      </c>
      <c r="B110" s="5"/>
      <c r="C110" s="32" t="s">
        <v>62</v>
      </c>
      <c r="D110" s="5"/>
      <c r="E110" s="19" t="s">
        <v>237</v>
      </c>
      <c r="F110" s="5"/>
      <c r="G110" s="5"/>
      <c r="H110" s="44"/>
      <c r="I110" s="33">
        <f>0+Q110</f>
        <v>0</v>
      </c>
      <c r="O110">
        <f>0+R110</f>
        <v>0</v>
      </c>
      <c r="Q110">
        <f>0+I111+I114+I117+I120+I123</f>
        <v>0</v>
      </c>
      <c r="R110">
        <f>0+O111+O114+O117+O120+O123</f>
        <v>0</v>
      </c>
    </row>
    <row r="111" spans="1:18" x14ac:dyDescent="0.2">
      <c r="A111" s="17" t="s">
        <v>44</v>
      </c>
      <c r="B111" s="21" t="s">
        <v>238</v>
      </c>
      <c r="C111" s="21" t="s">
        <v>239</v>
      </c>
      <c r="D111" s="17" t="s">
        <v>23</v>
      </c>
      <c r="E111" s="22" t="s">
        <v>240</v>
      </c>
      <c r="F111" s="23" t="s">
        <v>241</v>
      </c>
      <c r="G111" s="24">
        <v>1</v>
      </c>
      <c r="H111" s="42"/>
      <c r="I111" s="25">
        <f>ROUND(ROUND(H111,2)*ROUND(G111,3),2)</f>
        <v>0</v>
      </c>
      <c r="O111">
        <f>(I111*21)/100</f>
        <v>0</v>
      </c>
      <c r="P111" t="s">
        <v>22</v>
      </c>
    </row>
    <row r="112" spans="1:18" x14ac:dyDescent="0.2">
      <c r="A112" s="26" t="s">
        <v>48</v>
      </c>
      <c r="E112" s="27" t="s">
        <v>23</v>
      </c>
      <c r="H112" s="43"/>
    </row>
    <row r="113" spans="1:18" x14ac:dyDescent="0.2">
      <c r="A113" s="30" t="s">
        <v>50</v>
      </c>
      <c r="E113" s="29" t="s">
        <v>23</v>
      </c>
      <c r="H113" s="43"/>
    </row>
    <row r="114" spans="1:18" x14ac:dyDescent="0.2">
      <c r="A114" s="17" t="s">
        <v>177</v>
      </c>
      <c r="B114" s="21" t="s">
        <v>238</v>
      </c>
      <c r="C114" s="21" t="s">
        <v>242</v>
      </c>
      <c r="D114" s="17" t="s">
        <v>23</v>
      </c>
      <c r="E114" s="22" t="s">
        <v>243</v>
      </c>
      <c r="F114" s="23" t="s">
        <v>122</v>
      </c>
      <c r="G114" s="24">
        <v>1.3</v>
      </c>
      <c r="H114" s="42"/>
      <c r="I114" s="25">
        <f>ROUND(ROUND(H114,2)*ROUND(G114,3),2)</f>
        <v>0</v>
      </c>
      <c r="O114">
        <f>(I114*21)/100</f>
        <v>0</v>
      </c>
      <c r="P114" t="s">
        <v>22</v>
      </c>
    </row>
    <row r="115" spans="1:18" x14ac:dyDescent="0.2">
      <c r="A115" s="26" t="s">
        <v>48</v>
      </c>
      <c r="E115" s="27" t="s">
        <v>244</v>
      </c>
      <c r="H115" s="43"/>
    </row>
    <row r="116" spans="1:18" x14ac:dyDescent="0.2">
      <c r="A116" s="30" t="s">
        <v>50</v>
      </c>
      <c r="E116" s="29" t="s">
        <v>245</v>
      </c>
      <c r="H116" s="43"/>
    </row>
    <row r="117" spans="1:18" x14ac:dyDescent="0.2">
      <c r="A117" s="17" t="s">
        <v>177</v>
      </c>
      <c r="B117" s="21" t="s">
        <v>238</v>
      </c>
      <c r="C117" s="21" t="s">
        <v>246</v>
      </c>
      <c r="D117" s="17" t="s">
        <v>23</v>
      </c>
      <c r="E117" s="22" t="s">
        <v>247</v>
      </c>
      <c r="F117" s="23" t="s">
        <v>241</v>
      </c>
      <c r="G117" s="24">
        <v>1</v>
      </c>
      <c r="H117" s="42"/>
      <c r="I117" s="25">
        <f>ROUND(ROUND(H117,2)*ROUND(G117,3),2)</f>
        <v>0</v>
      </c>
      <c r="O117">
        <f>(I117*21)/100</f>
        <v>0</v>
      </c>
      <c r="P117" t="s">
        <v>22</v>
      </c>
    </row>
    <row r="118" spans="1:18" ht="25.5" x14ac:dyDescent="0.2">
      <c r="A118" s="26" t="s">
        <v>48</v>
      </c>
      <c r="E118" s="27" t="s">
        <v>248</v>
      </c>
      <c r="H118" s="43"/>
    </row>
    <row r="119" spans="1:18" x14ac:dyDescent="0.2">
      <c r="A119" s="30" t="s">
        <v>50</v>
      </c>
      <c r="E119" s="29" t="s">
        <v>23</v>
      </c>
      <c r="H119" s="43"/>
    </row>
    <row r="120" spans="1:18" x14ac:dyDescent="0.2">
      <c r="A120" s="17" t="s">
        <v>44</v>
      </c>
      <c r="B120" s="21" t="s">
        <v>249</v>
      </c>
      <c r="C120" s="21" t="s">
        <v>250</v>
      </c>
      <c r="D120" s="17" t="s">
        <v>23</v>
      </c>
      <c r="E120" s="22" t="s">
        <v>251</v>
      </c>
      <c r="F120" s="23" t="s">
        <v>252</v>
      </c>
      <c r="G120" s="24">
        <v>3</v>
      </c>
      <c r="H120" s="42"/>
      <c r="I120" s="25">
        <f>ROUND(ROUND(H120,2)*ROUND(G120,3),2)</f>
        <v>0</v>
      </c>
      <c r="O120">
        <f>(I120*21)/100</f>
        <v>0</v>
      </c>
      <c r="P120" t="s">
        <v>22</v>
      </c>
    </row>
    <row r="121" spans="1:18" x14ac:dyDescent="0.2">
      <c r="A121" s="26" t="s">
        <v>48</v>
      </c>
      <c r="E121" s="27" t="s">
        <v>253</v>
      </c>
      <c r="H121" s="43"/>
    </row>
    <row r="122" spans="1:18" x14ac:dyDescent="0.2">
      <c r="A122" s="30" t="s">
        <v>50</v>
      </c>
      <c r="E122" s="29" t="s">
        <v>23</v>
      </c>
      <c r="H122" s="43"/>
    </row>
    <row r="123" spans="1:18" x14ac:dyDescent="0.2">
      <c r="A123" s="17" t="s">
        <v>44</v>
      </c>
      <c r="B123" s="21" t="s">
        <v>254</v>
      </c>
      <c r="C123" s="21" t="s">
        <v>255</v>
      </c>
      <c r="D123" s="17" t="s">
        <v>23</v>
      </c>
      <c r="E123" s="22" t="s">
        <v>256</v>
      </c>
      <c r="F123" s="23" t="s">
        <v>252</v>
      </c>
      <c r="G123" s="24">
        <v>2</v>
      </c>
      <c r="H123" s="42"/>
      <c r="I123" s="25">
        <f>ROUND(ROUND(H123,2)*ROUND(G123,3),2)</f>
        <v>0</v>
      </c>
      <c r="O123">
        <f>(I123*21)/100</f>
        <v>0</v>
      </c>
      <c r="P123" t="s">
        <v>22</v>
      </c>
    </row>
    <row r="124" spans="1:18" x14ac:dyDescent="0.2">
      <c r="A124" s="26" t="s">
        <v>48</v>
      </c>
      <c r="E124" s="27" t="s">
        <v>253</v>
      </c>
      <c r="H124" s="43"/>
    </row>
    <row r="125" spans="1:18" x14ac:dyDescent="0.2">
      <c r="A125" s="28" t="s">
        <v>50</v>
      </c>
      <c r="E125" s="29" t="s">
        <v>23</v>
      </c>
      <c r="H125" s="43"/>
    </row>
    <row r="126" spans="1:18" ht="12.75" customHeight="1" x14ac:dyDescent="0.2">
      <c r="A126" s="5" t="s">
        <v>42</v>
      </c>
      <c r="B126" s="5"/>
      <c r="C126" s="32" t="s">
        <v>65</v>
      </c>
      <c r="D126" s="5"/>
      <c r="E126" s="19" t="s">
        <v>257</v>
      </c>
      <c r="F126" s="5"/>
      <c r="G126" s="5"/>
      <c r="H126" s="44"/>
      <c r="I126" s="33">
        <f>0+Q126</f>
        <v>0</v>
      </c>
      <c r="O126">
        <f>0+R126</f>
        <v>0</v>
      </c>
      <c r="Q126">
        <f>0+I127+I130+I133+I136+I139+I142+I145+I148+I151+I154+I157+I160+I163+I166+I169+I172+I175+I178+I181+I184+I187+I190+I193+I196+I199+I202+I205+I208+I211+I214+I217+I220+I223+I226+I229+I232+I235+I238+I241+I244+I247+I250+I253+I256+I259+I262+I265</f>
        <v>0</v>
      </c>
      <c r="R126">
        <f>0+O127+O130+O133+O136+O139+O142+O145+O148+O151+O154+O157+O160+O163+O166+O169+O172+O175+O178+O181+O184+O187+O190+O193+O196+O199+O202+O205+O208+O211+O214+O217+O220+O223+O226+O229+O232+O235+O238+O241+O244+O247+O250+O253+O256+O259+O262+O265</f>
        <v>0</v>
      </c>
    </row>
    <row r="127" spans="1:18" ht="25.5" x14ac:dyDescent="0.2">
      <c r="A127" s="17" t="s">
        <v>44</v>
      </c>
      <c r="B127" s="21" t="s">
        <v>258</v>
      </c>
      <c r="C127" s="21" t="s">
        <v>259</v>
      </c>
      <c r="D127" s="17" t="s">
        <v>23</v>
      </c>
      <c r="E127" s="22" t="s">
        <v>260</v>
      </c>
      <c r="F127" s="23" t="s">
        <v>122</v>
      </c>
      <c r="G127" s="24">
        <v>154.35</v>
      </c>
      <c r="H127" s="42"/>
      <c r="I127" s="25">
        <f>ROUND(ROUND(H127,2)*ROUND(G127,3),2)</f>
        <v>0</v>
      </c>
      <c r="O127">
        <f>(I127*21)/100</f>
        <v>0</v>
      </c>
      <c r="P127" t="s">
        <v>22</v>
      </c>
    </row>
    <row r="128" spans="1:18" x14ac:dyDescent="0.2">
      <c r="A128" s="26" t="s">
        <v>48</v>
      </c>
      <c r="E128" s="27" t="s">
        <v>261</v>
      </c>
      <c r="H128" s="43"/>
    </row>
    <row r="129" spans="1:16" x14ac:dyDescent="0.2">
      <c r="A129" s="30" t="s">
        <v>50</v>
      </c>
      <c r="E129" s="29" t="s">
        <v>23</v>
      </c>
      <c r="H129" s="43"/>
    </row>
    <row r="130" spans="1:16" x14ac:dyDescent="0.2">
      <c r="A130" s="17" t="s">
        <v>177</v>
      </c>
      <c r="B130" s="21" t="s">
        <v>258</v>
      </c>
      <c r="C130" s="21" t="s">
        <v>262</v>
      </c>
      <c r="D130" s="17" t="s">
        <v>23</v>
      </c>
      <c r="E130" s="22" t="s">
        <v>263</v>
      </c>
      <c r="F130" s="23" t="s">
        <v>122</v>
      </c>
      <c r="G130" s="24">
        <v>154.35</v>
      </c>
      <c r="H130" s="42"/>
      <c r="I130" s="25">
        <f>ROUND(ROUND(H130,2)*ROUND(G130,3),2)</f>
        <v>0</v>
      </c>
      <c r="O130">
        <f>(I130*21)/100</f>
        <v>0</v>
      </c>
      <c r="P130" t="s">
        <v>22</v>
      </c>
    </row>
    <row r="131" spans="1:16" x14ac:dyDescent="0.2">
      <c r="A131" s="26" t="s">
        <v>48</v>
      </c>
      <c r="E131" s="27" t="s">
        <v>264</v>
      </c>
      <c r="H131" s="43"/>
    </row>
    <row r="132" spans="1:16" x14ac:dyDescent="0.2">
      <c r="A132" s="30" t="s">
        <v>50</v>
      </c>
      <c r="E132" s="29" t="s">
        <v>23</v>
      </c>
      <c r="H132" s="43"/>
    </row>
    <row r="133" spans="1:16" ht="25.5" x14ac:dyDescent="0.2">
      <c r="A133" s="17" t="s">
        <v>44</v>
      </c>
      <c r="B133" s="21" t="s">
        <v>265</v>
      </c>
      <c r="C133" s="21" t="s">
        <v>266</v>
      </c>
      <c r="D133" s="17" t="s">
        <v>23</v>
      </c>
      <c r="E133" s="22" t="s">
        <v>267</v>
      </c>
      <c r="F133" s="23" t="s">
        <v>241</v>
      </c>
      <c r="G133" s="24">
        <v>2</v>
      </c>
      <c r="H133" s="42"/>
      <c r="I133" s="25">
        <f>ROUND(ROUND(H133,2)*ROUND(G133,3),2)</f>
        <v>0</v>
      </c>
      <c r="O133">
        <f>(I133*21)/100</f>
        <v>0</v>
      </c>
      <c r="P133" t="s">
        <v>22</v>
      </c>
    </row>
    <row r="134" spans="1:16" ht="25.5" x14ac:dyDescent="0.2">
      <c r="A134" s="26" t="s">
        <v>48</v>
      </c>
      <c r="E134" s="27" t="s">
        <v>268</v>
      </c>
      <c r="H134" s="43"/>
    </row>
    <row r="135" spans="1:16" x14ac:dyDescent="0.2">
      <c r="A135" s="30" t="s">
        <v>50</v>
      </c>
      <c r="E135" s="29" t="s">
        <v>269</v>
      </c>
      <c r="H135" s="43"/>
    </row>
    <row r="136" spans="1:16" x14ac:dyDescent="0.2">
      <c r="A136" s="17" t="s">
        <v>177</v>
      </c>
      <c r="B136" s="21" t="s">
        <v>265</v>
      </c>
      <c r="C136" s="21" t="s">
        <v>270</v>
      </c>
      <c r="D136" s="17" t="s">
        <v>23</v>
      </c>
      <c r="E136" s="22" t="s">
        <v>271</v>
      </c>
      <c r="F136" s="23" t="s">
        <v>241</v>
      </c>
      <c r="G136" s="24">
        <v>1</v>
      </c>
      <c r="H136" s="42"/>
      <c r="I136" s="25">
        <f>ROUND(ROUND(H136,2)*ROUND(G136,3),2)</f>
        <v>0</v>
      </c>
      <c r="O136">
        <f>(I136*21)/100</f>
        <v>0</v>
      </c>
      <c r="P136" t="s">
        <v>22</v>
      </c>
    </row>
    <row r="137" spans="1:16" x14ac:dyDescent="0.2">
      <c r="A137" s="26" t="s">
        <v>48</v>
      </c>
      <c r="E137" s="27" t="s">
        <v>272</v>
      </c>
      <c r="H137" s="43"/>
    </row>
    <row r="138" spans="1:16" x14ac:dyDescent="0.2">
      <c r="A138" s="30" t="s">
        <v>50</v>
      </c>
      <c r="E138" s="29" t="s">
        <v>23</v>
      </c>
      <c r="H138" s="43"/>
    </row>
    <row r="139" spans="1:16" ht="25.5" x14ac:dyDescent="0.2">
      <c r="A139" s="17" t="s">
        <v>177</v>
      </c>
      <c r="B139" s="21" t="s">
        <v>265</v>
      </c>
      <c r="C139" s="21" t="s">
        <v>273</v>
      </c>
      <c r="D139" s="17" t="s">
        <v>23</v>
      </c>
      <c r="E139" s="22" t="s">
        <v>274</v>
      </c>
      <c r="F139" s="23" t="s">
        <v>241</v>
      </c>
      <c r="G139" s="24">
        <v>1</v>
      </c>
      <c r="H139" s="42"/>
      <c r="I139" s="25">
        <f>ROUND(ROUND(H139,2)*ROUND(G139,3),2)</f>
        <v>0</v>
      </c>
      <c r="O139">
        <f>(I139*21)/100</f>
        <v>0</v>
      </c>
      <c r="P139" t="s">
        <v>22</v>
      </c>
    </row>
    <row r="140" spans="1:16" x14ac:dyDescent="0.2">
      <c r="A140" s="26" t="s">
        <v>48</v>
      </c>
      <c r="E140" s="27" t="s">
        <v>275</v>
      </c>
      <c r="H140" s="43"/>
    </row>
    <row r="141" spans="1:16" x14ac:dyDescent="0.2">
      <c r="A141" s="30" t="s">
        <v>50</v>
      </c>
      <c r="E141" s="29" t="s">
        <v>23</v>
      </c>
      <c r="H141" s="43"/>
    </row>
    <row r="142" spans="1:16" x14ac:dyDescent="0.2">
      <c r="A142" s="17" t="s">
        <v>44</v>
      </c>
      <c r="B142" s="21" t="s">
        <v>276</v>
      </c>
      <c r="C142" s="21" t="s">
        <v>277</v>
      </c>
      <c r="D142" s="17" t="s">
        <v>23</v>
      </c>
      <c r="E142" s="22" t="s">
        <v>278</v>
      </c>
      <c r="F142" s="23" t="s">
        <v>241</v>
      </c>
      <c r="G142" s="24">
        <v>3</v>
      </c>
      <c r="H142" s="42"/>
      <c r="I142" s="25">
        <f>ROUND(ROUND(H142,2)*ROUND(G142,3),2)</f>
        <v>0</v>
      </c>
      <c r="O142">
        <f>(I142*21)/100</f>
        <v>0</v>
      </c>
      <c r="P142" t="s">
        <v>22</v>
      </c>
    </row>
    <row r="143" spans="1:16" ht="25.5" x14ac:dyDescent="0.2">
      <c r="A143" s="26" t="s">
        <v>48</v>
      </c>
      <c r="E143" s="27" t="s">
        <v>279</v>
      </c>
      <c r="H143" s="43"/>
    </row>
    <row r="144" spans="1:16" x14ac:dyDescent="0.2">
      <c r="A144" s="30" t="s">
        <v>50</v>
      </c>
      <c r="E144" s="29" t="s">
        <v>280</v>
      </c>
      <c r="H144" s="43"/>
    </row>
    <row r="145" spans="1:16" x14ac:dyDescent="0.2">
      <c r="A145" s="17" t="s">
        <v>177</v>
      </c>
      <c r="B145" s="21" t="s">
        <v>276</v>
      </c>
      <c r="C145" s="21" t="s">
        <v>281</v>
      </c>
      <c r="D145" s="17" t="s">
        <v>23</v>
      </c>
      <c r="E145" s="22" t="s">
        <v>282</v>
      </c>
      <c r="F145" s="23" t="s">
        <v>241</v>
      </c>
      <c r="G145" s="24">
        <v>1</v>
      </c>
      <c r="H145" s="42"/>
      <c r="I145" s="25">
        <f>ROUND(ROUND(H145,2)*ROUND(G145,3),2)</f>
        <v>0</v>
      </c>
      <c r="O145">
        <f>(I145*21)/100</f>
        <v>0</v>
      </c>
      <c r="P145" t="s">
        <v>22</v>
      </c>
    </row>
    <row r="146" spans="1:16" x14ac:dyDescent="0.2">
      <c r="A146" s="26" t="s">
        <v>48</v>
      </c>
      <c r="E146" s="27" t="s">
        <v>283</v>
      </c>
      <c r="H146" s="43"/>
    </row>
    <row r="147" spans="1:16" x14ac:dyDescent="0.2">
      <c r="A147" s="30" t="s">
        <v>50</v>
      </c>
      <c r="E147" s="29" t="s">
        <v>23</v>
      </c>
      <c r="H147" s="43"/>
    </row>
    <row r="148" spans="1:16" ht="25.5" x14ac:dyDescent="0.2">
      <c r="A148" s="17" t="s">
        <v>177</v>
      </c>
      <c r="B148" s="21" t="s">
        <v>276</v>
      </c>
      <c r="C148" s="21" t="s">
        <v>284</v>
      </c>
      <c r="D148" s="17" t="s">
        <v>23</v>
      </c>
      <c r="E148" s="22" t="s">
        <v>285</v>
      </c>
      <c r="F148" s="23" t="s">
        <v>241</v>
      </c>
      <c r="G148" s="24">
        <v>1</v>
      </c>
      <c r="H148" s="42"/>
      <c r="I148" s="25">
        <f>ROUND(ROUND(H148,2)*ROUND(G148,3),2)</f>
        <v>0</v>
      </c>
      <c r="O148">
        <f>(I148*21)/100</f>
        <v>0</v>
      </c>
      <c r="P148" t="s">
        <v>22</v>
      </c>
    </row>
    <row r="149" spans="1:16" x14ac:dyDescent="0.2">
      <c r="A149" s="26" t="s">
        <v>48</v>
      </c>
      <c r="E149" s="27" t="s">
        <v>286</v>
      </c>
      <c r="H149" s="43"/>
    </row>
    <row r="150" spans="1:16" x14ac:dyDescent="0.2">
      <c r="A150" s="30" t="s">
        <v>50</v>
      </c>
      <c r="E150" s="29" t="s">
        <v>23</v>
      </c>
      <c r="H150" s="43"/>
    </row>
    <row r="151" spans="1:16" ht="25.5" x14ac:dyDescent="0.2">
      <c r="A151" s="17" t="s">
        <v>177</v>
      </c>
      <c r="B151" s="21" t="s">
        <v>276</v>
      </c>
      <c r="C151" s="21" t="s">
        <v>287</v>
      </c>
      <c r="D151" s="17" t="s">
        <v>23</v>
      </c>
      <c r="E151" s="22" t="s">
        <v>288</v>
      </c>
      <c r="F151" s="23" t="s">
        <v>241</v>
      </c>
      <c r="G151" s="24">
        <v>1</v>
      </c>
      <c r="H151" s="42"/>
      <c r="I151" s="25">
        <f>ROUND(ROUND(H151,2)*ROUND(G151,3),2)</f>
        <v>0</v>
      </c>
      <c r="O151">
        <f>(I151*21)/100</f>
        <v>0</v>
      </c>
      <c r="P151" t="s">
        <v>22</v>
      </c>
    </row>
    <row r="152" spans="1:16" x14ac:dyDescent="0.2">
      <c r="A152" s="26" t="s">
        <v>48</v>
      </c>
      <c r="E152" s="27" t="s">
        <v>289</v>
      </c>
      <c r="H152" s="43"/>
    </row>
    <row r="153" spans="1:16" x14ac:dyDescent="0.2">
      <c r="A153" s="30" t="s">
        <v>50</v>
      </c>
      <c r="E153" s="29" t="s">
        <v>23</v>
      </c>
      <c r="H153" s="43"/>
    </row>
    <row r="154" spans="1:16" x14ac:dyDescent="0.2">
      <c r="A154" s="17" t="s">
        <v>44</v>
      </c>
      <c r="B154" s="21" t="s">
        <v>290</v>
      </c>
      <c r="C154" s="21" t="s">
        <v>291</v>
      </c>
      <c r="D154" s="17" t="s">
        <v>23</v>
      </c>
      <c r="E154" s="22" t="s">
        <v>292</v>
      </c>
      <c r="F154" s="23" t="s">
        <v>241</v>
      </c>
      <c r="G154" s="24">
        <v>1</v>
      </c>
      <c r="H154" s="42"/>
      <c r="I154" s="25">
        <f>ROUND(ROUND(H154,2)*ROUND(G154,3),2)</f>
        <v>0</v>
      </c>
      <c r="O154">
        <f>(I154*21)/100</f>
        <v>0</v>
      </c>
      <c r="P154" t="s">
        <v>22</v>
      </c>
    </row>
    <row r="155" spans="1:16" ht="25.5" x14ac:dyDescent="0.2">
      <c r="A155" s="26" t="s">
        <v>48</v>
      </c>
      <c r="E155" s="27" t="s">
        <v>293</v>
      </c>
      <c r="H155" s="43"/>
    </row>
    <row r="156" spans="1:16" x14ac:dyDescent="0.2">
      <c r="A156" s="30" t="s">
        <v>50</v>
      </c>
      <c r="E156" s="29" t="s">
        <v>23</v>
      </c>
      <c r="H156" s="43"/>
    </row>
    <row r="157" spans="1:16" x14ac:dyDescent="0.2">
      <c r="A157" s="17" t="s">
        <v>177</v>
      </c>
      <c r="B157" s="21" t="s">
        <v>290</v>
      </c>
      <c r="C157" s="21" t="s">
        <v>294</v>
      </c>
      <c r="D157" s="17" t="s">
        <v>23</v>
      </c>
      <c r="E157" s="22" t="s">
        <v>295</v>
      </c>
      <c r="F157" s="23" t="s">
        <v>241</v>
      </c>
      <c r="G157" s="24">
        <v>1</v>
      </c>
      <c r="H157" s="42"/>
      <c r="I157" s="25">
        <f>ROUND(ROUND(H157,2)*ROUND(G157,3),2)</f>
        <v>0</v>
      </c>
      <c r="O157">
        <f>(I157*21)/100</f>
        <v>0</v>
      </c>
      <c r="P157" t="s">
        <v>22</v>
      </c>
    </row>
    <row r="158" spans="1:16" x14ac:dyDescent="0.2">
      <c r="A158" s="26" t="s">
        <v>48</v>
      </c>
      <c r="E158" s="27" t="s">
        <v>296</v>
      </c>
      <c r="H158" s="43"/>
    </row>
    <row r="159" spans="1:16" x14ac:dyDescent="0.2">
      <c r="A159" s="30" t="s">
        <v>50</v>
      </c>
      <c r="E159" s="29" t="s">
        <v>23</v>
      </c>
      <c r="H159" s="43"/>
    </row>
    <row r="160" spans="1:16" ht="25.5" x14ac:dyDescent="0.2">
      <c r="A160" s="17" t="s">
        <v>44</v>
      </c>
      <c r="B160" s="21" t="s">
        <v>297</v>
      </c>
      <c r="C160" s="21" t="s">
        <v>298</v>
      </c>
      <c r="D160" s="17" t="s">
        <v>184</v>
      </c>
      <c r="E160" s="22" t="s">
        <v>299</v>
      </c>
      <c r="F160" s="23" t="s">
        <v>122</v>
      </c>
      <c r="G160" s="24">
        <v>13</v>
      </c>
      <c r="H160" s="42"/>
      <c r="I160" s="25">
        <f>ROUND(ROUND(H160,2)*ROUND(G160,3),2)</f>
        <v>0</v>
      </c>
      <c r="O160">
        <f>(I160*21)/100</f>
        <v>0</v>
      </c>
      <c r="P160" t="s">
        <v>22</v>
      </c>
    </row>
    <row r="161" spans="1:16" x14ac:dyDescent="0.2">
      <c r="A161" s="26" t="s">
        <v>48</v>
      </c>
      <c r="E161" s="27" t="s">
        <v>300</v>
      </c>
      <c r="H161" s="43"/>
    </row>
    <row r="162" spans="1:16" x14ac:dyDescent="0.2">
      <c r="A162" s="30" t="s">
        <v>50</v>
      </c>
      <c r="E162" s="29" t="s">
        <v>23</v>
      </c>
      <c r="H162" s="43"/>
    </row>
    <row r="163" spans="1:16" x14ac:dyDescent="0.2">
      <c r="A163" s="17" t="s">
        <v>177</v>
      </c>
      <c r="B163" s="21" t="s">
        <v>297</v>
      </c>
      <c r="C163" s="21" t="s">
        <v>301</v>
      </c>
      <c r="D163" s="17" t="s">
        <v>23</v>
      </c>
      <c r="E163" s="22" t="s">
        <v>302</v>
      </c>
      <c r="F163" s="23" t="s">
        <v>122</v>
      </c>
      <c r="G163" s="24">
        <v>13</v>
      </c>
      <c r="H163" s="42"/>
      <c r="I163" s="25">
        <f>ROUND(ROUND(H163,2)*ROUND(G163,3),2)</f>
        <v>0</v>
      </c>
      <c r="O163">
        <f>(I163*21)/100</f>
        <v>0</v>
      </c>
      <c r="P163" t="s">
        <v>22</v>
      </c>
    </row>
    <row r="164" spans="1:16" x14ac:dyDescent="0.2">
      <c r="A164" s="26" t="s">
        <v>48</v>
      </c>
      <c r="E164" s="27" t="s">
        <v>303</v>
      </c>
      <c r="H164" s="43"/>
    </row>
    <row r="165" spans="1:16" x14ac:dyDescent="0.2">
      <c r="A165" s="30" t="s">
        <v>50</v>
      </c>
      <c r="E165" s="29" t="s">
        <v>23</v>
      </c>
      <c r="H165" s="43"/>
    </row>
    <row r="166" spans="1:16" ht="25.5" x14ac:dyDescent="0.2">
      <c r="A166" s="17" t="s">
        <v>44</v>
      </c>
      <c r="B166" s="21" t="s">
        <v>304</v>
      </c>
      <c r="C166" s="21" t="s">
        <v>298</v>
      </c>
      <c r="D166" s="17" t="s">
        <v>193</v>
      </c>
      <c r="E166" s="22" t="s">
        <v>299</v>
      </c>
      <c r="F166" s="23" t="s">
        <v>122</v>
      </c>
      <c r="G166" s="24">
        <v>114.5</v>
      </c>
      <c r="H166" s="42"/>
      <c r="I166" s="25">
        <f>ROUND(ROUND(H166,2)*ROUND(G166,3),2)</f>
        <v>0</v>
      </c>
      <c r="O166">
        <f>(I166*21)/100</f>
        <v>0</v>
      </c>
      <c r="P166" t="s">
        <v>22</v>
      </c>
    </row>
    <row r="167" spans="1:16" ht="38.25" x14ac:dyDescent="0.2">
      <c r="A167" s="26" t="s">
        <v>48</v>
      </c>
      <c r="E167" s="27" t="s">
        <v>305</v>
      </c>
      <c r="H167" s="43"/>
    </row>
    <row r="168" spans="1:16" x14ac:dyDescent="0.2">
      <c r="A168" s="30" t="s">
        <v>50</v>
      </c>
      <c r="E168" s="29" t="s">
        <v>23</v>
      </c>
      <c r="H168" s="43"/>
    </row>
    <row r="169" spans="1:16" ht="25.5" x14ac:dyDescent="0.2">
      <c r="A169" s="17" t="s">
        <v>44</v>
      </c>
      <c r="B169" s="21" t="s">
        <v>306</v>
      </c>
      <c r="C169" s="21" t="s">
        <v>307</v>
      </c>
      <c r="D169" s="17" t="s">
        <v>23</v>
      </c>
      <c r="E169" s="22" t="s">
        <v>308</v>
      </c>
      <c r="F169" s="23" t="s">
        <v>122</v>
      </c>
      <c r="G169" s="24">
        <v>138.5</v>
      </c>
      <c r="H169" s="42"/>
      <c r="I169" s="25">
        <f>ROUND(ROUND(H169,2)*ROUND(G169,3),2)</f>
        <v>0</v>
      </c>
      <c r="O169">
        <f>(I169*21)/100</f>
        <v>0</v>
      </c>
      <c r="P169" t="s">
        <v>22</v>
      </c>
    </row>
    <row r="170" spans="1:16" ht="38.25" x14ac:dyDescent="0.2">
      <c r="A170" s="26" t="s">
        <v>48</v>
      </c>
      <c r="E170" s="27" t="s">
        <v>309</v>
      </c>
      <c r="H170" s="43"/>
    </row>
    <row r="171" spans="1:16" x14ac:dyDescent="0.2">
      <c r="A171" s="30" t="s">
        <v>50</v>
      </c>
      <c r="E171" s="29" t="s">
        <v>23</v>
      </c>
      <c r="H171" s="43"/>
    </row>
    <row r="172" spans="1:16" x14ac:dyDescent="0.2">
      <c r="A172" s="17" t="s">
        <v>44</v>
      </c>
      <c r="B172" s="21" t="s">
        <v>310</v>
      </c>
      <c r="C172" s="21" t="s">
        <v>311</v>
      </c>
      <c r="D172" s="17" t="s">
        <v>23</v>
      </c>
      <c r="E172" s="22" t="s">
        <v>312</v>
      </c>
      <c r="F172" s="23" t="s">
        <v>241</v>
      </c>
      <c r="G172" s="24">
        <v>15</v>
      </c>
      <c r="H172" s="42"/>
      <c r="I172" s="25">
        <f>ROUND(ROUND(H172,2)*ROUND(G172,3),2)</f>
        <v>0</v>
      </c>
      <c r="O172">
        <f>(I172*21)/100</f>
        <v>0</v>
      </c>
      <c r="P172" t="s">
        <v>22</v>
      </c>
    </row>
    <row r="173" spans="1:16" x14ac:dyDescent="0.2">
      <c r="A173" s="26" t="s">
        <v>48</v>
      </c>
      <c r="E173" s="27" t="s">
        <v>313</v>
      </c>
      <c r="H173" s="43"/>
    </row>
    <row r="174" spans="1:16" x14ac:dyDescent="0.2">
      <c r="A174" s="30" t="s">
        <v>50</v>
      </c>
      <c r="E174" s="29" t="s">
        <v>314</v>
      </c>
      <c r="H174" s="43"/>
    </row>
    <row r="175" spans="1:16" x14ac:dyDescent="0.2">
      <c r="A175" s="17" t="s">
        <v>177</v>
      </c>
      <c r="B175" s="21" t="s">
        <v>310</v>
      </c>
      <c r="C175" s="21" t="s">
        <v>315</v>
      </c>
      <c r="D175" s="17" t="s">
        <v>23</v>
      </c>
      <c r="E175" s="22" t="s">
        <v>316</v>
      </c>
      <c r="F175" s="23" t="s">
        <v>241</v>
      </c>
      <c r="G175" s="24">
        <v>14</v>
      </c>
      <c r="H175" s="42"/>
      <c r="I175" s="25">
        <f>ROUND(ROUND(H175,2)*ROUND(G175,3),2)</f>
        <v>0</v>
      </c>
      <c r="O175">
        <f>(I175*21)/100</f>
        <v>0</v>
      </c>
      <c r="P175" t="s">
        <v>22</v>
      </c>
    </row>
    <row r="176" spans="1:16" x14ac:dyDescent="0.2">
      <c r="A176" s="26" t="s">
        <v>48</v>
      </c>
      <c r="E176" s="27" t="s">
        <v>317</v>
      </c>
      <c r="H176" s="43"/>
    </row>
    <row r="177" spans="1:16" x14ac:dyDescent="0.2">
      <c r="A177" s="30" t="s">
        <v>50</v>
      </c>
      <c r="E177" s="29" t="s">
        <v>23</v>
      </c>
      <c r="H177" s="43"/>
    </row>
    <row r="178" spans="1:16" x14ac:dyDescent="0.2">
      <c r="A178" s="17" t="s">
        <v>177</v>
      </c>
      <c r="B178" s="21" t="s">
        <v>310</v>
      </c>
      <c r="C178" s="21" t="s">
        <v>318</v>
      </c>
      <c r="D178" s="17" t="s">
        <v>23</v>
      </c>
      <c r="E178" s="22" t="s">
        <v>319</v>
      </c>
      <c r="F178" s="23" t="s">
        <v>241</v>
      </c>
      <c r="G178" s="24">
        <v>1</v>
      </c>
      <c r="H178" s="42"/>
      <c r="I178" s="25">
        <f>ROUND(ROUND(H178,2)*ROUND(G178,3),2)</f>
        <v>0</v>
      </c>
      <c r="O178">
        <f>(I178*21)/100</f>
        <v>0</v>
      </c>
      <c r="P178" t="s">
        <v>22</v>
      </c>
    </row>
    <row r="179" spans="1:16" x14ac:dyDescent="0.2">
      <c r="A179" s="26" t="s">
        <v>48</v>
      </c>
      <c r="E179" s="27" t="s">
        <v>320</v>
      </c>
      <c r="H179" s="43"/>
    </row>
    <row r="180" spans="1:16" x14ac:dyDescent="0.2">
      <c r="A180" s="30" t="s">
        <v>50</v>
      </c>
      <c r="E180" s="29" t="s">
        <v>23</v>
      </c>
      <c r="H180" s="43"/>
    </row>
    <row r="181" spans="1:16" x14ac:dyDescent="0.2">
      <c r="A181" s="17" t="s">
        <v>44</v>
      </c>
      <c r="B181" s="21" t="s">
        <v>321</v>
      </c>
      <c r="C181" s="21" t="s">
        <v>322</v>
      </c>
      <c r="D181" s="17" t="s">
        <v>23</v>
      </c>
      <c r="E181" s="22" t="s">
        <v>323</v>
      </c>
      <c r="F181" s="23" t="s">
        <v>241</v>
      </c>
      <c r="G181" s="24">
        <v>13</v>
      </c>
      <c r="H181" s="42"/>
      <c r="I181" s="25">
        <f>ROUND(ROUND(H181,2)*ROUND(G181,3),2)</f>
        <v>0</v>
      </c>
      <c r="O181">
        <f>(I181*21)/100</f>
        <v>0</v>
      </c>
      <c r="P181" t="s">
        <v>22</v>
      </c>
    </row>
    <row r="182" spans="1:16" x14ac:dyDescent="0.2">
      <c r="A182" s="26" t="s">
        <v>48</v>
      </c>
      <c r="E182" s="27" t="s">
        <v>23</v>
      </c>
      <c r="H182" s="43"/>
    </row>
    <row r="183" spans="1:16" x14ac:dyDescent="0.2">
      <c r="A183" s="30" t="s">
        <v>50</v>
      </c>
      <c r="E183" s="29" t="s">
        <v>23</v>
      </c>
      <c r="H183" s="43"/>
    </row>
    <row r="184" spans="1:16" x14ac:dyDescent="0.2">
      <c r="A184" s="17" t="s">
        <v>177</v>
      </c>
      <c r="B184" s="21" t="s">
        <v>321</v>
      </c>
      <c r="C184" s="21" t="s">
        <v>242</v>
      </c>
      <c r="D184" s="17" t="s">
        <v>23</v>
      </c>
      <c r="E184" s="22" t="s">
        <v>243</v>
      </c>
      <c r="F184" s="23" t="s">
        <v>122</v>
      </c>
      <c r="G184" s="24">
        <v>16.899999999999999</v>
      </c>
      <c r="H184" s="42"/>
      <c r="I184" s="25">
        <f>ROUND(ROUND(H184,2)*ROUND(G184,3),2)</f>
        <v>0</v>
      </c>
      <c r="O184">
        <f>(I184*21)/100</f>
        <v>0</v>
      </c>
      <c r="P184" t="s">
        <v>22</v>
      </c>
    </row>
    <row r="185" spans="1:16" x14ac:dyDescent="0.2">
      <c r="A185" s="26" t="s">
        <v>48</v>
      </c>
      <c r="E185" s="27" t="s">
        <v>324</v>
      </c>
      <c r="H185" s="43"/>
    </row>
    <row r="186" spans="1:16" x14ac:dyDescent="0.2">
      <c r="A186" s="30" t="s">
        <v>50</v>
      </c>
      <c r="E186" s="29" t="s">
        <v>325</v>
      </c>
      <c r="H186" s="43"/>
    </row>
    <row r="187" spans="1:16" x14ac:dyDescent="0.2">
      <c r="A187" s="17" t="s">
        <v>177</v>
      </c>
      <c r="B187" s="21" t="s">
        <v>321</v>
      </c>
      <c r="C187" s="21" t="s">
        <v>326</v>
      </c>
      <c r="D187" s="17" t="s">
        <v>23</v>
      </c>
      <c r="E187" s="22" t="s">
        <v>327</v>
      </c>
      <c r="F187" s="23" t="s">
        <v>241</v>
      </c>
      <c r="G187" s="24">
        <v>13</v>
      </c>
      <c r="H187" s="42"/>
      <c r="I187" s="25">
        <f>ROUND(ROUND(H187,2)*ROUND(G187,3),2)</f>
        <v>0</v>
      </c>
      <c r="O187">
        <f>(I187*21)/100</f>
        <v>0</v>
      </c>
      <c r="P187" t="s">
        <v>22</v>
      </c>
    </row>
    <row r="188" spans="1:16" x14ac:dyDescent="0.2">
      <c r="A188" s="26" t="s">
        <v>48</v>
      </c>
      <c r="E188" s="27" t="s">
        <v>328</v>
      </c>
      <c r="H188" s="43"/>
    </row>
    <row r="189" spans="1:16" x14ac:dyDescent="0.2">
      <c r="A189" s="30" t="s">
        <v>50</v>
      </c>
      <c r="E189" s="29" t="s">
        <v>23</v>
      </c>
      <c r="H189" s="43"/>
    </row>
    <row r="190" spans="1:16" x14ac:dyDescent="0.2">
      <c r="A190" s="17" t="s">
        <v>177</v>
      </c>
      <c r="B190" s="21" t="s">
        <v>321</v>
      </c>
      <c r="C190" s="21" t="s">
        <v>329</v>
      </c>
      <c r="D190" s="17" t="s">
        <v>23</v>
      </c>
      <c r="E190" s="22" t="s">
        <v>330</v>
      </c>
      <c r="F190" s="23" t="s">
        <v>241</v>
      </c>
      <c r="G190" s="24">
        <v>13</v>
      </c>
      <c r="H190" s="42"/>
      <c r="I190" s="25">
        <f>ROUND(ROUND(H190,2)*ROUND(G190,3),2)</f>
        <v>0</v>
      </c>
      <c r="O190">
        <f>(I190*21)/100</f>
        <v>0</v>
      </c>
      <c r="P190" t="s">
        <v>22</v>
      </c>
    </row>
    <row r="191" spans="1:16" ht="25.5" x14ac:dyDescent="0.2">
      <c r="A191" s="26" t="s">
        <v>48</v>
      </c>
      <c r="E191" s="27" t="s">
        <v>331</v>
      </c>
      <c r="H191" s="43"/>
    </row>
    <row r="192" spans="1:16" x14ac:dyDescent="0.2">
      <c r="A192" s="30" t="s">
        <v>50</v>
      </c>
      <c r="E192" s="29" t="s">
        <v>23</v>
      </c>
      <c r="H192" s="43"/>
    </row>
    <row r="193" spans="1:16" x14ac:dyDescent="0.2">
      <c r="A193" s="17" t="s">
        <v>44</v>
      </c>
      <c r="B193" s="21" t="s">
        <v>332</v>
      </c>
      <c r="C193" s="21" t="s">
        <v>333</v>
      </c>
      <c r="D193" s="17" t="s">
        <v>23</v>
      </c>
      <c r="E193" s="22" t="s">
        <v>334</v>
      </c>
      <c r="F193" s="23" t="s">
        <v>241</v>
      </c>
      <c r="G193" s="24">
        <v>26</v>
      </c>
      <c r="H193" s="42"/>
      <c r="I193" s="25">
        <f>ROUND(ROUND(H193,2)*ROUND(G193,3),2)</f>
        <v>0</v>
      </c>
      <c r="O193">
        <f>(I193*21)/100</f>
        <v>0</v>
      </c>
      <c r="P193" t="s">
        <v>22</v>
      </c>
    </row>
    <row r="194" spans="1:16" ht="25.5" x14ac:dyDescent="0.2">
      <c r="A194" s="26" t="s">
        <v>48</v>
      </c>
      <c r="E194" s="27" t="s">
        <v>335</v>
      </c>
      <c r="H194" s="43"/>
    </row>
    <row r="195" spans="1:16" x14ac:dyDescent="0.2">
      <c r="A195" s="30" t="s">
        <v>50</v>
      </c>
      <c r="E195" s="29" t="s">
        <v>336</v>
      </c>
      <c r="H195" s="43"/>
    </row>
    <row r="196" spans="1:16" x14ac:dyDescent="0.2">
      <c r="A196" s="17" t="s">
        <v>177</v>
      </c>
      <c r="B196" s="21" t="s">
        <v>332</v>
      </c>
      <c r="C196" s="21" t="s">
        <v>337</v>
      </c>
      <c r="D196" s="17" t="s">
        <v>184</v>
      </c>
      <c r="E196" s="22" t="s">
        <v>338</v>
      </c>
      <c r="F196" s="23" t="s">
        <v>241</v>
      </c>
      <c r="G196" s="24">
        <v>12</v>
      </c>
      <c r="H196" s="42"/>
      <c r="I196" s="25">
        <f>ROUND(ROUND(H196,2)*ROUND(G196,3),2)</f>
        <v>0</v>
      </c>
      <c r="O196">
        <f>(I196*21)/100</f>
        <v>0</v>
      </c>
      <c r="P196" t="s">
        <v>22</v>
      </c>
    </row>
    <row r="197" spans="1:16" x14ac:dyDescent="0.2">
      <c r="A197" s="26" t="s">
        <v>48</v>
      </c>
      <c r="E197" s="27" t="s">
        <v>339</v>
      </c>
      <c r="H197" s="43"/>
    </row>
    <row r="198" spans="1:16" x14ac:dyDescent="0.2">
      <c r="A198" s="30" t="s">
        <v>50</v>
      </c>
      <c r="E198" s="29" t="s">
        <v>23</v>
      </c>
      <c r="H198" s="43"/>
    </row>
    <row r="199" spans="1:16" x14ac:dyDescent="0.2">
      <c r="A199" s="17" t="s">
        <v>177</v>
      </c>
      <c r="B199" s="21" t="s">
        <v>332</v>
      </c>
      <c r="C199" s="21" t="s">
        <v>340</v>
      </c>
      <c r="D199" s="17" t="s">
        <v>23</v>
      </c>
      <c r="E199" s="22" t="s">
        <v>341</v>
      </c>
      <c r="F199" s="23" t="s">
        <v>241</v>
      </c>
      <c r="G199" s="24">
        <v>1</v>
      </c>
      <c r="H199" s="42"/>
      <c r="I199" s="25">
        <f>ROUND(ROUND(H199,2)*ROUND(G199,3),2)</f>
        <v>0</v>
      </c>
      <c r="O199">
        <f>(I199*21)/100</f>
        <v>0</v>
      </c>
      <c r="P199" t="s">
        <v>22</v>
      </c>
    </row>
    <row r="200" spans="1:16" x14ac:dyDescent="0.2">
      <c r="A200" s="26" t="s">
        <v>48</v>
      </c>
      <c r="E200" s="27" t="s">
        <v>342</v>
      </c>
      <c r="H200" s="43"/>
    </row>
    <row r="201" spans="1:16" x14ac:dyDescent="0.2">
      <c r="A201" s="30" t="s">
        <v>50</v>
      </c>
      <c r="E201" s="29" t="s">
        <v>23</v>
      </c>
      <c r="H201" s="43"/>
    </row>
    <row r="202" spans="1:16" x14ac:dyDescent="0.2">
      <c r="A202" s="17" t="s">
        <v>177</v>
      </c>
      <c r="B202" s="21" t="s">
        <v>332</v>
      </c>
      <c r="C202" s="21" t="s">
        <v>343</v>
      </c>
      <c r="D202" s="17" t="s">
        <v>23</v>
      </c>
      <c r="E202" s="22" t="s">
        <v>344</v>
      </c>
      <c r="F202" s="23" t="s">
        <v>241</v>
      </c>
      <c r="G202" s="24">
        <v>13</v>
      </c>
      <c r="H202" s="42"/>
      <c r="I202" s="25">
        <f>ROUND(ROUND(H202,2)*ROUND(G202,3),2)</f>
        <v>0</v>
      </c>
      <c r="O202">
        <f>(I202*21)/100</f>
        <v>0</v>
      </c>
      <c r="P202" t="s">
        <v>22</v>
      </c>
    </row>
    <row r="203" spans="1:16" ht="25.5" x14ac:dyDescent="0.2">
      <c r="A203" s="26" t="s">
        <v>48</v>
      </c>
      <c r="E203" s="27" t="s">
        <v>345</v>
      </c>
      <c r="H203" s="43"/>
    </row>
    <row r="204" spans="1:16" x14ac:dyDescent="0.2">
      <c r="A204" s="30" t="s">
        <v>50</v>
      </c>
      <c r="E204" s="29" t="s">
        <v>23</v>
      </c>
      <c r="H204" s="43"/>
    </row>
    <row r="205" spans="1:16" x14ac:dyDescent="0.2">
      <c r="A205" s="17" t="s">
        <v>44</v>
      </c>
      <c r="B205" s="21" t="s">
        <v>346</v>
      </c>
      <c r="C205" s="21" t="s">
        <v>347</v>
      </c>
      <c r="D205" s="17" t="s">
        <v>23</v>
      </c>
      <c r="E205" s="22" t="s">
        <v>348</v>
      </c>
      <c r="F205" s="23" t="s">
        <v>241</v>
      </c>
      <c r="G205" s="24">
        <v>1</v>
      </c>
      <c r="H205" s="42"/>
      <c r="I205" s="25">
        <f>ROUND(ROUND(H205,2)*ROUND(G205,3),2)</f>
        <v>0</v>
      </c>
      <c r="O205">
        <f>(I205*21)/100</f>
        <v>0</v>
      </c>
      <c r="P205" t="s">
        <v>22</v>
      </c>
    </row>
    <row r="206" spans="1:16" x14ac:dyDescent="0.2">
      <c r="A206" s="26" t="s">
        <v>48</v>
      </c>
      <c r="E206" s="27" t="s">
        <v>349</v>
      </c>
      <c r="H206" s="43"/>
    </row>
    <row r="207" spans="1:16" x14ac:dyDescent="0.2">
      <c r="A207" s="30" t="s">
        <v>50</v>
      </c>
      <c r="E207" s="29" t="s">
        <v>23</v>
      </c>
      <c r="H207" s="43"/>
    </row>
    <row r="208" spans="1:16" x14ac:dyDescent="0.2">
      <c r="A208" s="17" t="s">
        <v>177</v>
      </c>
      <c r="B208" s="21" t="s">
        <v>346</v>
      </c>
      <c r="C208" s="21" t="s">
        <v>350</v>
      </c>
      <c r="D208" s="17" t="s">
        <v>23</v>
      </c>
      <c r="E208" s="22" t="s">
        <v>351</v>
      </c>
      <c r="F208" s="23" t="s">
        <v>241</v>
      </c>
      <c r="G208" s="24">
        <v>1</v>
      </c>
      <c r="H208" s="42"/>
      <c r="I208" s="25">
        <f>ROUND(ROUND(H208,2)*ROUND(G208,3),2)</f>
        <v>0</v>
      </c>
      <c r="O208">
        <f>(I208*21)/100</f>
        <v>0</v>
      </c>
      <c r="P208" t="s">
        <v>22</v>
      </c>
    </row>
    <row r="209" spans="1:16" x14ac:dyDescent="0.2">
      <c r="A209" s="26" t="s">
        <v>48</v>
      </c>
      <c r="E209" s="27" t="s">
        <v>352</v>
      </c>
      <c r="H209" s="43"/>
    </row>
    <row r="210" spans="1:16" x14ac:dyDescent="0.2">
      <c r="A210" s="30" t="s">
        <v>50</v>
      </c>
      <c r="E210" s="29" t="s">
        <v>23</v>
      </c>
      <c r="H210" s="43"/>
    </row>
    <row r="211" spans="1:16" x14ac:dyDescent="0.2">
      <c r="A211" s="17" t="s">
        <v>44</v>
      </c>
      <c r="B211" s="21" t="s">
        <v>353</v>
      </c>
      <c r="C211" s="21" t="s">
        <v>354</v>
      </c>
      <c r="D211" s="17" t="s">
        <v>23</v>
      </c>
      <c r="E211" s="22" t="s">
        <v>355</v>
      </c>
      <c r="F211" s="23" t="s">
        <v>241</v>
      </c>
      <c r="G211" s="24">
        <v>13</v>
      </c>
      <c r="H211" s="42"/>
      <c r="I211" s="25">
        <f>ROUND(ROUND(H211,2)*ROUND(G211,3),2)</f>
        <v>0</v>
      </c>
      <c r="O211">
        <f>(I211*21)/100</f>
        <v>0</v>
      </c>
      <c r="P211" t="s">
        <v>22</v>
      </c>
    </row>
    <row r="212" spans="1:16" x14ac:dyDescent="0.2">
      <c r="A212" s="26" t="s">
        <v>48</v>
      </c>
      <c r="E212" s="27" t="s">
        <v>23</v>
      </c>
      <c r="H212" s="43"/>
    </row>
    <row r="213" spans="1:16" x14ac:dyDescent="0.2">
      <c r="A213" s="30" t="s">
        <v>50</v>
      </c>
      <c r="E213" s="29" t="s">
        <v>23</v>
      </c>
      <c r="H213" s="43"/>
    </row>
    <row r="214" spans="1:16" x14ac:dyDescent="0.2">
      <c r="A214" s="17" t="s">
        <v>177</v>
      </c>
      <c r="B214" s="21" t="s">
        <v>353</v>
      </c>
      <c r="C214" s="21" t="s">
        <v>356</v>
      </c>
      <c r="D214" s="17" t="s">
        <v>23</v>
      </c>
      <c r="E214" s="22" t="s">
        <v>357</v>
      </c>
      <c r="F214" s="23" t="s">
        <v>241</v>
      </c>
      <c r="G214" s="24">
        <v>13</v>
      </c>
      <c r="H214" s="42"/>
      <c r="I214" s="25">
        <f>ROUND(ROUND(H214,2)*ROUND(G214,3),2)</f>
        <v>0</v>
      </c>
      <c r="O214">
        <f>(I214*21)/100</f>
        <v>0</v>
      </c>
      <c r="P214" t="s">
        <v>22</v>
      </c>
    </row>
    <row r="215" spans="1:16" x14ac:dyDescent="0.2">
      <c r="A215" s="26" t="s">
        <v>48</v>
      </c>
      <c r="E215" s="27" t="s">
        <v>358</v>
      </c>
      <c r="H215" s="43"/>
    </row>
    <row r="216" spans="1:16" x14ac:dyDescent="0.2">
      <c r="A216" s="30" t="s">
        <v>50</v>
      </c>
      <c r="E216" s="29" t="s">
        <v>23</v>
      </c>
      <c r="H216" s="43"/>
    </row>
    <row r="217" spans="1:16" x14ac:dyDescent="0.2">
      <c r="A217" s="17" t="s">
        <v>44</v>
      </c>
      <c r="B217" s="21" t="s">
        <v>359</v>
      </c>
      <c r="C217" s="21" t="s">
        <v>360</v>
      </c>
      <c r="D217" s="17" t="s">
        <v>23</v>
      </c>
      <c r="E217" s="22" t="s">
        <v>361</v>
      </c>
      <c r="F217" s="23" t="s">
        <v>241</v>
      </c>
      <c r="G217" s="24">
        <v>1</v>
      </c>
      <c r="H217" s="42"/>
      <c r="I217" s="25">
        <f>ROUND(ROUND(H217,2)*ROUND(G217,3),2)</f>
        <v>0</v>
      </c>
      <c r="O217">
        <f>(I217*21)/100</f>
        <v>0</v>
      </c>
      <c r="P217" t="s">
        <v>22</v>
      </c>
    </row>
    <row r="218" spans="1:16" ht="25.5" x14ac:dyDescent="0.2">
      <c r="A218" s="26" t="s">
        <v>48</v>
      </c>
      <c r="E218" s="27" t="s">
        <v>335</v>
      </c>
      <c r="H218" s="43"/>
    </row>
    <row r="219" spans="1:16" x14ac:dyDescent="0.2">
      <c r="A219" s="30" t="s">
        <v>50</v>
      </c>
      <c r="E219" s="29" t="s">
        <v>23</v>
      </c>
      <c r="H219" s="43"/>
    </row>
    <row r="220" spans="1:16" x14ac:dyDescent="0.2">
      <c r="A220" s="17" t="s">
        <v>177</v>
      </c>
      <c r="B220" s="21" t="s">
        <v>359</v>
      </c>
      <c r="C220" s="21" t="s">
        <v>362</v>
      </c>
      <c r="D220" s="17" t="s">
        <v>23</v>
      </c>
      <c r="E220" s="22" t="s">
        <v>363</v>
      </c>
      <c r="F220" s="23" t="s">
        <v>241</v>
      </c>
      <c r="G220" s="24">
        <v>1</v>
      </c>
      <c r="H220" s="42"/>
      <c r="I220" s="25">
        <f>ROUND(ROUND(H220,2)*ROUND(G220,3),2)</f>
        <v>0</v>
      </c>
      <c r="O220">
        <f>(I220*21)/100</f>
        <v>0</v>
      </c>
      <c r="P220" t="s">
        <v>22</v>
      </c>
    </row>
    <row r="221" spans="1:16" x14ac:dyDescent="0.2">
      <c r="A221" s="26" t="s">
        <v>48</v>
      </c>
      <c r="E221" s="27" t="s">
        <v>364</v>
      </c>
      <c r="H221" s="43"/>
    </row>
    <row r="222" spans="1:16" x14ac:dyDescent="0.2">
      <c r="A222" s="30" t="s">
        <v>50</v>
      </c>
      <c r="E222" s="29" t="s">
        <v>23</v>
      </c>
      <c r="H222" s="43"/>
    </row>
    <row r="223" spans="1:16" x14ac:dyDescent="0.2">
      <c r="A223" s="17" t="s">
        <v>44</v>
      </c>
      <c r="B223" s="21" t="s">
        <v>365</v>
      </c>
      <c r="C223" s="21" t="s">
        <v>366</v>
      </c>
      <c r="D223" s="17" t="s">
        <v>23</v>
      </c>
      <c r="E223" s="22" t="s">
        <v>367</v>
      </c>
      <c r="F223" s="23" t="s">
        <v>122</v>
      </c>
      <c r="G223" s="24">
        <v>266</v>
      </c>
      <c r="H223" s="42"/>
      <c r="I223" s="25">
        <f>ROUND(ROUND(H223,2)*ROUND(G223,3),2)</f>
        <v>0</v>
      </c>
      <c r="O223">
        <f>(I223*21)/100</f>
        <v>0</v>
      </c>
      <c r="P223" t="s">
        <v>22</v>
      </c>
    </row>
    <row r="224" spans="1:16" x14ac:dyDescent="0.2">
      <c r="A224" s="26" t="s">
        <v>48</v>
      </c>
      <c r="E224" s="27" t="s">
        <v>368</v>
      </c>
      <c r="H224" s="43"/>
    </row>
    <row r="225" spans="1:16" x14ac:dyDescent="0.2">
      <c r="A225" s="30" t="s">
        <v>50</v>
      </c>
      <c r="E225" s="29" t="s">
        <v>369</v>
      </c>
      <c r="H225" s="43"/>
    </row>
    <row r="226" spans="1:16" x14ac:dyDescent="0.2">
      <c r="A226" s="17" t="s">
        <v>44</v>
      </c>
      <c r="B226" s="21" t="s">
        <v>370</v>
      </c>
      <c r="C226" s="21" t="s">
        <v>371</v>
      </c>
      <c r="D226" s="17" t="s">
        <v>23</v>
      </c>
      <c r="E226" s="22" t="s">
        <v>372</v>
      </c>
      <c r="F226" s="23" t="s">
        <v>122</v>
      </c>
      <c r="G226" s="24">
        <v>167.35</v>
      </c>
      <c r="H226" s="42"/>
      <c r="I226" s="25">
        <f>ROUND(ROUND(H226,2)*ROUND(G226,3),2)</f>
        <v>0</v>
      </c>
      <c r="O226">
        <f>(I226*21)/100</f>
        <v>0</v>
      </c>
      <c r="P226" t="s">
        <v>22</v>
      </c>
    </row>
    <row r="227" spans="1:16" x14ac:dyDescent="0.2">
      <c r="A227" s="26" t="s">
        <v>48</v>
      </c>
      <c r="E227" s="27" t="s">
        <v>373</v>
      </c>
      <c r="H227" s="43"/>
    </row>
    <row r="228" spans="1:16" x14ac:dyDescent="0.2">
      <c r="A228" s="30" t="s">
        <v>50</v>
      </c>
      <c r="E228" s="29" t="s">
        <v>374</v>
      </c>
      <c r="H228" s="43"/>
    </row>
    <row r="229" spans="1:16" x14ac:dyDescent="0.2">
      <c r="A229" s="17" t="s">
        <v>44</v>
      </c>
      <c r="B229" s="21" t="s">
        <v>375</v>
      </c>
      <c r="C229" s="21" t="s">
        <v>376</v>
      </c>
      <c r="D229" s="17" t="s">
        <v>23</v>
      </c>
      <c r="E229" s="22" t="s">
        <v>377</v>
      </c>
      <c r="F229" s="23" t="s">
        <v>122</v>
      </c>
      <c r="G229" s="24">
        <v>154.35</v>
      </c>
      <c r="H229" s="42"/>
      <c r="I229" s="25">
        <f>ROUND(ROUND(H229,2)*ROUND(G229,3),2)</f>
        <v>0</v>
      </c>
      <c r="O229">
        <f>(I229*21)/100</f>
        <v>0</v>
      </c>
      <c r="P229" t="s">
        <v>22</v>
      </c>
    </row>
    <row r="230" spans="1:16" x14ac:dyDescent="0.2">
      <c r="A230" s="26" t="s">
        <v>48</v>
      </c>
      <c r="E230" s="27" t="s">
        <v>378</v>
      </c>
      <c r="H230" s="43"/>
    </row>
    <row r="231" spans="1:16" x14ac:dyDescent="0.2">
      <c r="A231" s="30" t="s">
        <v>50</v>
      </c>
      <c r="E231" s="29" t="s">
        <v>23</v>
      </c>
      <c r="H231" s="43"/>
    </row>
    <row r="232" spans="1:16" x14ac:dyDescent="0.2">
      <c r="A232" s="17" t="s">
        <v>44</v>
      </c>
      <c r="B232" s="21" t="s">
        <v>379</v>
      </c>
      <c r="C232" s="21" t="s">
        <v>380</v>
      </c>
      <c r="D232" s="17" t="s">
        <v>23</v>
      </c>
      <c r="E232" s="22" t="s">
        <v>381</v>
      </c>
      <c r="F232" s="23" t="s">
        <v>241</v>
      </c>
      <c r="G232" s="24">
        <v>1</v>
      </c>
      <c r="H232" s="42"/>
      <c r="I232" s="25">
        <f>ROUND(ROUND(H232,2)*ROUND(G232,3),2)</f>
        <v>0</v>
      </c>
      <c r="O232">
        <f>(I232*21)/100</f>
        <v>0</v>
      </c>
      <c r="P232" t="s">
        <v>22</v>
      </c>
    </row>
    <row r="233" spans="1:16" ht="25.5" x14ac:dyDescent="0.2">
      <c r="A233" s="26" t="s">
        <v>48</v>
      </c>
      <c r="E233" s="27" t="s">
        <v>382</v>
      </c>
      <c r="H233" s="43"/>
    </row>
    <row r="234" spans="1:16" x14ac:dyDescent="0.2">
      <c r="A234" s="30" t="s">
        <v>50</v>
      </c>
      <c r="E234" s="29" t="s">
        <v>23</v>
      </c>
      <c r="H234" s="43"/>
    </row>
    <row r="235" spans="1:16" x14ac:dyDescent="0.2">
      <c r="A235" s="17" t="s">
        <v>177</v>
      </c>
      <c r="B235" s="21" t="s">
        <v>379</v>
      </c>
      <c r="C235" s="21" t="s">
        <v>383</v>
      </c>
      <c r="D235" s="17" t="s">
        <v>23</v>
      </c>
      <c r="E235" s="22" t="s">
        <v>384</v>
      </c>
      <c r="F235" s="23" t="s">
        <v>241</v>
      </c>
      <c r="G235" s="24">
        <v>1</v>
      </c>
      <c r="H235" s="42"/>
      <c r="I235" s="25">
        <f>ROUND(ROUND(H235,2)*ROUND(G235,3),2)</f>
        <v>0</v>
      </c>
      <c r="O235">
        <f>(I235*21)/100</f>
        <v>0</v>
      </c>
      <c r="P235" t="s">
        <v>22</v>
      </c>
    </row>
    <row r="236" spans="1:16" ht="25.5" x14ac:dyDescent="0.2">
      <c r="A236" s="26" t="s">
        <v>48</v>
      </c>
      <c r="E236" s="27" t="s">
        <v>385</v>
      </c>
      <c r="H236" s="43"/>
    </row>
    <row r="237" spans="1:16" x14ac:dyDescent="0.2">
      <c r="A237" s="30" t="s">
        <v>50</v>
      </c>
      <c r="E237" s="29" t="s">
        <v>23</v>
      </c>
      <c r="H237" s="43"/>
    </row>
    <row r="238" spans="1:16" x14ac:dyDescent="0.2">
      <c r="A238" s="17" t="s">
        <v>177</v>
      </c>
      <c r="B238" s="21" t="s">
        <v>379</v>
      </c>
      <c r="C238" s="21" t="s">
        <v>386</v>
      </c>
      <c r="D238" s="17" t="s">
        <v>23</v>
      </c>
      <c r="E238" s="22" t="s">
        <v>387</v>
      </c>
      <c r="F238" s="23" t="s">
        <v>241</v>
      </c>
      <c r="G238" s="24">
        <v>1</v>
      </c>
      <c r="H238" s="42"/>
      <c r="I238" s="25">
        <f>ROUND(ROUND(H238,2)*ROUND(G238,3),2)</f>
        <v>0</v>
      </c>
      <c r="O238">
        <f>(I238*21)/100</f>
        <v>0</v>
      </c>
      <c r="P238" t="s">
        <v>22</v>
      </c>
    </row>
    <row r="239" spans="1:16" x14ac:dyDescent="0.2">
      <c r="A239" s="26" t="s">
        <v>48</v>
      </c>
      <c r="E239" s="27" t="s">
        <v>23</v>
      </c>
      <c r="H239" s="43"/>
    </row>
    <row r="240" spans="1:16" x14ac:dyDescent="0.2">
      <c r="A240" s="30" t="s">
        <v>50</v>
      </c>
      <c r="E240" s="29" t="s">
        <v>23</v>
      </c>
      <c r="H240" s="43"/>
    </row>
    <row r="241" spans="1:16" x14ac:dyDescent="0.2">
      <c r="A241" s="17" t="s">
        <v>177</v>
      </c>
      <c r="B241" s="21" t="s">
        <v>379</v>
      </c>
      <c r="C241" s="21" t="s">
        <v>388</v>
      </c>
      <c r="D241" s="17" t="s">
        <v>23</v>
      </c>
      <c r="E241" s="22" t="s">
        <v>389</v>
      </c>
      <c r="F241" s="23" t="s">
        <v>241</v>
      </c>
      <c r="G241" s="24">
        <v>1</v>
      </c>
      <c r="H241" s="42"/>
      <c r="I241" s="25">
        <f>ROUND(ROUND(H241,2)*ROUND(G241,3),2)</f>
        <v>0</v>
      </c>
      <c r="O241">
        <f>(I241*21)/100</f>
        <v>0</v>
      </c>
      <c r="P241" t="s">
        <v>22</v>
      </c>
    </row>
    <row r="242" spans="1:16" x14ac:dyDescent="0.2">
      <c r="A242" s="26" t="s">
        <v>48</v>
      </c>
      <c r="E242" s="27" t="s">
        <v>23</v>
      </c>
      <c r="H242" s="43"/>
    </row>
    <row r="243" spans="1:16" x14ac:dyDescent="0.2">
      <c r="A243" s="30" t="s">
        <v>50</v>
      </c>
      <c r="E243" s="29" t="s">
        <v>23</v>
      </c>
      <c r="H243" s="43"/>
    </row>
    <row r="244" spans="1:16" ht="25.5" x14ac:dyDescent="0.2">
      <c r="A244" s="17" t="s">
        <v>44</v>
      </c>
      <c r="B244" s="21" t="s">
        <v>390</v>
      </c>
      <c r="C244" s="21" t="s">
        <v>391</v>
      </c>
      <c r="D244" s="17" t="s">
        <v>23</v>
      </c>
      <c r="E244" s="22" t="s">
        <v>392</v>
      </c>
      <c r="F244" s="23" t="s">
        <v>241</v>
      </c>
      <c r="G244" s="24">
        <v>1</v>
      </c>
      <c r="H244" s="42"/>
      <c r="I244" s="25">
        <f>ROUND(ROUND(H244,2)*ROUND(G244,3),2)</f>
        <v>0</v>
      </c>
      <c r="O244">
        <f>(I244*21)/100</f>
        <v>0</v>
      </c>
      <c r="P244" t="s">
        <v>22</v>
      </c>
    </row>
    <row r="245" spans="1:16" ht="25.5" x14ac:dyDescent="0.2">
      <c r="A245" s="26" t="s">
        <v>48</v>
      </c>
      <c r="E245" s="27" t="s">
        <v>393</v>
      </c>
      <c r="H245" s="43"/>
    </row>
    <row r="246" spans="1:16" x14ac:dyDescent="0.2">
      <c r="A246" s="30" t="s">
        <v>50</v>
      </c>
      <c r="E246" s="29" t="s">
        <v>23</v>
      </c>
      <c r="H246" s="43"/>
    </row>
    <row r="247" spans="1:16" x14ac:dyDescent="0.2">
      <c r="A247" s="17" t="s">
        <v>177</v>
      </c>
      <c r="B247" s="21" t="s">
        <v>390</v>
      </c>
      <c r="C247" s="21" t="s">
        <v>394</v>
      </c>
      <c r="D247" s="17" t="s">
        <v>23</v>
      </c>
      <c r="E247" s="22" t="s">
        <v>395</v>
      </c>
      <c r="F247" s="23" t="s">
        <v>241</v>
      </c>
      <c r="G247" s="24">
        <v>1</v>
      </c>
      <c r="H247" s="42"/>
      <c r="I247" s="25">
        <f>ROUND(ROUND(H247,2)*ROUND(G247,3),2)</f>
        <v>0</v>
      </c>
      <c r="O247">
        <f>(I247*21)/100</f>
        <v>0</v>
      </c>
      <c r="P247" t="s">
        <v>22</v>
      </c>
    </row>
    <row r="248" spans="1:16" ht="25.5" x14ac:dyDescent="0.2">
      <c r="A248" s="26" t="s">
        <v>48</v>
      </c>
      <c r="E248" s="27" t="s">
        <v>396</v>
      </c>
      <c r="H248" s="43"/>
    </row>
    <row r="249" spans="1:16" x14ac:dyDescent="0.2">
      <c r="A249" s="30" t="s">
        <v>50</v>
      </c>
      <c r="E249" s="29" t="s">
        <v>23</v>
      </c>
      <c r="H249" s="43"/>
    </row>
    <row r="250" spans="1:16" x14ac:dyDescent="0.2">
      <c r="A250" s="17" t="s">
        <v>44</v>
      </c>
      <c r="B250" s="21" t="s">
        <v>397</v>
      </c>
      <c r="C250" s="21" t="s">
        <v>398</v>
      </c>
      <c r="D250" s="17" t="s">
        <v>23</v>
      </c>
      <c r="E250" s="22" t="s">
        <v>399</v>
      </c>
      <c r="F250" s="23" t="s">
        <v>241</v>
      </c>
      <c r="G250" s="24">
        <v>13</v>
      </c>
      <c r="H250" s="42"/>
      <c r="I250" s="25">
        <f>ROUND(ROUND(H250,2)*ROUND(G250,3),2)</f>
        <v>0</v>
      </c>
      <c r="O250">
        <f>(I250*21)/100</f>
        <v>0</v>
      </c>
      <c r="P250" t="s">
        <v>22</v>
      </c>
    </row>
    <row r="251" spans="1:16" x14ac:dyDescent="0.2">
      <c r="A251" s="26" t="s">
        <v>48</v>
      </c>
      <c r="E251" s="27" t="s">
        <v>23</v>
      </c>
      <c r="H251" s="43"/>
    </row>
    <row r="252" spans="1:16" x14ac:dyDescent="0.2">
      <c r="A252" s="30" t="s">
        <v>50</v>
      </c>
      <c r="E252" s="29" t="s">
        <v>23</v>
      </c>
      <c r="H252" s="43"/>
    </row>
    <row r="253" spans="1:16" x14ac:dyDescent="0.2">
      <c r="A253" s="17" t="s">
        <v>177</v>
      </c>
      <c r="B253" s="21" t="s">
        <v>397</v>
      </c>
      <c r="C253" s="21" t="s">
        <v>400</v>
      </c>
      <c r="D253" s="17" t="s">
        <v>23</v>
      </c>
      <c r="E253" s="22" t="s">
        <v>401</v>
      </c>
      <c r="F253" s="23" t="s">
        <v>241</v>
      </c>
      <c r="G253" s="24">
        <v>13</v>
      </c>
      <c r="H253" s="42"/>
      <c r="I253" s="25">
        <f>ROUND(ROUND(H253,2)*ROUND(G253,3),2)</f>
        <v>0</v>
      </c>
      <c r="O253">
        <f>(I253*21)/100</f>
        <v>0</v>
      </c>
      <c r="P253" t="s">
        <v>22</v>
      </c>
    </row>
    <row r="254" spans="1:16" x14ac:dyDescent="0.2">
      <c r="A254" s="26" t="s">
        <v>48</v>
      </c>
      <c r="E254" s="27" t="s">
        <v>402</v>
      </c>
      <c r="H254" s="43"/>
    </row>
    <row r="255" spans="1:16" x14ac:dyDescent="0.2">
      <c r="A255" s="30" t="s">
        <v>50</v>
      </c>
      <c r="E255" s="29" t="s">
        <v>23</v>
      </c>
      <c r="H255" s="43"/>
    </row>
    <row r="256" spans="1:16" x14ac:dyDescent="0.2">
      <c r="A256" s="17" t="s">
        <v>44</v>
      </c>
      <c r="B256" s="21" t="s">
        <v>403</v>
      </c>
      <c r="C256" s="21" t="s">
        <v>404</v>
      </c>
      <c r="D256" s="17" t="s">
        <v>23</v>
      </c>
      <c r="E256" s="22" t="s">
        <v>405</v>
      </c>
      <c r="F256" s="23" t="s">
        <v>241</v>
      </c>
      <c r="G256" s="24">
        <v>1</v>
      </c>
      <c r="H256" s="42"/>
      <c r="I256" s="25">
        <f>ROUND(ROUND(H256,2)*ROUND(G256,3),2)</f>
        <v>0</v>
      </c>
      <c r="O256">
        <f>(I256*21)/100</f>
        <v>0</v>
      </c>
      <c r="P256" t="s">
        <v>22</v>
      </c>
    </row>
    <row r="257" spans="1:18" x14ac:dyDescent="0.2">
      <c r="A257" s="26" t="s">
        <v>48</v>
      </c>
      <c r="E257" s="27" t="s">
        <v>23</v>
      </c>
      <c r="H257" s="43"/>
    </row>
    <row r="258" spans="1:18" x14ac:dyDescent="0.2">
      <c r="A258" s="30" t="s">
        <v>50</v>
      </c>
      <c r="E258" s="29" t="s">
        <v>23</v>
      </c>
      <c r="H258" s="43"/>
    </row>
    <row r="259" spans="1:18" x14ac:dyDescent="0.2">
      <c r="A259" s="17" t="s">
        <v>177</v>
      </c>
      <c r="B259" s="21" t="s">
        <v>403</v>
      </c>
      <c r="C259" s="21" t="s">
        <v>406</v>
      </c>
      <c r="D259" s="17" t="s">
        <v>23</v>
      </c>
      <c r="E259" s="22" t="s">
        <v>407</v>
      </c>
      <c r="F259" s="23" t="s">
        <v>241</v>
      </c>
      <c r="G259" s="24">
        <v>1</v>
      </c>
      <c r="H259" s="42"/>
      <c r="I259" s="25">
        <f>ROUND(ROUND(H259,2)*ROUND(G259,3),2)</f>
        <v>0</v>
      </c>
      <c r="O259">
        <f>(I259*21)/100</f>
        <v>0</v>
      </c>
      <c r="P259" t="s">
        <v>22</v>
      </c>
    </row>
    <row r="260" spans="1:18" x14ac:dyDescent="0.2">
      <c r="A260" s="26" t="s">
        <v>48</v>
      </c>
      <c r="E260" s="27" t="s">
        <v>408</v>
      </c>
      <c r="H260" s="43"/>
    </row>
    <row r="261" spans="1:18" x14ac:dyDescent="0.2">
      <c r="A261" s="30" t="s">
        <v>50</v>
      </c>
      <c r="E261" s="29" t="s">
        <v>23</v>
      </c>
      <c r="H261" s="43"/>
    </row>
    <row r="262" spans="1:18" x14ac:dyDescent="0.2">
      <c r="A262" s="17" t="s">
        <v>44</v>
      </c>
      <c r="B262" s="21" t="s">
        <v>409</v>
      </c>
      <c r="C262" s="21" t="s">
        <v>410</v>
      </c>
      <c r="D262" s="17" t="s">
        <v>23</v>
      </c>
      <c r="E262" s="22" t="s">
        <v>411</v>
      </c>
      <c r="F262" s="23" t="s">
        <v>122</v>
      </c>
      <c r="G262" s="24">
        <v>167.35</v>
      </c>
      <c r="H262" s="42"/>
      <c r="I262" s="25">
        <f>ROUND(ROUND(H262,2)*ROUND(G262,3),2)</f>
        <v>0</v>
      </c>
      <c r="O262">
        <f>(I262*21)/100</f>
        <v>0</v>
      </c>
      <c r="P262" t="s">
        <v>22</v>
      </c>
    </row>
    <row r="263" spans="1:18" x14ac:dyDescent="0.2">
      <c r="A263" s="26" t="s">
        <v>48</v>
      </c>
      <c r="E263" s="27" t="s">
        <v>412</v>
      </c>
      <c r="H263" s="43"/>
    </row>
    <row r="264" spans="1:18" x14ac:dyDescent="0.2">
      <c r="A264" s="30" t="s">
        <v>50</v>
      </c>
      <c r="E264" s="29" t="s">
        <v>374</v>
      </c>
      <c r="H264" s="43"/>
    </row>
    <row r="265" spans="1:18" x14ac:dyDescent="0.2">
      <c r="A265" s="17" t="s">
        <v>44</v>
      </c>
      <c r="B265" s="21" t="s">
        <v>413</v>
      </c>
      <c r="C265" s="21" t="s">
        <v>414</v>
      </c>
      <c r="D265" s="17" t="s">
        <v>23</v>
      </c>
      <c r="E265" s="22" t="s">
        <v>415</v>
      </c>
      <c r="F265" s="23" t="s">
        <v>122</v>
      </c>
      <c r="G265" s="24">
        <v>167.35</v>
      </c>
      <c r="H265" s="42"/>
      <c r="I265" s="25">
        <f>ROUND(ROUND(H265,2)*ROUND(G265,3),2)</f>
        <v>0</v>
      </c>
      <c r="O265">
        <f>(I265*21)/100</f>
        <v>0</v>
      </c>
      <c r="P265" t="s">
        <v>22</v>
      </c>
    </row>
    <row r="266" spans="1:18" x14ac:dyDescent="0.2">
      <c r="A266" s="26" t="s">
        <v>48</v>
      </c>
      <c r="E266" s="27" t="s">
        <v>416</v>
      </c>
      <c r="H266" s="43"/>
    </row>
    <row r="267" spans="1:18" x14ac:dyDescent="0.2">
      <c r="A267" s="28" t="s">
        <v>50</v>
      </c>
      <c r="E267" s="29" t="s">
        <v>374</v>
      </c>
      <c r="H267" s="43"/>
    </row>
    <row r="268" spans="1:18" ht="12.75" customHeight="1" x14ac:dyDescent="0.2">
      <c r="A268" s="5" t="s">
        <v>42</v>
      </c>
      <c r="B268" s="5"/>
      <c r="C268" s="32" t="s">
        <v>39</v>
      </c>
      <c r="D268" s="5"/>
      <c r="E268" s="19" t="s">
        <v>417</v>
      </c>
      <c r="F268" s="5"/>
      <c r="G268" s="5"/>
      <c r="H268" s="44"/>
      <c r="I268" s="33">
        <f>0+Q268</f>
        <v>0</v>
      </c>
      <c r="O268">
        <f>0+R268</f>
        <v>0</v>
      </c>
      <c r="Q268">
        <f>0+I269+I272+I275+I278+I281+I284+I287+I290+I293+I296+I299</f>
        <v>0</v>
      </c>
      <c r="R268">
        <f>0+O269+O272+O275+O278+O281+O284+O287+O290+O293+O296+O299</f>
        <v>0</v>
      </c>
    </row>
    <row r="269" spans="1:18" x14ac:dyDescent="0.2">
      <c r="A269" s="17" t="s">
        <v>44</v>
      </c>
      <c r="B269" s="21" t="s">
        <v>418</v>
      </c>
      <c r="C269" s="21" t="s">
        <v>419</v>
      </c>
      <c r="D269" s="17" t="s">
        <v>23</v>
      </c>
      <c r="E269" s="22" t="s">
        <v>420</v>
      </c>
      <c r="F269" s="23" t="s">
        <v>122</v>
      </c>
      <c r="G269" s="24">
        <v>17.239999999999998</v>
      </c>
      <c r="H269" s="42"/>
      <c r="I269" s="25">
        <f>ROUND(ROUND(H269,2)*ROUND(G269,3),2)</f>
        <v>0</v>
      </c>
      <c r="O269">
        <f>(I269*21)/100</f>
        <v>0</v>
      </c>
      <c r="P269" t="s">
        <v>22</v>
      </c>
    </row>
    <row r="270" spans="1:18" ht="25.5" x14ac:dyDescent="0.2">
      <c r="A270" s="26" t="s">
        <v>48</v>
      </c>
      <c r="E270" s="27" t="s">
        <v>421</v>
      </c>
      <c r="H270" s="43"/>
    </row>
    <row r="271" spans="1:18" x14ac:dyDescent="0.2">
      <c r="A271" s="30" t="s">
        <v>50</v>
      </c>
      <c r="E271" s="29" t="s">
        <v>422</v>
      </c>
      <c r="H271" s="43"/>
    </row>
    <row r="272" spans="1:18" x14ac:dyDescent="0.2">
      <c r="A272" s="17" t="s">
        <v>44</v>
      </c>
      <c r="B272" s="21" t="s">
        <v>423</v>
      </c>
      <c r="C272" s="21" t="s">
        <v>424</v>
      </c>
      <c r="D272" s="17" t="s">
        <v>23</v>
      </c>
      <c r="E272" s="22" t="s">
        <v>425</v>
      </c>
      <c r="F272" s="23" t="s">
        <v>122</v>
      </c>
      <c r="G272" s="24">
        <v>447.73</v>
      </c>
      <c r="H272" s="42"/>
      <c r="I272" s="25">
        <f>ROUND(ROUND(H272,2)*ROUND(G272,3),2)</f>
        <v>0</v>
      </c>
      <c r="O272">
        <f>(I272*21)/100</f>
        <v>0</v>
      </c>
      <c r="P272" t="s">
        <v>22</v>
      </c>
    </row>
    <row r="273" spans="1:16" ht="25.5" x14ac:dyDescent="0.2">
      <c r="A273" s="26" t="s">
        <v>48</v>
      </c>
      <c r="E273" s="27" t="s">
        <v>426</v>
      </c>
      <c r="H273" s="43"/>
    </row>
    <row r="274" spans="1:16" ht="38.25" x14ac:dyDescent="0.2">
      <c r="A274" s="30" t="s">
        <v>50</v>
      </c>
      <c r="E274" s="29" t="s">
        <v>427</v>
      </c>
      <c r="H274" s="43"/>
    </row>
    <row r="275" spans="1:16" x14ac:dyDescent="0.2">
      <c r="A275" s="17" t="s">
        <v>44</v>
      </c>
      <c r="B275" s="21" t="s">
        <v>428</v>
      </c>
      <c r="C275" s="21" t="s">
        <v>429</v>
      </c>
      <c r="D275" s="17" t="s">
        <v>23</v>
      </c>
      <c r="E275" s="22" t="s">
        <v>430</v>
      </c>
      <c r="F275" s="23" t="s">
        <v>122</v>
      </c>
      <c r="G275" s="24">
        <v>13</v>
      </c>
      <c r="H275" s="42"/>
      <c r="I275" s="25">
        <f>ROUND(ROUND(H275,2)*ROUND(G275,3),2)</f>
        <v>0</v>
      </c>
      <c r="O275">
        <f>(I275*21)/100</f>
        <v>0</v>
      </c>
      <c r="P275" t="s">
        <v>22</v>
      </c>
    </row>
    <row r="276" spans="1:16" ht="25.5" x14ac:dyDescent="0.2">
      <c r="A276" s="26" t="s">
        <v>48</v>
      </c>
      <c r="E276" s="27" t="s">
        <v>431</v>
      </c>
      <c r="H276" s="43"/>
    </row>
    <row r="277" spans="1:16" x14ac:dyDescent="0.2">
      <c r="A277" s="30" t="s">
        <v>50</v>
      </c>
      <c r="E277" s="29" t="s">
        <v>23</v>
      </c>
      <c r="H277" s="43"/>
    </row>
    <row r="278" spans="1:16" x14ac:dyDescent="0.2">
      <c r="A278" s="17" t="s">
        <v>44</v>
      </c>
      <c r="B278" s="21" t="s">
        <v>432</v>
      </c>
      <c r="C278" s="21" t="s">
        <v>433</v>
      </c>
      <c r="D278" s="17" t="s">
        <v>23</v>
      </c>
      <c r="E278" s="22" t="s">
        <v>434</v>
      </c>
      <c r="F278" s="23" t="s">
        <v>122</v>
      </c>
      <c r="G278" s="24">
        <v>154.35</v>
      </c>
      <c r="H278" s="42"/>
      <c r="I278" s="25">
        <f>ROUND(ROUND(H278,2)*ROUND(G278,3),2)</f>
        <v>0</v>
      </c>
      <c r="O278">
        <f>(I278*21)/100</f>
        <v>0</v>
      </c>
      <c r="P278" t="s">
        <v>22</v>
      </c>
    </row>
    <row r="279" spans="1:16" ht="25.5" x14ac:dyDescent="0.2">
      <c r="A279" s="26" t="s">
        <v>48</v>
      </c>
      <c r="E279" s="27" t="s">
        <v>435</v>
      </c>
      <c r="H279" s="43"/>
    </row>
    <row r="280" spans="1:16" x14ac:dyDescent="0.2">
      <c r="A280" s="30" t="s">
        <v>50</v>
      </c>
      <c r="E280" s="29" t="s">
        <v>23</v>
      </c>
      <c r="H280" s="43"/>
    </row>
    <row r="281" spans="1:16" x14ac:dyDescent="0.2">
      <c r="A281" s="17" t="s">
        <v>44</v>
      </c>
      <c r="B281" s="21" t="s">
        <v>436</v>
      </c>
      <c r="C281" s="21" t="s">
        <v>437</v>
      </c>
      <c r="D281" s="17" t="s">
        <v>23</v>
      </c>
      <c r="E281" s="22" t="s">
        <v>438</v>
      </c>
      <c r="F281" s="23" t="s">
        <v>241</v>
      </c>
      <c r="G281" s="24">
        <v>1</v>
      </c>
      <c r="H281" s="42"/>
      <c r="I281" s="25">
        <f>ROUND(ROUND(H281,2)*ROUND(G281,3),2)</f>
        <v>0</v>
      </c>
      <c r="O281">
        <f>(I281*21)/100</f>
        <v>0</v>
      </c>
      <c r="P281" t="s">
        <v>22</v>
      </c>
    </row>
    <row r="282" spans="1:16" ht="25.5" x14ac:dyDescent="0.2">
      <c r="A282" s="26" t="s">
        <v>48</v>
      </c>
      <c r="E282" s="27" t="s">
        <v>439</v>
      </c>
      <c r="H282" s="43"/>
    </row>
    <row r="283" spans="1:16" x14ac:dyDescent="0.2">
      <c r="A283" s="30" t="s">
        <v>50</v>
      </c>
      <c r="E283" s="29" t="s">
        <v>23</v>
      </c>
      <c r="H283" s="43"/>
    </row>
    <row r="284" spans="1:16" x14ac:dyDescent="0.2">
      <c r="A284" s="17" t="s">
        <v>44</v>
      </c>
      <c r="B284" s="21" t="s">
        <v>440</v>
      </c>
      <c r="C284" s="21" t="s">
        <v>441</v>
      </c>
      <c r="D284" s="17" t="s">
        <v>23</v>
      </c>
      <c r="E284" s="22" t="s">
        <v>442</v>
      </c>
      <c r="F284" s="23" t="s">
        <v>127</v>
      </c>
      <c r="G284" s="24">
        <v>0.25</v>
      </c>
      <c r="H284" s="42"/>
      <c r="I284" s="25">
        <f>ROUND(ROUND(H284,2)*ROUND(G284,3),2)</f>
        <v>0</v>
      </c>
      <c r="O284">
        <f>(I284*21)/100</f>
        <v>0</v>
      </c>
      <c r="P284" t="s">
        <v>22</v>
      </c>
    </row>
    <row r="285" spans="1:16" ht="51" x14ac:dyDescent="0.2">
      <c r="A285" s="26" t="s">
        <v>48</v>
      </c>
      <c r="E285" s="27" t="s">
        <v>443</v>
      </c>
      <c r="H285" s="43"/>
    </row>
    <row r="286" spans="1:16" x14ac:dyDescent="0.2">
      <c r="A286" s="30" t="s">
        <v>50</v>
      </c>
      <c r="E286" s="29" t="s">
        <v>23</v>
      </c>
      <c r="H286" s="43"/>
    </row>
    <row r="287" spans="1:16" ht="25.5" x14ac:dyDescent="0.2">
      <c r="A287" s="17" t="s">
        <v>44</v>
      </c>
      <c r="B287" s="21" t="s">
        <v>444</v>
      </c>
      <c r="C287" s="21" t="s">
        <v>445</v>
      </c>
      <c r="D287" s="17" t="s">
        <v>23</v>
      </c>
      <c r="E287" s="22" t="s">
        <v>446</v>
      </c>
      <c r="F287" s="23" t="s">
        <v>169</v>
      </c>
      <c r="G287" s="24">
        <v>0.55000000000000004</v>
      </c>
      <c r="H287" s="42"/>
      <c r="I287" s="25">
        <f>ROUND(ROUND(H287,2)*ROUND(G287,3),2)</f>
        <v>0</v>
      </c>
      <c r="O287">
        <f>(I287*21)/100</f>
        <v>0</v>
      </c>
      <c r="P287" t="s">
        <v>22</v>
      </c>
    </row>
    <row r="288" spans="1:16" ht="25.5" x14ac:dyDescent="0.2">
      <c r="A288" s="26" t="s">
        <v>48</v>
      </c>
      <c r="E288" s="27" t="s">
        <v>447</v>
      </c>
      <c r="H288" s="43"/>
    </row>
    <row r="289" spans="1:16" x14ac:dyDescent="0.2">
      <c r="A289" s="30" t="s">
        <v>50</v>
      </c>
      <c r="E289" s="29" t="s">
        <v>448</v>
      </c>
      <c r="H289" s="43"/>
    </row>
    <row r="290" spans="1:16" ht="25.5" x14ac:dyDescent="0.2">
      <c r="A290" s="17" t="s">
        <v>44</v>
      </c>
      <c r="B290" s="21" t="s">
        <v>449</v>
      </c>
      <c r="C290" s="21" t="s">
        <v>450</v>
      </c>
      <c r="D290" s="17" t="s">
        <v>23</v>
      </c>
      <c r="E290" s="22" t="s">
        <v>451</v>
      </c>
      <c r="F290" s="23" t="s">
        <v>169</v>
      </c>
      <c r="G290" s="24">
        <v>51.896000000000001</v>
      </c>
      <c r="H290" s="42"/>
      <c r="I290" s="25">
        <f>ROUND(ROUND(H290,2)*ROUND(G290,3),2)</f>
        <v>0</v>
      </c>
      <c r="O290">
        <f>(I290*21)/100</f>
        <v>0</v>
      </c>
      <c r="P290" t="s">
        <v>22</v>
      </c>
    </row>
    <row r="291" spans="1:16" ht="25.5" x14ac:dyDescent="0.2">
      <c r="A291" s="26" t="s">
        <v>48</v>
      </c>
      <c r="E291" s="27" t="s">
        <v>452</v>
      </c>
      <c r="H291" s="43"/>
    </row>
    <row r="292" spans="1:16" x14ac:dyDescent="0.2">
      <c r="A292" s="30" t="s">
        <v>50</v>
      </c>
      <c r="E292" s="29" t="s">
        <v>453</v>
      </c>
      <c r="H292" s="43"/>
    </row>
    <row r="293" spans="1:16" ht="25.5" x14ac:dyDescent="0.2">
      <c r="A293" s="17" t="s">
        <v>44</v>
      </c>
      <c r="B293" s="21" t="s">
        <v>454</v>
      </c>
      <c r="C293" s="21" t="s">
        <v>455</v>
      </c>
      <c r="D293" s="17" t="s">
        <v>23</v>
      </c>
      <c r="E293" s="22" t="s">
        <v>456</v>
      </c>
      <c r="F293" s="23" t="s">
        <v>169</v>
      </c>
      <c r="G293" s="24">
        <v>68.02</v>
      </c>
      <c r="H293" s="42"/>
      <c r="I293" s="25">
        <f>ROUND(ROUND(H293,2)*ROUND(G293,3),2)</f>
        <v>0</v>
      </c>
      <c r="O293">
        <f>(I293*21)/100</f>
        <v>0</v>
      </c>
      <c r="P293" t="s">
        <v>22</v>
      </c>
    </row>
    <row r="294" spans="1:16" ht="25.5" x14ac:dyDescent="0.2">
      <c r="A294" s="26" t="s">
        <v>48</v>
      </c>
      <c r="E294" s="27" t="s">
        <v>170</v>
      </c>
      <c r="H294" s="43"/>
    </row>
    <row r="295" spans="1:16" x14ac:dyDescent="0.2">
      <c r="A295" s="30" t="s">
        <v>50</v>
      </c>
      <c r="E295" s="29" t="s">
        <v>457</v>
      </c>
      <c r="H295" s="43"/>
    </row>
    <row r="296" spans="1:16" x14ac:dyDescent="0.2">
      <c r="A296" s="17" t="s">
        <v>44</v>
      </c>
      <c r="B296" s="21" t="s">
        <v>458</v>
      </c>
      <c r="C296" s="21" t="s">
        <v>459</v>
      </c>
      <c r="D296" s="17" t="s">
        <v>23</v>
      </c>
      <c r="E296" s="22" t="s">
        <v>460</v>
      </c>
      <c r="F296" s="23" t="s">
        <v>169</v>
      </c>
      <c r="G296" s="24">
        <v>5.1683389999999996</v>
      </c>
      <c r="H296" s="42"/>
      <c r="I296" s="25">
        <f>ROUND(ROUND(H296,2)*ROUND(G296,3),2)</f>
        <v>0</v>
      </c>
      <c r="O296">
        <f>(I296*21)/100</f>
        <v>0</v>
      </c>
      <c r="P296" t="s">
        <v>22</v>
      </c>
    </row>
    <row r="297" spans="1:16" ht="25.5" x14ac:dyDescent="0.2">
      <c r="A297" s="26" t="s">
        <v>48</v>
      </c>
      <c r="E297" s="27" t="s">
        <v>461</v>
      </c>
      <c r="H297" s="43"/>
    </row>
    <row r="298" spans="1:16" x14ac:dyDescent="0.2">
      <c r="A298" s="30" t="s">
        <v>50</v>
      </c>
      <c r="E298" s="29" t="s">
        <v>23</v>
      </c>
      <c r="H298" s="43"/>
    </row>
    <row r="299" spans="1:16" x14ac:dyDescent="0.2">
      <c r="A299" s="17" t="s">
        <v>44</v>
      </c>
      <c r="B299" s="21" t="s">
        <v>462</v>
      </c>
      <c r="C299" s="21" t="s">
        <v>463</v>
      </c>
      <c r="D299" s="17" t="s">
        <v>23</v>
      </c>
      <c r="E299" s="22" t="s">
        <v>464</v>
      </c>
      <c r="F299" s="23" t="s">
        <v>169</v>
      </c>
      <c r="G299" s="24">
        <v>126.39089</v>
      </c>
      <c r="H299" s="42"/>
      <c r="I299" s="25">
        <f>ROUND(ROUND(H299,2)*ROUND(G299,3),2)</f>
        <v>0</v>
      </c>
      <c r="O299">
        <f>(I299*21)/100</f>
        <v>0</v>
      </c>
      <c r="P299" t="s">
        <v>22</v>
      </c>
    </row>
    <row r="300" spans="1:16" ht="38.25" x14ac:dyDescent="0.2">
      <c r="A300" s="26" t="s">
        <v>48</v>
      </c>
      <c r="E300" s="27" t="s">
        <v>465</v>
      </c>
      <c r="H300" s="43"/>
    </row>
    <row r="301" spans="1:16" x14ac:dyDescent="0.2">
      <c r="A301" s="28" t="s">
        <v>50</v>
      </c>
      <c r="E301" s="29" t="s">
        <v>23</v>
      </c>
      <c r="H301" s="43"/>
    </row>
  </sheetData>
  <sheetProtection algorithmName="SHA-512" hashValue="kKAQc7fYbr+TFqh+aLEe2KcrxO+yWv5uRg9Nu772xGrPmGXm52QRoSnsh53xKYRzfmks34RPFmPM91JgwbzF4A==" saltValue="q2PCbB3C+klyNlvBIcwyhA==" spinCount="100000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54"/>
  <sheetViews>
    <sheetView zoomScaleNormal="100" workbookViewId="0">
      <pane ySplit="7" topLeftCell="A8" activePane="bottomLeft" state="frozen"/>
      <selection pane="bottomLeft" activeCell="B1" sqref="B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0+O8+O123+O130+O143+O165+O187+O509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466</v>
      </c>
      <c r="I3" s="31">
        <f>0+I8+I123+I130+I143+I165+I187+I509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9" t="s">
        <v>466</v>
      </c>
      <c r="D4" s="40"/>
      <c r="E4" s="13" t="s">
        <v>467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80</v>
      </c>
      <c r="F8" s="14"/>
      <c r="G8" s="14"/>
      <c r="H8" s="41"/>
      <c r="I8" s="20">
        <f>0+Q8</f>
        <v>0</v>
      </c>
      <c r="O8">
        <f>0+R8</f>
        <v>0</v>
      </c>
      <c r="Q8">
        <f>0+I9+I12+I15+I18+I21+I24+I27+I30+I33+I36+I39+I42+I45+I48+I51+I54+I57+I60+I63+I66+I69+I72+I75+I78+I81+I84+I87+I90+I93+I96+I99+I102+I105+I108+I111+I114+I117+I120</f>
        <v>0</v>
      </c>
      <c r="R8">
        <f>0+O9+O12+O15+O18+O21+O24+O27+O30+O33+O36+O39+O42+O45+O48+O51+O54+O57+O60+O63+O66+O69+O72+O75+O78+O81+O84+O87+O90+O93+O96+O99+O102+O105+O108+O111+O114+O117+O120</f>
        <v>0</v>
      </c>
    </row>
    <row r="9" spans="1:18" x14ac:dyDescent="0.2">
      <c r="A9" s="17" t="s">
        <v>44</v>
      </c>
      <c r="B9" s="21" t="s">
        <v>28</v>
      </c>
      <c r="C9" s="21" t="s">
        <v>468</v>
      </c>
      <c r="D9" s="17" t="s">
        <v>23</v>
      </c>
      <c r="E9" s="22" t="s">
        <v>469</v>
      </c>
      <c r="F9" s="23" t="s">
        <v>96</v>
      </c>
      <c r="G9" s="24">
        <v>290.72000000000003</v>
      </c>
      <c r="H9" s="42"/>
      <c r="I9" s="25">
        <f>ROUND(ROUND(H9,2)*ROUND(G9,3),2)</f>
        <v>0</v>
      </c>
      <c r="O9">
        <f>(I9*21)/100</f>
        <v>0</v>
      </c>
      <c r="P9" t="s">
        <v>22</v>
      </c>
    </row>
    <row r="10" spans="1:18" ht="51" x14ac:dyDescent="0.2">
      <c r="A10" s="26" t="s">
        <v>48</v>
      </c>
      <c r="E10" s="27" t="s">
        <v>470</v>
      </c>
      <c r="H10" s="43"/>
    </row>
    <row r="11" spans="1:18" x14ac:dyDescent="0.2">
      <c r="A11" s="30" t="s">
        <v>50</v>
      </c>
      <c r="E11" s="29" t="s">
        <v>471</v>
      </c>
      <c r="H11" s="43"/>
    </row>
    <row r="12" spans="1:18" x14ac:dyDescent="0.2">
      <c r="A12" s="17" t="s">
        <v>44</v>
      </c>
      <c r="B12" s="21" t="s">
        <v>22</v>
      </c>
      <c r="C12" s="21" t="s">
        <v>472</v>
      </c>
      <c r="D12" s="17" t="s">
        <v>23</v>
      </c>
      <c r="E12" s="22" t="s">
        <v>473</v>
      </c>
      <c r="F12" s="23" t="s">
        <v>96</v>
      </c>
      <c r="G12" s="24">
        <v>284.04000000000002</v>
      </c>
      <c r="H12" s="42"/>
      <c r="I12" s="25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6" t="s">
        <v>48</v>
      </c>
      <c r="E13" s="27" t="s">
        <v>474</v>
      </c>
      <c r="H13" s="43"/>
    </row>
    <row r="14" spans="1:18" x14ac:dyDescent="0.2">
      <c r="A14" s="30" t="s">
        <v>50</v>
      </c>
      <c r="E14" s="29" t="s">
        <v>475</v>
      </c>
      <c r="H14" s="43"/>
    </row>
    <row r="15" spans="1:18" x14ac:dyDescent="0.2">
      <c r="A15" s="17" t="s">
        <v>44</v>
      </c>
      <c r="B15" s="21" t="s">
        <v>21</v>
      </c>
      <c r="C15" s="21" t="s">
        <v>476</v>
      </c>
      <c r="D15" s="17" t="s">
        <v>23</v>
      </c>
      <c r="E15" s="22" t="s">
        <v>477</v>
      </c>
      <c r="F15" s="23" t="s">
        <v>96</v>
      </c>
      <c r="G15" s="24">
        <v>6.68</v>
      </c>
      <c r="H15" s="42"/>
      <c r="I15" s="25">
        <f>ROUND(ROUND(H15,2)*ROUND(G15,3),2)</f>
        <v>0</v>
      </c>
      <c r="O15">
        <f>(I15*21)/100</f>
        <v>0</v>
      </c>
      <c r="P15" t="s">
        <v>22</v>
      </c>
    </row>
    <row r="16" spans="1:18" ht="51" x14ac:dyDescent="0.2">
      <c r="A16" s="26" t="s">
        <v>48</v>
      </c>
      <c r="E16" s="27" t="s">
        <v>478</v>
      </c>
      <c r="H16" s="43"/>
    </row>
    <row r="17" spans="1:16" x14ac:dyDescent="0.2">
      <c r="A17" s="30" t="s">
        <v>50</v>
      </c>
      <c r="E17" s="29" t="s">
        <v>479</v>
      </c>
      <c r="H17" s="43"/>
    </row>
    <row r="18" spans="1:16" x14ac:dyDescent="0.2">
      <c r="A18" s="17" t="s">
        <v>44</v>
      </c>
      <c r="B18" s="21" t="s">
        <v>32</v>
      </c>
      <c r="C18" s="21" t="s">
        <v>480</v>
      </c>
      <c r="D18" s="17" t="s">
        <v>23</v>
      </c>
      <c r="E18" s="22" t="s">
        <v>481</v>
      </c>
      <c r="F18" s="23" t="s">
        <v>96</v>
      </c>
      <c r="G18" s="24">
        <v>6.68</v>
      </c>
      <c r="H18" s="42"/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48</v>
      </c>
      <c r="E19" s="27" t="s">
        <v>482</v>
      </c>
      <c r="H19" s="43"/>
    </row>
    <row r="20" spans="1:16" x14ac:dyDescent="0.2">
      <c r="A20" s="30" t="s">
        <v>50</v>
      </c>
      <c r="E20" s="29" t="s">
        <v>479</v>
      </c>
      <c r="H20" s="43"/>
    </row>
    <row r="21" spans="1:16" ht="25.5" x14ac:dyDescent="0.2">
      <c r="A21" s="17" t="s">
        <v>44</v>
      </c>
      <c r="B21" s="21" t="s">
        <v>34</v>
      </c>
      <c r="C21" s="21" t="s">
        <v>102</v>
      </c>
      <c r="D21" s="17" t="s">
        <v>23</v>
      </c>
      <c r="E21" s="22" t="s">
        <v>103</v>
      </c>
      <c r="F21" s="23" t="s">
        <v>96</v>
      </c>
      <c r="G21" s="24">
        <v>5.2119999999999997</v>
      </c>
      <c r="H21" s="42"/>
      <c r="I21" s="25">
        <f>ROUND(ROUND(H21,2)*ROUND(G21,3),2)</f>
        <v>0</v>
      </c>
      <c r="O21">
        <f>(I21*21)/100</f>
        <v>0</v>
      </c>
      <c r="P21" t="s">
        <v>22</v>
      </c>
    </row>
    <row r="22" spans="1:16" ht="51" x14ac:dyDescent="0.2">
      <c r="A22" s="26" t="s">
        <v>48</v>
      </c>
      <c r="E22" s="27" t="s">
        <v>483</v>
      </c>
      <c r="H22" s="43"/>
    </row>
    <row r="23" spans="1:16" x14ac:dyDescent="0.2">
      <c r="A23" s="30" t="s">
        <v>50</v>
      </c>
      <c r="E23" s="29" t="s">
        <v>484</v>
      </c>
      <c r="H23" s="43"/>
    </row>
    <row r="24" spans="1:16" ht="25.5" x14ac:dyDescent="0.2">
      <c r="A24" s="17" t="s">
        <v>44</v>
      </c>
      <c r="B24" s="21" t="s">
        <v>36</v>
      </c>
      <c r="C24" s="21" t="s">
        <v>109</v>
      </c>
      <c r="D24" s="17" t="s">
        <v>23</v>
      </c>
      <c r="E24" s="22" t="s">
        <v>110</v>
      </c>
      <c r="F24" s="23" t="s">
        <v>96</v>
      </c>
      <c r="G24" s="24">
        <v>396.46</v>
      </c>
      <c r="H24" s="42"/>
      <c r="I24" s="25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6" t="s">
        <v>48</v>
      </c>
      <c r="E25" s="27" t="s">
        <v>485</v>
      </c>
      <c r="H25" s="43"/>
    </row>
    <row r="26" spans="1:16" x14ac:dyDescent="0.2">
      <c r="A26" s="30" t="s">
        <v>50</v>
      </c>
      <c r="E26" s="29" t="s">
        <v>486</v>
      </c>
      <c r="H26" s="43"/>
    </row>
    <row r="27" spans="1:16" x14ac:dyDescent="0.2">
      <c r="A27" s="17" t="s">
        <v>44</v>
      </c>
      <c r="B27" s="21" t="s">
        <v>62</v>
      </c>
      <c r="C27" s="21" t="s">
        <v>487</v>
      </c>
      <c r="D27" s="17" t="s">
        <v>23</v>
      </c>
      <c r="E27" s="22" t="s">
        <v>488</v>
      </c>
      <c r="F27" s="23" t="s">
        <v>122</v>
      </c>
      <c r="G27" s="24">
        <v>50.21</v>
      </c>
      <c r="H27" s="42"/>
      <c r="I27" s="25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6" t="s">
        <v>48</v>
      </c>
      <c r="E28" s="27" t="s">
        <v>489</v>
      </c>
      <c r="H28" s="43"/>
    </row>
    <row r="29" spans="1:16" x14ac:dyDescent="0.2">
      <c r="A29" s="30" t="s">
        <v>50</v>
      </c>
      <c r="E29" s="29" t="s">
        <v>23</v>
      </c>
      <c r="H29" s="43"/>
    </row>
    <row r="30" spans="1:16" x14ac:dyDescent="0.2">
      <c r="A30" s="17" t="s">
        <v>44</v>
      </c>
      <c r="B30" s="21" t="s">
        <v>65</v>
      </c>
      <c r="C30" s="21" t="s">
        <v>112</v>
      </c>
      <c r="D30" s="17" t="s">
        <v>23</v>
      </c>
      <c r="E30" s="22" t="s">
        <v>113</v>
      </c>
      <c r="F30" s="23" t="s">
        <v>114</v>
      </c>
      <c r="G30" s="24">
        <v>30</v>
      </c>
      <c r="H30" s="42"/>
      <c r="I30" s="25">
        <f>ROUND(ROUND(H30,2)*ROUND(G30,3),2)</f>
        <v>0</v>
      </c>
      <c r="O30">
        <f>(I30*21)/100</f>
        <v>0</v>
      </c>
      <c r="P30" t="s">
        <v>22</v>
      </c>
    </row>
    <row r="31" spans="1:16" ht="38.25" x14ac:dyDescent="0.2">
      <c r="A31" s="26" t="s">
        <v>48</v>
      </c>
      <c r="E31" s="27" t="s">
        <v>115</v>
      </c>
      <c r="H31" s="43"/>
    </row>
    <row r="32" spans="1:16" x14ac:dyDescent="0.2">
      <c r="A32" s="30" t="s">
        <v>50</v>
      </c>
      <c r="E32" s="29" t="s">
        <v>23</v>
      </c>
      <c r="H32" s="43"/>
    </row>
    <row r="33" spans="1:16" x14ac:dyDescent="0.2">
      <c r="A33" s="17" t="s">
        <v>44</v>
      </c>
      <c r="B33" s="21" t="s">
        <v>39</v>
      </c>
      <c r="C33" s="21" t="s">
        <v>116</v>
      </c>
      <c r="D33" s="17" t="s">
        <v>23</v>
      </c>
      <c r="E33" s="22" t="s">
        <v>117</v>
      </c>
      <c r="F33" s="23" t="s">
        <v>118</v>
      </c>
      <c r="G33" s="24">
        <v>30</v>
      </c>
      <c r="H33" s="42"/>
      <c r="I33" s="25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6" t="s">
        <v>48</v>
      </c>
      <c r="E34" s="27" t="s">
        <v>119</v>
      </c>
      <c r="H34" s="43"/>
    </row>
    <row r="35" spans="1:16" x14ac:dyDescent="0.2">
      <c r="A35" s="30" t="s">
        <v>50</v>
      </c>
      <c r="E35" s="29" t="s">
        <v>23</v>
      </c>
      <c r="H35" s="43"/>
    </row>
    <row r="36" spans="1:16" x14ac:dyDescent="0.2">
      <c r="A36" s="17" t="s">
        <v>44</v>
      </c>
      <c r="B36" s="21" t="s">
        <v>41</v>
      </c>
      <c r="C36" s="21" t="s">
        <v>120</v>
      </c>
      <c r="D36" s="17" t="s">
        <v>23</v>
      </c>
      <c r="E36" s="22" t="s">
        <v>121</v>
      </c>
      <c r="F36" s="23" t="s">
        <v>122</v>
      </c>
      <c r="G36" s="24">
        <v>19</v>
      </c>
      <c r="H36" s="42"/>
      <c r="I36" s="25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6" t="s">
        <v>48</v>
      </c>
      <c r="E37" s="27" t="s">
        <v>123</v>
      </c>
      <c r="H37" s="43"/>
    </row>
    <row r="38" spans="1:16" x14ac:dyDescent="0.2">
      <c r="A38" s="30" t="s">
        <v>50</v>
      </c>
      <c r="E38" s="29" t="s">
        <v>490</v>
      </c>
      <c r="H38" s="43"/>
    </row>
    <row r="39" spans="1:16" x14ac:dyDescent="0.2">
      <c r="A39" s="17" t="s">
        <v>44</v>
      </c>
      <c r="B39" s="21" t="s">
        <v>72</v>
      </c>
      <c r="C39" s="21" t="s">
        <v>125</v>
      </c>
      <c r="D39" s="17" t="s">
        <v>23</v>
      </c>
      <c r="E39" s="22" t="s">
        <v>126</v>
      </c>
      <c r="F39" s="23" t="s">
        <v>127</v>
      </c>
      <c r="G39" s="24">
        <v>68</v>
      </c>
      <c r="H39" s="42"/>
      <c r="I39" s="25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6" t="s">
        <v>48</v>
      </c>
      <c r="E40" s="27" t="s">
        <v>128</v>
      </c>
      <c r="H40" s="43"/>
    </row>
    <row r="41" spans="1:16" ht="25.5" x14ac:dyDescent="0.2">
      <c r="A41" s="30" t="s">
        <v>50</v>
      </c>
      <c r="E41" s="29" t="s">
        <v>491</v>
      </c>
      <c r="H41" s="43"/>
    </row>
    <row r="42" spans="1:16" x14ac:dyDescent="0.2">
      <c r="A42" s="17" t="s">
        <v>44</v>
      </c>
      <c r="B42" s="21" t="s">
        <v>75</v>
      </c>
      <c r="C42" s="21" t="s">
        <v>492</v>
      </c>
      <c r="D42" s="17" t="s">
        <v>23</v>
      </c>
      <c r="E42" s="22" t="s">
        <v>493</v>
      </c>
      <c r="F42" s="23" t="s">
        <v>127</v>
      </c>
      <c r="G42" s="24">
        <v>20</v>
      </c>
      <c r="H42" s="42"/>
      <c r="I42" s="25">
        <f>ROUND(ROUND(H42,2)*ROUND(G42,3),2)</f>
        <v>0</v>
      </c>
      <c r="O42">
        <f>(I42*21)/100</f>
        <v>0</v>
      </c>
      <c r="P42" t="s">
        <v>22</v>
      </c>
    </row>
    <row r="43" spans="1:16" ht="25.5" x14ac:dyDescent="0.2">
      <c r="A43" s="26" t="s">
        <v>48</v>
      </c>
      <c r="E43" s="27" t="s">
        <v>494</v>
      </c>
      <c r="H43" s="43"/>
    </row>
    <row r="44" spans="1:16" x14ac:dyDescent="0.2">
      <c r="A44" s="30" t="s">
        <v>50</v>
      </c>
      <c r="E44" s="29" t="s">
        <v>495</v>
      </c>
      <c r="H44" s="43"/>
    </row>
    <row r="45" spans="1:16" x14ac:dyDescent="0.2">
      <c r="A45" s="17" t="s">
        <v>44</v>
      </c>
      <c r="B45" s="21" t="s">
        <v>78</v>
      </c>
      <c r="C45" s="21" t="s">
        <v>130</v>
      </c>
      <c r="D45" s="17" t="s">
        <v>23</v>
      </c>
      <c r="E45" s="22" t="s">
        <v>131</v>
      </c>
      <c r="F45" s="23" t="s">
        <v>127</v>
      </c>
      <c r="G45" s="24">
        <v>72</v>
      </c>
      <c r="H45" s="42"/>
      <c r="I45" s="25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6" t="s">
        <v>48</v>
      </c>
      <c r="E46" s="27" t="s">
        <v>132</v>
      </c>
      <c r="H46" s="43"/>
    </row>
    <row r="47" spans="1:16" x14ac:dyDescent="0.2">
      <c r="A47" s="30" t="s">
        <v>50</v>
      </c>
      <c r="E47" s="29" t="s">
        <v>496</v>
      </c>
      <c r="H47" s="43"/>
    </row>
    <row r="48" spans="1:16" x14ac:dyDescent="0.2">
      <c r="A48" s="17" t="s">
        <v>44</v>
      </c>
      <c r="B48" s="21" t="s">
        <v>81</v>
      </c>
      <c r="C48" s="21" t="s">
        <v>497</v>
      </c>
      <c r="D48" s="17" t="s">
        <v>23</v>
      </c>
      <c r="E48" s="22" t="s">
        <v>498</v>
      </c>
      <c r="F48" s="23" t="s">
        <v>127</v>
      </c>
      <c r="G48" s="24">
        <v>36</v>
      </c>
      <c r="H48" s="42"/>
      <c r="I48" s="25">
        <f>ROUND(ROUND(H48,2)*ROUND(G48,3),2)</f>
        <v>0</v>
      </c>
      <c r="O48">
        <f>(I48*21)/100</f>
        <v>0</v>
      </c>
      <c r="P48" t="s">
        <v>22</v>
      </c>
    </row>
    <row r="49" spans="1:16" ht="25.5" x14ac:dyDescent="0.2">
      <c r="A49" s="26" t="s">
        <v>48</v>
      </c>
      <c r="E49" s="27" t="s">
        <v>499</v>
      </c>
      <c r="H49" s="43"/>
    </row>
    <row r="50" spans="1:16" x14ac:dyDescent="0.2">
      <c r="A50" s="30" t="s">
        <v>50</v>
      </c>
      <c r="E50" s="29" t="s">
        <v>500</v>
      </c>
      <c r="H50" s="43"/>
    </row>
    <row r="51" spans="1:16" x14ac:dyDescent="0.2">
      <c r="A51" s="17" t="s">
        <v>44</v>
      </c>
      <c r="B51" s="21" t="s">
        <v>84</v>
      </c>
      <c r="C51" s="21" t="s">
        <v>501</v>
      </c>
      <c r="D51" s="17" t="s">
        <v>23</v>
      </c>
      <c r="E51" s="22" t="s">
        <v>502</v>
      </c>
      <c r="F51" s="23" t="s">
        <v>127</v>
      </c>
      <c r="G51" s="24">
        <v>194.7</v>
      </c>
      <c r="H51" s="42"/>
      <c r="I51" s="25">
        <f>ROUND(ROUND(H51,2)*ROUND(G51,3),2)</f>
        <v>0</v>
      </c>
      <c r="O51">
        <f>(I51*21)/100</f>
        <v>0</v>
      </c>
      <c r="P51" t="s">
        <v>22</v>
      </c>
    </row>
    <row r="52" spans="1:16" ht="38.25" x14ac:dyDescent="0.2">
      <c r="A52" s="26" t="s">
        <v>48</v>
      </c>
      <c r="E52" s="27" t="s">
        <v>503</v>
      </c>
      <c r="H52" s="43"/>
    </row>
    <row r="53" spans="1:16" ht="38.25" x14ac:dyDescent="0.2">
      <c r="A53" s="30" t="s">
        <v>50</v>
      </c>
      <c r="E53" s="29" t="s">
        <v>504</v>
      </c>
      <c r="H53" s="43"/>
    </row>
    <row r="54" spans="1:16" x14ac:dyDescent="0.2">
      <c r="A54" s="17" t="s">
        <v>44</v>
      </c>
      <c r="B54" s="21" t="s">
        <v>88</v>
      </c>
      <c r="C54" s="21" t="s">
        <v>505</v>
      </c>
      <c r="D54" s="17" t="s">
        <v>23</v>
      </c>
      <c r="E54" s="22" t="s">
        <v>506</v>
      </c>
      <c r="F54" s="23" t="s">
        <v>127</v>
      </c>
      <c r="G54" s="24">
        <v>97.35</v>
      </c>
      <c r="H54" s="42"/>
      <c r="I54" s="25">
        <f>ROUND(ROUND(H54,2)*ROUND(G54,3),2)</f>
        <v>0</v>
      </c>
      <c r="O54">
        <f>(I54*21)/100</f>
        <v>0</v>
      </c>
      <c r="P54" t="s">
        <v>22</v>
      </c>
    </row>
    <row r="55" spans="1:16" ht="38.25" x14ac:dyDescent="0.2">
      <c r="A55" s="26" t="s">
        <v>48</v>
      </c>
      <c r="E55" s="27" t="s">
        <v>507</v>
      </c>
      <c r="H55" s="43"/>
    </row>
    <row r="56" spans="1:16" x14ac:dyDescent="0.2">
      <c r="A56" s="30" t="s">
        <v>50</v>
      </c>
      <c r="E56" s="29" t="s">
        <v>508</v>
      </c>
      <c r="H56" s="43"/>
    </row>
    <row r="57" spans="1:16" x14ac:dyDescent="0.2">
      <c r="A57" s="17" t="s">
        <v>44</v>
      </c>
      <c r="B57" s="21" t="s">
        <v>156</v>
      </c>
      <c r="C57" s="21" t="s">
        <v>134</v>
      </c>
      <c r="D57" s="17" t="s">
        <v>23</v>
      </c>
      <c r="E57" s="22" t="s">
        <v>135</v>
      </c>
      <c r="F57" s="23" t="s">
        <v>127</v>
      </c>
      <c r="G57" s="24">
        <v>129.80000000000001</v>
      </c>
      <c r="H57" s="42"/>
      <c r="I57" s="25">
        <f>ROUND(ROUND(H57,2)*ROUND(G57,3),2)</f>
        <v>0</v>
      </c>
      <c r="O57">
        <f>(I57*21)/100</f>
        <v>0</v>
      </c>
      <c r="P57" t="s">
        <v>22</v>
      </c>
    </row>
    <row r="58" spans="1:16" ht="38.25" x14ac:dyDescent="0.2">
      <c r="A58" s="26" t="s">
        <v>48</v>
      </c>
      <c r="E58" s="27" t="s">
        <v>136</v>
      </c>
      <c r="H58" s="43"/>
    </row>
    <row r="59" spans="1:16" ht="38.25" x14ac:dyDescent="0.2">
      <c r="A59" s="30" t="s">
        <v>50</v>
      </c>
      <c r="E59" s="29" t="s">
        <v>509</v>
      </c>
      <c r="H59" s="43"/>
    </row>
    <row r="60" spans="1:16" x14ac:dyDescent="0.2">
      <c r="A60" s="17" t="s">
        <v>44</v>
      </c>
      <c r="B60" s="21" t="s">
        <v>161</v>
      </c>
      <c r="C60" s="21" t="s">
        <v>138</v>
      </c>
      <c r="D60" s="17" t="s">
        <v>23</v>
      </c>
      <c r="E60" s="22" t="s">
        <v>139</v>
      </c>
      <c r="F60" s="23" t="s">
        <v>127</v>
      </c>
      <c r="G60" s="24">
        <v>64.900000000000006</v>
      </c>
      <c r="H60" s="42"/>
      <c r="I60" s="25">
        <f>ROUND(ROUND(H60,2)*ROUND(G60,3),2)</f>
        <v>0</v>
      </c>
      <c r="O60">
        <f>(I60*21)/100</f>
        <v>0</v>
      </c>
      <c r="P60" t="s">
        <v>22</v>
      </c>
    </row>
    <row r="61" spans="1:16" ht="38.25" x14ac:dyDescent="0.2">
      <c r="A61" s="26" t="s">
        <v>48</v>
      </c>
      <c r="E61" s="27" t="s">
        <v>140</v>
      </c>
      <c r="H61" s="43"/>
    </row>
    <row r="62" spans="1:16" x14ac:dyDescent="0.2">
      <c r="A62" s="30" t="s">
        <v>50</v>
      </c>
      <c r="E62" s="29" t="s">
        <v>510</v>
      </c>
      <c r="H62" s="43"/>
    </row>
    <row r="63" spans="1:16" x14ac:dyDescent="0.2">
      <c r="A63" s="17" t="s">
        <v>44</v>
      </c>
      <c r="B63" s="21" t="s">
        <v>166</v>
      </c>
      <c r="C63" s="21" t="s">
        <v>142</v>
      </c>
      <c r="D63" s="17" t="s">
        <v>23</v>
      </c>
      <c r="E63" s="22" t="s">
        <v>143</v>
      </c>
      <c r="F63" s="23" t="s">
        <v>96</v>
      </c>
      <c r="G63" s="24">
        <v>930.09199999999998</v>
      </c>
      <c r="H63" s="42"/>
      <c r="I63" s="25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6" t="s">
        <v>48</v>
      </c>
      <c r="E64" s="27" t="s">
        <v>144</v>
      </c>
      <c r="H64" s="43"/>
    </row>
    <row r="65" spans="1:16" x14ac:dyDescent="0.2">
      <c r="A65" s="30" t="s">
        <v>50</v>
      </c>
      <c r="E65" s="29" t="s">
        <v>511</v>
      </c>
      <c r="H65" s="43"/>
    </row>
    <row r="66" spans="1:16" x14ac:dyDescent="0.2">
      <c r="A66" s="17" t="s">
        <v>44</v>
      </c>
      <c r="B66" s="21" t="s">
        <v>172</v>
      </c>
      <c r="C66" s="21" t="s">
        <v>146</v>
      </c>
      <c r="D66" s="17" t="s">
        <v>23</v>
      </c>
      <c r="E66" s="22" t="s">
        <v>147</v>
      </c>
      <c r="F66" s="23" t="s">
        <v>96</v>
      </c>
      <c r="G66" s="24">
        <v>144</v>
      </c>
      <c r="H66" s="42"/>
      <c r="I66" s="25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6" t="s">
        <v>48</v>
      </c>
      <c r="E67" s="27" t="s">
        <v>148</v>
      </c>
      <c r="H67" s="43"/>
    </row>
    <row r="68" spans="1:16" x14ac:dyDescent="0.2">
      <c r="A68" s="30" t="s">
        <v>50</v>
      </c>
      <c r="E68" s="29" t="s">
        <v>512</v>
      </c>
      <c r="H68" s="43"/>
    </row>
    <row r="69" spans="1:16" x14ac:dyDescent="0.2">
      <c r="A69" s="17" t="s">
        <v>44</v>
      </c>
      <c r="B69" s="21" t="s">
        <v>182</v>
      </c>
      <c r="C69" s="21" t="s">
        <v>150</v>
      </c>
      <c r="D69" s="17" t="s">
        <v>23</v>
      </c>
      <c r="E69" s="22" t="s">
        <v>151</v>
      </c>
      <c r="F69" s="23" t="s">
        <v>96</v>
      </c>
      <c r="G69" s="24">
        <v>930.09199999999998</v>
      </c>
      <c r="H69" s="42"/>
      <c r="I69" s="25">
        <f>ROUND(ROUND(H69,2)*ROUND(G69,3),2)</f>
        <v>0</v>
      </c>
      <c r="O69">
        <f>(I69*21)/100</f>
        <v>0</v>
      </c>
      <c r="P69" t="s">
        <v>22</v>
      </c>
    </row>
    <row r="70" spans="1:16" ht="25.5" x14ac:dyDescent="0.2">
      <c r="A70" s="26" t="s">
        <v>48</v>
      </c>
      <c r="E70" s="27" t="s">
        <v>152</v>
      </c>
      <c r="H70" s="43"/>
    </row>
    <row r="71" spans="1:16" x14ac:dyDescent="0.2">
      <c r="A71" s="30" t="s">
        <v>50</v>
      </c>
      <c r="E71" s="29" t="s">
        <v>511</v>
      </c>
      <c r="H71" s="43"/>
    </row>
    <row r="72" spans="1:16" x14ac:dyDescent="0.2">
      <c r="A72" s="17" t="s">
        <v>44</v>
      </c>
      <c r="B72" s="21" t="s">
        <v>192</v>
      </c>
      <c r="C72" s="21" t="s">
        <v>153</v>
      </c>
      <c r="D72" s="17" t="s">
        <v>23</v>
      </c>
      <c r="E72" s="22" t="s">
        <v>154</v>
      </c>
      <c r="F72" s="23" t="s">
        <v>96</v>
      </c>
      <c r="G72" s="24">
        <v>144</v>
      </c>
      <c r="H72" s="42"/>
      <c r="I72" s="25">
        <f>ROUND(ROUND(H72,2)*ROUND(G72,3),2)</f>
        <v>0</v>
      </c>
      <c r="O72">
        <f>(I72*21)/100</f>
        <v>0</v>
      </c>
      <c r="P72" t="s">
        <v>22</v>
      </c>
    </row>
    <row r="73" spans="1:16" ht="25.5" x14ac:dyDescent="0.2">
      <c r="A73" s="26" t="s">
        <v>48</v>
      </c>
      <c r="E73" s="27" t="s">
        <v>155</v>
      </c>
      <c r="H73" s="43"/>
    </row>
    <row r="74" spans="1:16" x14ac:dyDescent="0.2">
      <c r="A74" s="30" t="s">
        <v>50</v>
      </c>
      <c r="E74" s="29" t="s">
        <v>512</v>
      </c>
      <c r="H74" s="43"/>
    </row>
    <row r="75" spans="1:16" x14ac:dyDescent="0.2">
      <c r="A75" s="17" t="s">
        <v>44</v>
      </c>
      <c r="B75" s="21" t="s">
        <v>195</v>
      </c>
      <c r="C75" s="21" t="s">
        <v>157</v>
      </c>
      <c r="D75" s="17" t="s">
        <v>23</v>
      </c>
      <c r="E75" s="22" t="s">
        <v>158</v>
      </c>
      <c r="F75" s="23" t="s">
        <v>127</v>
      </c>
      <c r="G75" s="24">
        <v>396.5</v>
      </c>
      <c r="H75" s="42"/>
      <c r="I75" s="25">
        <f>ROUND(ROUND(H75,2)*ROUND(G75,3),2)</f>
        <v>0</v>
      </c>
      <c r="O75">
        <f>(I75*21)/100</f>
        <v>0</v>
      </c>
      <c r="P75" t="s">
        <v>22</v>
      </c>
    </row>
    <row r="76" spans="1:16" ht="25.5" x14ac:dyDescent="0.2">
      <c r="A76" s="26" t="s">
        <v>48</v>
      </c>
      <c r="E76" s="27" t="s">
        <v>159</v>
      </c>
      <c r="H76" s="43"/>
    </row>
    <row r="77" spans="1:16" x14ac:dyDescent="0.2">
      <c r="A77" s="30" t="s">
        <v>50</v>
      </c>
      <c r="E77" s="29" t="s">
        <v>513</v>
      </c>
      <c r="H77" s="43"/>
    </row>
    <row r="78" spans="1:16" x14ac:dyDescent="0.2">
      <c r="A78" s="17" t="s">
        <v>44</v>
      </c>
      <c r="B78" s="21" t="s">
        <v>200</v>
      </c>
      <c r="C78" s="21" t="s">
        <v>162</v>
      </c>
      <c r="D78" s="17" t="s">
        <v>23</v>
      </c>
      <c r="E78" s="22" t="s">
        <v>163</v>
      </c>
      <c r="F78" s="23" t="s">
        <v>127</v>
      </c>
      <c r="G78" s="24">
        <v>442.98899999999998</v>
      </c>
      <c r="H78" s="42"/>
      <c r="I78" s="25">
        <f>ROUND(ROUND(H78,2)*ROUND(G78,3),2)</f>
        <v>0</v>
      </c>
      <c r="O78">
        <f>(I78*21)/100</f>
        <v>0</v>
      </c>
      <c r="P78" t="s">
        <v>22</v>
      </c>
    </row>
    <row r="79" spans="1:16" ht="38.25" x14ac:dyDescent="0.2">
      <c r="A79" s="26" t="s">
        <v>48</v>
      </c>
      <c r="E79" s="27" t="s">
        <v>164</v>
      </c>
      <c r="H79" s="43"/>
    </row>
    <row r="80" spans="1:16" ht="25.5" x14ac:dyDescent="0.2">
      <c r="A80" s="30" t="s">
        <v>50</v>
      </c>
      <c r="E80" s="29" t="s">
        <v>514</v>
      </c>
      <c r="H80" s="43"/>
    </row>
    <row r="81" spans="1:16" x14ac:dyDescent="0.2">
      <c r="A81" s="17" t="s">
        <v>44</v>
      </c>
      <c r="B81" s="21" t="s">
        <v>205</v>
      </c>
      <c r="C81" s="21" t="s">
        <v>167</v>
      </c>
      <c r="D81" s="17" t="s">
        <v>23</v>
      </c>
      <c r="E81" s="22" t="s">
        <v>168</v>
      </c>
      <c r="F81" s="23" t="s">
        <v>169</v>
      </c>
      <c r="G81" s="24">
        <v>639.11400000000003</v>
      </c>
      <c r="H81" s="42"/>
      <c r="I81" s="25">
        <f>ROUND(ROUND(H81,2)*ROUND(G81,3),2)</f>
        <v>0</v>
      </c>
      <c r="O81">
        <f>(I81*21)/100</f>
        <v>0</v>
      </c>
      <c r="P81" t="s">
        <v>22</v>
      </c>
    </row>
    <row r="82" spans="1:16" ht="25.5" x14ac:dyDescent="0.2">
      <c r="A82" s="26" t="s">
        <v>48</v>
      </c>
      <c r="E82" s="27" t="s">
        <v>170</v>
      </c>
      <c r="H82" s="43"/>
    </row>
    <row r="83" spans="1:16" x14ac:dyDescent="0.2">
      <c r="A83" s="30" t="s">
        <v>50</v>
      </c>
      <c r="E83" s="29" t="s">
        <v>515</v>
      </c>
      <c r="H83" s="43"/>
    </row>
    <row r="84" spans="1:16" x14ac:dyDescent="0.2">
      <c r="A84" s="17" t="s">
        <v>44</v>
      </c>
      <c r="B84" s="21" t="s">
        <v>210</v>
      </c>
      <c r="C84" s="21" t="s">
        <v>173</v>
      </c>
      <c r="D84" s="17" t="s">
        <v>184</v>
      </c>
      <c r="E84" s="22" t="s">
        <v>174</v>
      </c>
      <c r="F84" s="23" t="s">
        <v>127</v>
      </c>
      <c r="G84" s="24">
        <v>188.41200000000001</v>
      </c>
      <c r="H84" s="42"/>
      <c r="I84" s="25">
        <f>ROUND(ROUND(H84,2)*ROUND(G84,3),2)</f>
        <v>0</v>
      </c>
      <c r="O84">
        <f>(I84*21)/100</f>
        <v>0</v>
      </c>
      <c r="P84" t="s">
        <v>22</v>
      </c>
    </row>
    <row r="85" spans="1:16" ht="38.25" x14ac:dyDescent="0.2">
      <c r="A85" s="26" t="s">
        <v>48</v>
      </c>
      <c r="E85" s="27" t="s">
        <v>516</v>
      </c>
      <c r="H85" s="43"/>
    </row>
    <row r="86" spans="1:16" ht="51" x14ac:dyDescent="0.2">
      <c r="A86" s="30" t="s">
        <v>50</v>
      </c>
      <c r="E86" s="29" t="s">
        <v>517</v>
      </c>
      <c r="H86" s="43"/>
    </row>
    <row r="87" spans="1:16" x14ac:dyDescent="0.2">
      <c r="A87" s="17" t="s">
        <v>177</v>
      </c>
      <c r="B87" s="21" t="s">
        <v>210</v>
      </c>
      <c r="C87" s="21" t="s">
        <v>178</v>
      </c>
      <c r="D87" s="17" t="s">
        <v>23</v>
      </c>
      <c r="E87" s="22" t="s">
        <v>179</v>
      </c>
      <c r="F87" s="23" t="s">
        <v>169</v>
      </c>
      <c r="G87" s="24">
        <v>348.56200000000001</v>
      </c>
      <c r="H87" s="42"/>
      <c r="I87" s="25">
        <f>ROUND(ROUND(H87,2)*ROUND(G87,3),2)</f>
        <v>0</v>
      </c>
      <c r="O87">
        <f>(I87*21)/100</f>
        <v>0</v>
      </c>
      <c r="P87" t="s">
        <v>22</v>
      </c>
    </row>
    <row r="88" spans="1:16" x14ac:dyDescent="0.2">
      <c r="A88" s="26" t="s">
        <v>48</v>
      </c>
      <c r="E88" s="27" t="s">
        <v>180</v>
      </c>
      <c r="H88" s="43"/>
    </row>
    <row r="89" spans="1:16" x14ac:dyDescent="0.2">
      <c r="A89" s="30" t="s">
        <v>50</v>
      </c>
      <c r="E89" s="29" t="s">
        <v>518</v>
      </c>
      <c r="H89" s="43"/>
    </row>
    <row r="90" spans="1:16" x14ac:dyDescent="0.2">
      <c r="A90" s="17" t="s">
        <v>44</v>
      </c>
      <c r="B90" s="21" t="s">
        <v>216</v>
      </c>
      <c r="C90" s="21" t="s">
        <v>173</v>
      </c>
      <c r="D90" s="17" t="s">
        <v>193</v>
      </c>
      <c r="E90" s="22" t="s">
        <v>519</v>
      </c>
      <c r="F90" s="23" t="s">
        <v>127</v>
      </c>
      <c r="G90" s="24">
        <v>76.942999999999998</v>
      </c>
      <c r="H90" s="42"/>
      <c r="I90" s="25">
        <f>ROUND(ROUND(H90,2)*ROUND(G90,3),2)</f>
        <v>0</v>
      </c>
      <c r="O90">
        <f>(I90*21)/100</f>
        <v>0</v>
      </c>
      <c r="P90" t="s">
        <v>22</v>
      </c>
    </row>
    <row r="91" spans="1:16" ht="51" x14ac:dyDescent="0.2">
      <c r="A91" s="26" t="s">
        <v>48</v>
      </c>
      <c r="E91" s="27" t="s">
        <v>520</v>
      </c>
      <c r="H91" s="43"/>
    </row>
    <row r="92" spans="1:16" ht="25.5" x14ac:dyDescent="0.2">
      <c r="A92" s="30" t="s">
        <v>50</v>
      </c>
      <c r="E92" s="29" t="s">
        <v>521</v>
      </c>
      <c r="H92" s="43"/>
    </row>
    <row r="93" spans="1:16" x14ac:dyDescent="0.2">
      <c r="A93" s="17" t="s">
        <v>44</v>
      </c>
      <c r="B93" s="21" t="s">
        <v>220</v>
      </c>
      <c r="C93" s="21" t="s">
        <v>183</v>
      </c>
      <c r="D93" s="17" t="s">
        <v>184</v>
      </c>
      <c r="E93" s="22" t="s">
        <v>185</v>
      </c>
      <c r="F93" s="23" t="s">
        <v>127</v>
      </c>
      <c r="G93" s="24">
        <v>95.468000000000004</v>
      </c>
      <c r="H93" s="42"/>
      <c r="I93" s="25">
        <f>ROUND(ROUND(H93,2)*ROUND(G93,3),2)</f>
        <v>0</v>
      </c>
      <c r="O93">
        <f>(I93*21)/100</f>
        <v>0</v>
      </c>
      <c r="P93" t="s">
        <v>22</v>
      </c>
    </row>
    <row r="94" spans="1:16" ht="38.25" x14ac:dyDescent="0.2">
      <c r="A94" s="26" t="s">
        <v>48</v>
      </c>
      <c r="E94" s="27" t="s">
        <v>522</v>
      </c>
      <c r="H94" s="43"/>
    </row>
    <row r="95" spans="1:16" ht="38.25" x14ac:dyDescent="0.2">
      <c r="A95" s="30" t="s">
        <v>50</v>
      </c>
      <c r="E95" s="29" t="s">
        <v>523</v>
      </c>
      <c r="H95" s="43"/>
    </row>
    <row r="96" spans="1:16" x14ac:dyDescent="0.2">
      <c r="A96" s="17" t="s">
        <v>177</v>
      </c>
      <c r="B96" s="21" t="s">
        <v>220</v>
      </c>
      <c r="C96" s="21" t="s">
        <v>188</v>
      </c>
      <c r="D96" s="17" t="s">
        <v>23</v>
      </c>
      <c r="E96" s="22" t="s">
        <v>189</v>
      </c>
      <c r="F96" s="23" t="s">
        <v>169</v>
      </c>
      <c r="G96" s="24">
        <v>198.096</v>
      </c>
      <c r="H96" s="42"/>
      <c r="I96" s="25">
        <f>ROUND(ROUND(H96,2)*ROUND(G96,3),2)</f>
        <v>0</v>
      </c>
      <c r="O96">
        <f>(I96*21)/100</f>
        <v>0</v>
      </c>
      <c r="P96" t="s">
        <v>22</v>
      </c>
    </row>
    <row r="97" spans="1:16" x14ac:dyDescent="0.2">
      <c r="A97" s="26" t="s">
        <v>48</v>
      </c>
      <c r="E97" s="27" t="s">
        <v>190</v>
      </c>
      <c r="H97" s="43"/>
    </row>
    <row r="98" spans="1:16" x14ac:dyDescent="0.2">
      <c r="A98" s="30" t="s">
        <v>50</v>
      </c>
      <c r="E98" s="29" t="s">
        <v>524</v>
      </c>
      <c r="H98" s="43"/>
    </row>
    <row r="99" spans="1:16" x14ac:dyDescent="0.2">
      <c r="A99" s="17" t="s">
        <v>44</v>
      </c>
      <c r="B99" s="21" t="s">
        <v>224</v>
      </c>
      <c r="C99" s="21" t="s">
        <v>183</v>
      </c>
      <c r="D99" s="17" t="s">
        <v>193</v>
      </c>
      <c r="E99" s="22" t="s">
        <v>185</v>
      </c>
      <c r="F99" s="23" t="s">
        <v>127</v>
      </c>
      <c r="G99" s="24">
        <v>1.6990000000000001</v>
      </c>
      <c r="H99" s="42"/>
      <c r="I99" s="25">
        <f>ROUND(ROUND(H99,2)*ROUND(G99,3),2)</f>
        <v>0</v>
      </c>
      <c r="O99">
        <f>(I99*21)/100</f>
        <v>0</v>
      </c>
      <c r="P99" t="s">
        <v>22</v>
      </c>
    </row>
    <row r="100" spans="1:16" ht="38.25" x14ac:dyDescent="0.2">
      <c r="A100" s="26" t="s">
        <v>48</v>
      </c>
      <c r="E100" s="27" t="s">
        <v>525</v>
      </c>
      <c r="H100" s="43"/>
    </row>
    <row r="101" spans="1:16" x14ac:dyDescent="0.2">
      <c r="A101" s="30" t="s">
        <v>50</v>
      </c>
      <c r="E101" s="29" t="s">
        <v>526</v>
      </c>
      <c r="H101" s="43"/>
    </row>
    <row r="102" spans="1:16" x14ac:dyDescent="0.2">
      <c r="A102" s="17" t="s">
        <v>177</v>
      </c>
      <c r="B102" s="21" t="s">
        <v>224</v>
      </c>
      <c r="C102" s="21" t="s">
        <v>527</v>
      </c>
      <c r="D102" s="17" t="s">
        <v>23</v>
      </c>
      <c r="E102" s="22" t="s">
        <v>528</v>
      </c>
      <c r="F102" s="23" t="s">
        <v>169</v>
      </c>
      <c r="G102" s="24">
        <v>3.5249999999999999</v>
      </c>
      <c r="H102" s="42"/>
      <c r="I102" s="25">
        <f>ROUND(ROUND(H102,2)*ROUND(G102,3),2)</f>
        <v>0</v>
      </c>
      <c r="O102">
        <f>(I102*21)/100</f>
        <v>0</v>
      </c>
      <c r="P102" t="s">
        <v>22</v>
      </c>
    </row>
    <row r="103" spans="1:16" x14ac:dyDescent="0.2">
      <c r="A103" s="26" t="s">
        <v>48</v>
      </c>
      <c r="E103" s="27" t="s">
        <v>529</v>
      </c>
      <c r="H103" s="43"/>
    </row>
    <row r="104" spans="1:16" x14ac:dyDescent="0.2">
      <c r="A104" s="30" t="s">
        <v>50</v>
      </c>
      <c r="E104" s="29" t="s">
        <v>530</v>
      </c>
      <c r="H104" s="43"/>
    </row>
    <row r="105" spans="1:16" x14ac:dyDescent="0.2">
      <c r="A105" s="17" t="s">
        <v>44</v>
      </c>
      <c r="B105" s="21" t="s">
        <v>228</v>
      </c>
      <c r="C105" s="21" t="s">
        <v>183</v>
      </c>
      <c r="D105" s="17" t="s">
        <v>531</v>
      </c>
      <c r="E105" s="22" t="s">
        <v>185</v>
      </c>
      <c r="F105" s="23" t="s">
        <v>127</v>
      </c>
      <c r="G105" s="24">
        <v>0.52100000000000002</v>
      </c>
      <c r="H105" s="42"/>
      <c r="I105" s="25">
        <f>ROUND(ROUND(H105,2)*ROUND(G105,3),2)</f>
        <v>0</v>
      </c>
      <c r="O105">
        <f>(I105*21)/100</f>
        <v>0</v>
      </c>
      <c r="P105" t="s">
        <v>22</v>
      </c>
    </row>
    <row r="106" spans="1:16" ht="51" x14ac:dyDescent="0.2">
      <c r="A106" s="26" t="s">
        <v>48</v>
      </c>
      <c r="E106" s="27" t="s">
        <v>532</v>
      </c>
      <c r="H106" s="43"/>
    </row>
    <row r="107" spans="1:16" x14ac:dyDescent="0.2">
      <c r="A107" s="30" t="s">
        <v>50</v>
      </c>
      <c r="E107" s="29" t="s">
        <v>23</v>
      </c>
      <c r="H107" s="43"/>
    </row>
    <row r="108" spans="1:16" ht="25.5" x14ac:dyDescent="0.2">
      <c r="A108" s="17" t="s">
        <v>44</v>
      </c>
      <c r="B108" s="21" t="s">
        <v>232</v>
      </c>
      <c r="C108" s="21" t="s">
        <v>533</v>
      </c>
      <c r="D108" s="17" t="s">
        <v>23</v>
      </c>
      <c r="E108" s="22" t="s">
        <v>534</v>
      </c>
      <c r="F108" s="23" t="s">
        <v>96</v>
      </c>
      <c r="G108" s="24">
        <v>100</v>
      </c>
      <c r="H108" s="42"/>
      <c r="I108" s="25">
        <f>ROUND(ROUND(H108,2)*ROUND(G108,3),2)</f>
        <v>0</v>
      </c>
      <c r="O108">
        <f>(I108*21)/100</f>
        <v>0</v>
      </c>
      <c r="P108" t="s">
        <v>22</v>
      </c>
    </row>
    <row r="109" spans="1:16" ht="38.25" x14ac:dyDescent="0.2">
      <c r="A109" s="26" t="s">
        <v>48</v>
      </c>
      <c r="E109" s="27" t="s">
        <v>535</v>
      </c>
      <c r="H109" s="43"/>
    </row>
    <row r="110" spans="1:16" x14ac:dyDescent="0.2">
      <c r="A110" s="30" t="s">
        <v>50</v>
      </c>
      <c r="E110" s="29" t="s">
        <v>536</v>
      </c>
      <c r="H110" s="43"/>
    </row>
    <row r="111" spans="1:16" ht="25.5" x14ac:dyDescent="0.2">
      <c r="A111" s="17" t="s">
        <v>44</v>
      </c>
      <c r="B111" s="21" t="s">
        <v>238</v>
      </c>
      <c r="C111" s="21" t="s">
        <v>537</v>
      </c>
      <c r="D111" s="17" t="s">
        <v>23</v>
      </c>
      <c r="E111" s="22" t="s">
        <v>538</v>
      </c>
      <c r="F111" s="23" t="s">
        <v>96</v>
      </c>
      <c r="G111" s="24">
        <v>100</v>
      </c>
      <c r="H111" s="42"/>
      <c r="I111" s="25">
        <f>ROUND(ROUND(H111,2)*ROUND(G111,3),2)</f>
        <v>0</v>
      </c>
      <c r="O111">
        <f>(I111*21)/100</f>
        <v>0</v>
      </c>
      <c r="P111" t="s">
        <v>22</v>
      </c>
    </row>
    <row r="112" spans="1:16" ht="38.25" x14ac:dyDescent="0.2">
      <c r="A112" s="26" t="s">
        <v>48</v>
      </c>
      <c r="E112" s="27" t="s">
        <v>539</v>
      </c>
      <c r="H112" s="43"/>
    </row>
    <row r="113" spans="1:18" x14ac:dyDescent="0.2">
      <c r="A113" s="30" t="s">
        <v>50</v>
      </c>
      <c r="E113" s="29" t="s">
        <v>536</v>
      </c>
      <c r="H113" s="43"/>
    </row>
    <row r="114" spans="1:18" x14ac:dyDescent="0.2">
      <c r="A114" s="17" t="s">
        <v>177</v>
      </c>
      <c r="B114" s="21" t="s">
        <v>238</v>
      </c>
      <c r="C114" s="21" t="s">
        <v>540</v>
      </c>
      <c r="D114" s="17" t="s">
        <v>23</v>
      </c>
      <c r="E114" s="22" t="s">
        <v>541</v>
      </c>
      <c r="F114" s="23" t="s">
        <v>542</v>
      </c>
      <c r="G114" s="24">
        <v>1</v>
      </c>
      <c r="H114" s="42"/>
      <c r="I114" s="25">
        <f>ROUND(ROUND(H114,2)*ROUND(G114,3),2)</f>
        <v>0</v>
      </c>
      <c r="O114">
        <f>(I114*21)/100</f>
        <v>0</v>
      </c>
      <c r="P114" t="s">
        <v>22</v>
      </c>
    </row>
    <row r="115" spans="1:18" x14ac:dyDescent="0.2">
      <c r="A115" s="26" t="s">
        <v>48</v>
      </c>
      <c r="E115" s="27" t="s">
        <v>543</v>
      </c>
      <c r="H115" s="43"/>
    </row>
    <row r="116" spans="1:18" x14ac:dyDescent="0.2">
      <c r="A116" s="30" t="s">
        <v>50</v>
      </c>
      <c r="E116" s="29" t="s">
        <v>544</v>
      </c>
      <c r="H116" s="43"/>
    </row>
    <row r="117" spans="1:18" x14ac:dyDescent="0.2">
      <c r="A117" s="17" t="s">
        <v>44</v>
      </c>
      <c r="B117" s="21" t="s">
        <v>249</v>
      </c>
      <c r="C117" s="21" t="s">
        <v>545</v>
      </c>
      <c r="D117" s="17" t="s">
        <v>23</v>
      </c>
      <c r="E117" s="22" t="s">
        <v>546</v>
      </c>
      <c r="F117" s="23" t="s">
        <v>127</v>
      </c>
      <c r="G117" s="24">
        <v>1</v>
      </c>
      <c r="H117" s="42"/>
      <c r="I117" s="25">
        <f>ROUND(ROUND(H117,2)*ROUND(G117,3),2)</f>
        <v>0</v>
      </c>
      <c r="O117">
        <f>(I117*21)/100</f>
        <v>0</v>
      </c>
      <c r="P117" t="s">
        <v>22</v>
      </c>
    </row>
    <row r="118" spans="1:18" x14ac:dyDescent="0.2">
      <c r="A118" s="26" t="s">
        <v>48</v>
      </c>
      <c r="E118" s="27" t="s">
        <v>547</v>
      </c>
      <c r="H118" s="43"/>
    </row>
    <row r="119" spans="1:18" x14ac:dyDescent="0.2">
      <c r="A119" s="30" t="s">
        <v>50</v>
      </c>
      <c r="E119" s="29" t="s">
        <v>23</v>
      </c>
      <c r="H119" s="43"/>
    </row>
    <row r="120" spans="1:18" x14ac:dyDescent="0.2">
      <c r="A120" s="17" t="s">
        <v>44</v>
      </c>
      <c r="B120" s="21" t="s">
        <v>254</v>
      </c>
      <c r="C120" s="21" t="s">
        <v>196</v>
      </c>
      <c r="D120" s="17" t="s">
        <v>23</v>
      </c>
      <c r="E120" s="22" t="s">
        <v>197</v>
      </c>
      <c r="F120" s="23" t="s">
        <v>127</v>
      </c>
      <c r="G120" s="24">
        <v>319.55700000000002</v>
      </c>
      <c r="H120" s="42"/>
      <c r="I120" s="25">
        <f>ROUND(ROUND(H120,2)*ROUND(G120,3),2)</f>
        <v>0</v>
      </c>
      <c r="O120">
        <f>(I120*21)/100</f>
        <v>0</v>
      </c>
      <c r="P120" t="s">
        <v>22</v>
      </c>
    </row>
    <row r="121" spans="1:18" ht="51" x14ac:dyDescent="0.2">
      <c r="A121" s="26" t="s">
        <v>48</v>
      </c>
      <c r="E121" s="27" t="s">
        <v>198</v>
      </c>
      <c r="H121" s="43"/>
    </row>
    <row r="122" spans="1:18" x14ac:dyDescent="0.2">
      <c r="A122" s="28" t="s">
        <v>50</v>
      </c>
      <c r="E122" s="29" t="s">
        <v>548</v>
      </c>
      <c r="H122" s="43"/>
    </row>
    <row r="123" spans="1:18" ht="12.75" customHeight="1" x14ac:dyDescent="0.2">
      <c r="A123" s="5" t="s">
        <v>42</v>
      </c>
      <c r="B123" s="5"/>
      <c r="C123" s="32" t="s">
        <v>21</v>
      </c>
      <c r="D123" s="5"/>
      <c r="E123" s="19" t="s">
        <v>549</v>
      </c>
      <c r="F123" s="5"/>
      <c r="G123" s="5"/>
      <c r="H123" s="44"/>
      <c r="I123" s="33">
        <f>0+Q123</f>
        <v>0</v>
      </c>
      <c r="O123">
        <f>0+R123</f>
        <v>0</v>
      </c>
      <c r="Q123">
        <f>0+I124+I127</f>
        <v>0</v>
      </c>
      <c r="R123">
        <f>0+O124+O127</f>
        <v>0</v>
      </c>
    </row>
    <row r="124" spans="1:18" x14ac:dyDescent="0.2">
      <c r="A124" s="17" t="s">
        <v>44</v>
      </c>
      <c r="B124" s="21" t="s">
        <v>258</v>
      </c>
      <c r="C124" s="21" t="s">
        <v>550</v>
      </c>
      <c r="D124" s="17" t="s">
        <v>23</v>
      </c>
      <c r="E124" s="22" t="s">
        <v>551</v>
      </c>
      <c r="F124" s="23" t="s">
        <v>122</v>
      </c>
      <c r="G124" s="24">
        <v>134.41</v>
      </c>
      <c r="H124" s="42"/>
      <c r="I124" s="25">
        <f>ROUND(ROUND(H124,2)*ROUND(G124,3),2)</f>
        <v>0</v>
      </c>
      <c r="O124">
        <f>(I124*21)/100</f>
        <v>0</v>
      </c>
      <c r="P124" t="s">
        <v>22</v>
      </c>
    </row>
    <row r="125" spans="1:18" ht="25.5" x14ac:dyDescent="0.2">
      <c r="A125" s="26" t="s">
        <v>48</v>
      </c>
      <c r="E125" s="27" t="s">
        <v>552</v>
      </c>
      <c r="H125" s="43"/>
    </row>
    <row r="126" spans="1:18" x14ac:dyDescent="0.2">
      <c r="A126" s="30" t="s">
        <v>50</v>
      </c>
      <c r="E126" s="29" t="s">
        <v>553</v>
      </c>
      <c r="H126" s="43"/>
    </row>
    <row r="127" spans="1:18" x14ac:dyDescent="0.2">
      <c r="A127" s="17" t="s">
        <v>44</v>
      </c>
      <c r="B127" s="21" t="s">
        <v>265</v>
      </c>
      <c r="C127" s="21" t="s">
        <v>554</v>
      </c>
      <c r="D127" s="17" t="s">
        <v>23</v>
      </c>
      <c r="E127" s="22" t="s">
        <v>555</v>
      </c>
      <c r="F127" s="23" t="s">
        <v>122</v>
      </c>
      <c r="G127" s="24">
        <v>134.41</v>
      </c>
      <c r="H127" s="42"/>
      <c r="I127" s="25">
        <f>ROUND(ROUND(H127,2)*ROUND(G127,3),2)</f>
        <v>0</v>
      </c>
      <c r="O127">
        <f>(I127*21)/100</f>
        <v>0</v>
      </c>
      <c r="P127" t="s">
        <v>22</v>
      </c>
    </row>
    <row r="128" spans="1:18" ht="38.25" x14ac:dyDescent="0.2">
      <c r="A128" s="26" t="s">
        <v>48</v>
      </c>
      <c r="E128" s="27" t="s">
        <v>556</v>
      </c>
      <c r="H128" s="43"/>
    </row>
    <row r="129" spans="1:18" x14ac:dyDescent="0.2">
      <c r="A129" s="28" t="s">
        <v>50</v>
      </c>
      <c r="E129" s="29" t="s">
        <v>553</v>
      </c>
      <c r="H129" s="43"/>
    </row>
    <row r="130" spans="1:18" ht="12.75" customHeight="1" x14ac:dyDescent="0.2">
      <c r="A130" s="5" t="s">
        <v>42</v>
      </c>
      <c r="B130" s="5"/>
      <c r="C130" s="32" t="s">
        <v>32</v>
      </c>
      <c r="D130" s="5"/>
      <c r="E130" s="19" t="s">
        <v>199</v>
      </c>
      <c r="F130" s="5"/>
      <c r="G130" s="5"/>
      <c r="H130" s="44"/>
      <c r="I130" s="33">
        <f>0+Q130</f>
        <v>0</v>
      </c>
      <c r="O130">
        <f>0+R130</f>
        <v>0</v>
      </c>
      <c r="Q130">
        <f>0+I131+I134+I137+I140</f>
        <v>0</v>
      </c>
      <c r="R130">
        <f>0+O131+O134+O137+O140</f>
        <v>0</v>
      </c>
    </row>
    <row r="131" spans="1:18" x14ac:dyDescent="0.2">
      <c r="A131" s="17" t="s">
        <v>44</v>
      </c>
      <c r="B131" s="21" t="s">
        <v>276</v>
      </c>
      <c r="C131" s="21" t="s">
        <v>201</v>
      </c>
      <c r="D131" s="17" t="s">
        <v>184</v>
      </c>
      <c r="E131" s="22" t="s">
        <v>202</v>
      </c>
      <c r="F131" s="23" t="s">
        <v>127</v>
      </c>
      <c r="G131" s="24">
        <v>23.672999999999998</v>
      </c>
      <c r="H131" s="42"/>
      <c r="I131" s="25">
        <f>ROUND(ROUND(H131,2)*ROUND(G131,3),2)</f>
        <v>0</v>
      </c>
      <c r="O131">
        <f>(I131*21)/100</f>
        <v>0</v>
      </c>
      <c r="P131" t="s">
        <v>22</v>
      </c>
    </row>
    <row r="132" spans="1:18" ht="38.25" x14ac:dyDescent="0.2">
      <c r="A132" s="26" t="s">
        <v>48</v>
      </c>
      <c r="E132" s="27" t="s">
        <v>557</v>
      </c>
      <c r="H132" s="43"/>
    </row>
    <row r="133" spans="1:18" x14ac:dyDescent="0.2">
      <c r="A133" s="30" t="s">
        <v>50</v>
      </c>
      <c r="E133" s="29" t="s">
        <v>558</v>
      </c>
      <c r="H133" s="43"/>
    </row>
    <row r="134" spans="1:18" x14ac:dyDescent="0.2">
      <c r="A134" s="17" t="s">
        <v>44</v>
      </c>
      <c r="B134" s="21" t="s">
        <v>290</v>
      </c>
      <c r="C134" s="21" t="s">
        <v>201</v>
      </c>
      <c r="D134" s="17" t="s">
        <v>193</v>
      </c>
      <c r="E134" s="22" t="s">
        <v>202</v>
      </c>
      <c r="F134" s="23" t="s">
        <v>127</v>
      </c>
      <c r="G134" s="24">
        <v>0.48499999999999999</v>
      </c>
      <c r="H134" s="42"/>
      <c r="I134" s="25">
        <f>ROUND(ROUND(H134,2)*ROUND(G134,3),2)</f>
        <v>0</v>
      </c>
      <c r="O134">
        <f>(I134*21)/100</f>
        <v>0</v>
      </c>
      <c r="P134" t="s">
        <v>22</v>
      </c>
    </row>
    <row r="135" spans="1:18" ht="38.25" x14ac:dyDescent="0.2">
      <c r="A135" s="26" t="s">
        <v>48</v>
      </c>
      <c r="E135" s="27" t="s">
        <v>559</v>
      </c>
      <c r="H135" s="43"/>
    </row>
    <row r="136" spans="1:18" x14ac:dyDescent="0.2">
      <c r="A136" s="30" t="s">
        <v>50</v>
      </c>
      <c r="E136" s="29" t="s">
        <v>560</v>
      </c>
      <c r="H136" s="43"/>
    </row>
    <row r="137" spans="1:18" x14ac:dyDescent="0.2">
      <c r="A137" s="17" t="s">
        <v>44</v>
      </c>
      <c r="B137" s="21" t="s">
        <v>297</v>
      </c>
      <c r="C137" s="21" t="s">
        <v>206</v>
      </c>
      <c r="D137" s="17" t="s">
        <v>23</v>
      </c>
      <c r="E137" s="22" t="s">
        <v>207</v>
      </c>
      <c r="F137" s="23" t="s">
        <v>127</v>
      </c>
      <c r="G137" s="24">
        <v>2.59</v>
      </c>
      <c r="H137" s="42"/>
      <c r="I137" s="25">
        <f>ROUND(ROUND(H137,2)*ROUND(G137,3),2)</f>
        <v>0</v>
      </c>
      <c r="O137">
        <f>(I137*21)/100</f>
        <v>0</v>
      </c>
      <c r="P137" t="s">
        <v>22</v>
      </c>
    </row>
    <row r="138" spans="1:18" ht="25.5" x14ac:dyDescent="0.2">
      <c r="A138" s="26" t="s">
        <v>48</v>
      </c>
      <c r="E138" s="27" t="s">
        <v>208</v>
      </c>
      <c r="H138" s="43"/>
    </row>
    <row r="139" spans="1:18" x14ac:dyDescent="0.2">
      <c r="A139" s="30" t="s">
        <v>50</v>
      </c>
      <c r="E139" s="29" t="s">
        <v>561</v>
      </c>
      <c r="H139" s="43"/>
    </row>
    <row r="140" spans="1:18" x14ac:dyDescent="0.2">
      <c r="A140" s="17" t="s">
        <v>44</v>
      </c>
      <c r="B140" s="21" t="s">
        <v>304</v>
      </c>
      <c r="C140" s="21" t="s">
        <v>211</v>
      </c>
      <c r="D140" s="17" t="s">
        <v>23</v>
      </c>
      <c r="E140" s="22" t="s">
        <v>212</v>
      </c>
      <c r="F140" s="23" t="s">
        <v>96</v>
      </c>
      <c r="G140" s="24">
        <v>10.27</v>
      </c>
      <c r="H140" s="42"/>
      <c r="I140" s="25">
        <f>ROUND(ROUND(H140,2)*ROUND(G140,3),2)</f>
        <v>0</v>
      </c>
      <c r="O140">
        <f>(I140*21)/100</f>
        <v>0</v>
      </c>
      <c r="P140" t="s">
        <v>22</v>
      </c>
    </row>
    <row r="141" spans="1:18" ht="38.25" x14ac:dyDescent="0.2">
      <c r="A141" s="26" t="s">
        <v>48</v>
      </c>
      <c r="E141" s="27" t="s">
        <v>213</v>
      </c>
      <c r="H141" s="43"/>
    </row>
    <row r="142" spans="1:18" ht="25.5" x14ac:dyDescent="0.2">
      <c r="A142" s="28" t="s">
        <v>50</v>
      </c>
      <c r="E142" s="29" t="s">
        <v>562</v>
      </c>
      <c r="H142" s="43"/>
    </row>
    <row r="143" spans="1:18" ht="12.75" customHeight="1" x14ac:dyDescent="0.2">
      <c r="A143" s="5" t="s">
        <v>42</v>
      </c>
      <c r="B143" s="5"/>
      <c r="C143" s="32" t="s">
        <v>34</v>
      </c>
      <c r="D143" s="5"/>
      <c r="E143" s="19" t="s">
        <v>215</v>
      </c>
      <c r="F143" s="5"/>
      <c r="G143" s="5"/>
      <c r="H143" s="44"/>
      <c r="I143" s="33">
        <f>0+Q143</f>
        <v>0</v>
      </c>
      <c r="O143">
        <f>0+R143</f>
        <v>0</v>
      </c>
      <c r="Q143">
        <f>0+I144+I147+I150+I153+I156+I159+I162</f>
        <v>0</v>
      </c>
      <c r="R143">
        <f>0+O144+O147+O150+O153+O156+O159+O162</f>
        <v>0</v>
      </c>
    </row>
    <row r="144" spans="1:18" x14ac:dyDescent="0.2">
      <c r="A144" s="17" t="s">
        <v>44</v>
      </c>
      <c r="B144" s="21" t="s">
        <v>306</v>
      </c>
      <c r="C144" s="21" t="s">
        <v>563</v>
      </c>
      <c r="D144" s="17" t="s">
        <v>23</v>
      </c>
      <c r="E144" s="22" t="s">
        <v>564</v>
      </c>
      <c r="F144" s="23" t="s">
        <v>96</v>
      </c>
      <c r="G144" s="24">
        <v>6.68</v>
      </c>
      <c r="H144" s="42"/>
      <c r="I144" s="25">
        <f>ROUND(ROUND(H144,2)*ROUND(G144,3),2)</f>
        <v>0</v>
      </c>
      <c r="O144">
        <f>(I144*21)/100</f>
        <v>0</v>
      </c>
      <c r="P144" t="s">
        <v>22</v>
      </c>
    </row>
    <row r="145" spans="1:16" ht="38.25" x14ac:dyDescent="0.2">
      <c r="A145" s="26" t="s">
        <v>48</v>
      </c>
      <c r="E145" s="27" t="s">
        <v>565</v>
      </c>
      <c r="H145" s="43"/>
    </row>
    <row r="146" spans="1:16" x14ac:dyDescent="0.2">
      <c r="A146" s="30" t="s">
        <v>50</v>
      </c>
      <c r="E146" s="29" t="s">
        <v>479</v>
      </c>
      <c r="H146" s="43"/>
    </row>
    <row r="147" spans="1:16" x14ac:dyDescent="0.2">
      <c r="A147" s="17" t="s">
        <v>44</v>
      </c>
      <c r="B147" s="21" t="s">
        <v>310</v>
      </c>
      <c r="C147" s="21" t="s">
        <v>217</v>
      </c>
      <c r="D147" s="17" t="s">
        <v>23</v>
      </c>
      <c r="E147" s="22" t="s">
        <v>218</v>
      </c>
      <c r="F147" s="23" t="s">
        <v>96</v>
      </c>
      <c r="G147" s="24">
        <v>290.72000000000003</v>
      </c>
      <c r="H147" s="42"/>
      <c r="I147" s="25">
        <f>ROUND(ROUND(H147,2)*ROUND(G147,3),2)</f>
        <v>0</v>
      </c>
      <c r="O147">
        <f>(I147*21)/100</f>
        <v>0</v>
      </c>
      <c r="P147" t="s">
        <v>22</v>
      </c>
    </row>
    <row r="148" spans="1:16" ht="38.25" x14ac:dyDescent="0.2">
      <c r="A148" s="26" t="s">
        <v>48</v>
      </c>
      <c r="E148" s="27" t="s">
        <v>219</v>
      </c>
      <c r="H148" s="43"/>
    </row>
    <row r="149" spans="1:16" x14ac:dyDescent="0.2">
      <c r="A149" s="30" t="s">
        <v>50</v>
      </c>
      <c r="E149" s="29" t="s">
        <v>471</v>
      </c>
      <c r="H149" s="43"/>
    </row>
    <row r="150" spans="1:16" x14ac:dyDescent="0.2">
      <c r="A150" s="17" t="s">
        <v>44</v>
      </c>
      <c r="B150" s="21" t="s">
        <v>321</v>
      </c>
      <c r="C150" s="21" t="s">
        <v>221</v>
      </c>
      <c r="D150" s="17" t="s">
        <v>23</v>
      </c>
      <c r="E150" s="22" t="s">
        <v>222</v>
      </c>
      <c r="F150" s="23" t="s">
        <v>96</v>
      </c>
      <c r="G150" s="24">
        <v>408.35199999999998</v>
      </c>
      <c r="H150" s="42"/>
      <c r="I150" s="25">
        <f>ROUND(ROUND(H150,2)*ROUND(G150,3),2)</f>
        <v>0</v>
      </c>
      <c r="O150">
        <f>(I150*21)/100</f>
        <v>0</v>
      </c>
      <c r="P150" t="s">
        <v>22</v>
      </c>
    </row>
    <row r="151" spans="1:16" ht="38.25" x14ac:dyDescent="0.2">
      <c r="A151" s="26" t="s">
        <v>48</v>
      </c>
      <c r="E151" s="27" t="s">
        <v>566</v>
      </c>
      <c r="H151" s="43"/>
    </row>
    <row r="152" spans="1:16" ht="25.5" x14ac:dyDescent="0.2">
      <c r="A152" s="30" t="s">
        <v>50</v>
      </c>
      <c r="E152" s="29" t="s">
        <v>567</v>
      </c>
      <c r="H152" s="43"/>
    </row>
    <row r="153" spans="1:16" ht="25.5" x14ac:dyDescent="0.2">
      <c r="A153" s="17" t="s">
        <v>44</v>
      </c>
      <c r="B153" s="21" t="s">
        <v>332</v>
      </c>
      <c r="C153" s="21" t="s">
        <v>568</v>
      </c>
      <c r="D153" s="17" t="s">
        <v>23</v>
      </c>
      <c r="E153" s="22" t="s">
        <v>569</v>
      </c>
      <c r="F153" s="23" t="s">
        <v>96</v>
      </c>
      <c r="G153" s="24">
        <v>401.67200000000003</v>
      </c>
      <c r="H153" s="42"/>
      <c r="I153" s="25">
        <f>ROUND(ROUND(H153,2)*ROUND(G153,3),2)</f>
        <v>0</v>
      </c>
      <c r="O153">
        <f>(I153*21)/100</f>
        <v>0</v>
      </c>
      <c r="P153" t="s">
        <v>22</v>
      </c>
    </row>
    <row r="154" spans="1:16" ht="51" x14ac:dyDescent="0.2">
      <c r="A154" s="26" t="s">
        <v>48</v>
      </c>
      <c r="E154" s="27" t="s">
        <v>570</v>
      </c>
      <c r="H154" s="43"/>
    </row>
    <row r="155" spans="1:16" ht="25.5" x14ac:dyDescent="0.2">
      <c r="A155" s="30" t="s">
        <v>50</v>
      </c>
      <c r="E155" s="29" t="s">
        <v>571</v>
      </c>
      <c r="H155" s="43"/>
    </row>
    <row r="156" spans="1:16" ht="25.5" x14ac:dyDescent="0.2">
      <c r="A156" s="17" t="s">
        <v>44</v>
      </c>
      <c r="B156" s="21" t="s">
        <v>346</v>
      </c>
      <c r="C156" s="21" t="s">
        <v>572</v>
      </c>
      <c r="D156" s="17" t="s">
        <v>23</v>
      </c>
      <c r="E156" s="22" t="s">
        <v>573</v>
      </c>
      <c r="F156" s="23" t="s">
        <v>96</v>
      </c>
      <c r="G156" s="24">
        <v>13.36</v>
      </c>
      <c r="H156" s="42"/>
      <c r="I156" s="25">
        <f>ROUND(ROUND(H156,2)*ROUND(G156,3),2)</f>
        <v>0</v>
      </c>
      <c r="O156">
        <f>(I156*21)/100</f>
        <v>0</v>
      </c>
      <c r="P156" t="s">
        <v>22</v>
      </c>
    </row>
    <row r="157" spans="1:16" ht="38.25" x14ac:dyDescent="0.2">
      <c r="A157" s="26" t="s">
        <v>48</v>
      </c>
      <c r="E157" s="27" t="s">
        <v>574</v>
      </c>
      <c r="H157" s="43"/>
    </row>
    <row r="158" spans="1:16" x14ac:dyDescent="0.2">
      <c r="A158" s="30" t="s">
        <v>50</v>
      </c>
      <c r="E158" s="29" t="s">
        <v>575</v>
      </c>
      <c r="H158" s="43"/>
    </row>
    <row r="159" spans="1:16" ht="25.5" x14ac:dyDescent="0.2">
      <c r="A159" s="17" t="s">
        <v>44</v>
      </c>
      <c r="B159" s="21" t="s">
        <v>353</v>
      </c>
      <c r="C159" s="21" t="s">
        <v>229</v>
      </c>
      <c r="D159" s="17" t="s">
        <v>23</v>
      </c>
      <c r="E159" s="22" t="s">
        <v>230</v>
      </c>
      <c r="F159" s="23" t="s">
        <v>96</v>
      </c>
      <c r="G159" s="24">
        <v>289.25200000000001</v>
      </c>
      <c r="H159" s="42"/>
      <c r="I159" s="25">
        <f>ROUND(ROUND(H159,2)*ROUND(G159,3),2)</f>
        <v>0</v>
      </c>
      <c r="O159">
        <f>(I159*21)/100</f>
        <v>0</v>
      </c>
      <c r="P159" t="s">
        <v>22</v>
      </c>
    </row>
    <row r="160" spans="1:16" ht="38.25" x14ac:dyDescent="0.2">
      <c r="A160" s="26" t="s">
        <v>48</v>
      </c>
      <c r="E160" s="27" t="s">
        <v>231</v>
      </c>
      <c r="H160" s="43"/>
    </row>
    <row r="161" spans="1:18" ht="25.5" x14ac:dyDescent="0.2">
      <c r="A161" s="30" t="s">
        <v>50</v>
      </c>
      <c r="E161" s="29" t="s">
        <v>576</v>
      </c>
      <c r="H161" s="43"/>
    </row>
    <row r="162" spans="1:18" x14ac:dyDescent="0.2">
      <c r="A162" s="17" t="s">
        <v>44</v>
      </c>
      <c r="B162" s="21" t="s">
        <v>359</v>
      </c>
      <c r="C162" s="21" t="s">
        <v>233</v>
      </c>
      <c r="D162" s="17" t="s">
        <v>23</v>
      </c>
      <c r="E162" s="22" t="s">
        <v>234</v>
      </c>
      <c r="F162" s="23" t="s">
        <v>122</v>
      </c>
      <c r="G162" s="24">
        <v>433.67</v>
      </c>
      <c r="H162" s="42"/>
      <c r="I162" s="25">
        <f>ROUND(ROUND(H162,2)*ROUND(G162,3),2)</f>
        <v>0</v>
      </c>
      <c r="O162">
        <f>(I162*21)/100</f>
        <v>0</v>
      </c>
      <c r="P162" t="s">
        <v>22</v>
      </c>
    </row>
    <row r="163" spans="1:18" ht="25.5" x14ac:dyDescent="0.2">
      <c r="A163" s="26" t="s">
        <v>48</v>
      </c>
      <c r="E163" s="27" t="s">
        <v>235</v>
      </c>
      <c r="H163" s="43"/>
    </row>
    <row r="164" spans="1:18" ht="38.25" x14ac:dyDescent="0.2">
      <c r="A164" s="28" t="s">
        <v>50</v>
      </c>
      <c r="E164" s="29" t="s">
        <v>577</v>
      </c>
      <c r="H164" s="43"/>
    </row>
    <row r="165" spans="1:18" ht="12.75" customHeight="1" x14ac:dyDescent="0.2">
      <c r="A165" s="5" t="s">
        <v>42</v>
      </c>
      <c r="B165" s="5"/>
      <c r="C165" s="32" t="s">
        <v>62</v>
      </c>
      <c r="D165" s="5"/>
      <c r="E165" s="19" t="s">
        <v>237</v>
      </c>
      <c r="F165" s="5"/>
      <c r="G165" s="5"/>
      <c r="H165" s="44"/>
      <c r="I165" s="33">
        <f>0+Q165</f>
        <v>0</v>
      </c>
      <c r="O165">
        <f>0+R165</f>
        <v>0</v>
      </c>
      <c r="Q165">
        <f>0+I166+I169+I172+I175+I178+I181+I184</f>
        <v>0</v>
      </c>
      <c r="R165">
        <f>0+O166+O169+O172+O175+O178+O181+O184</f>
        <v>0</v>
      </c>
    </row>
    <row r="166" spans="1:18" x14ac:dyDescent="0.2">
      <c r="A166" s="17" t="s">
        <v>44</v>
      </c>
      <c r="B166" s="21" t="s">
        <v>365</v>
      </c>
      <c r="C166" s="21" t="s">
        <v>578</v>
      </c>
      <c r="D166" s="17" t="s">
        <v>23</v>
      </c>
      <c r="E166" s="22" t="s">
        <v>579</v>
      </c>
      <c r="F166" s="23" t="s">
        <v>122</v>
      </c>
      <c r="G166" s="24">
        <v>4.41</v>
      </c>
      <c r="H166" s="42"/>
      <c r="I166" s="25">
        <f>ROUND(ROUND(H166,2)*ROUND(G166,3),2)</f>
        <v>0</v>
      </c>
      <c r="O166">
        <f>(I166*21)/100</f>
        <v>0</v>
      </c>
      <c r="P166" t="s">
        <v>22</v>
      </c>
    </row>
    <row r="167" spans="1:18" x14ac:dyDescent="0.2">
      <c r="A167" s="26" t="s">
        <v>48</v>
      </c>
      <c r="E167" s="27" t="s">
        <v>580</v>
      </c>
      <c r="H167" s="43"/>
    </row>
    <row r="168" spans="1:18" x14ac:dyDescent="0.2">
      <c r="A168" s="30" t="s">
        <v>50</v>
      </c>
      <c r="E168" s="29" t="s">
        <v>23</v>
      </c>
      <c r="H168" s="43"/>
    </row>
    <row r="169" spans="1:18" x14ac:dyDescent="0.2">
      <c r="A169" s="17" t="s">
        <v>44</v>
      </c>
      <c r="B169" s="21" t="s">
        <v>370</v>
      </c>
      <c r="C169" s="21" t="s">
        <v>239</v>
      </c>
      <c r="D169" s="17" t="s">
        <v>23</v>
      </c>
      <c r="E169" s="22" t="s">
        <v>240</v>
      </c>
      <c r="F169" s="23" t="s">
        <v>241</v>
      </c>
      <c r="G169" s="24">
        <v>4</v>
      </c>
      <c r="H169" s="42"/>
      <c r="I169" s="25">
        <f>ROUND(ROUND(H169,2)*ROUND(G169,3),2)</f>
        <v>0</v>
      </c>
      <c r="O169">
        <f>(I169*21)/100</f>
        <v>0</v>
      </c>
      <c r="P169" t="s">
        <v>22</v>
      </c>
    </row>
    <row r="170" spans="1:18" x14ac:dyDescent="0.2">
      <c r="A170" s="26" t="s">
        <v>48</v>
      </c>
      <c r="E170" s="27" t="s">
        <v>23</v>
      </c>
      <c r="H170" s="43"/>
    </row>
    <row r="171" spans="1:18" x14ac:dyDescent="0.2">
      <c r="A171" s="30" t="s">
        <v>50</v>
      </c>
      <c r="E171" s="29" t="s">
        <v>581</v>
      </c>
      <c r="H171" s="43"/>
    </row>
    <row r="172" spans="1:18" x14ac:dyDescent="0.2">
      <c r="A172" s="17" t="s">
        <v>177</v>
      </c>
      <c r="B172" s="21" t="s">
        <v>370</v>
      </c>
      <c r="C172" s="21" t="s">
        <v>242</v>
      </c>
      <c r="D172" s="17" t="s">
        <v>23</v>
      </c>
      <c r="E172" s="22" t="s">
        <v>243</v>
      </c>
      <c r="F172" s="23" t="s">
        <v>122</v>
      </c>
      <c r="G172" s="24">
        <v>5.2</v>
      </c>
      <c r="H172" s="42"/>
      <c r="I172" s="25">
        <f>ROUND(ROUND(H172,2)*ROUND(G172,3),2)</f>
        <v>0</v>
      </c>
      <c r="O172">
        <f>(I172*21)/100</f>
        <v>0</v>
      </c>
      <c r="P172" t="s">
        <v>22</v>
      </c>
    </row>
    <row r="173" spans="1:18" x14ac:dyDescent="0.2">
      <c r="A173" s="26" t="s">
        <v>48</v>
      </c>
      <c r="E173" s="27" t="s">
        <v>244</v>
      </c>
      <c r="H173" s="43"/>
    </row>
    <row r="174" spans="1:18" x14ac:dyDescent="0.2">
      <c r="A174" s="30" t="s">
        <v>50</v>
      </c>
      <c r="E174" s="29" t="s">
        <v>582</v>
      </c>
      <c r="H174" s="43"/>
    </row>
    <row r="175" spans="1:18" x14ac:dyDescent="0.2">
      <c r="A175" s="17" t="s">
        <v>177</v>
      </c>
      <c r="B175" s="21" t="s">
        <v>370</v>
      </c>
      <c r="C175" s="21" t="s">
        <v>246</v>
      </c>
      <c r="D175" s="17" t="s">
        <v>23</v>
      </c>
      <c r="E175" s="22" t="s">
        <v>247</v>
      </c>
      <c r="F175" s="23" t="s">
        <v>241</v>
      </c>
      <c r="G175" s="24">
        <v>2</v>
      </c>
      <c r="H175" s="42"/>
      <c r="I175" s="25">
        <f>ROUND(ROUND(H175,2)*ROUND(G175,3),2)</f>
        <v>0</v>
      </c>
      <c r="O175">
        <f>(I175*21)/100</f>
        <v>0</v>
      </c>
      <c r="P175" t="s">
        <v>22</v>
      </c>
    </row>
    <row r="176" spans="1:18" ht="25.5" x14ac:dyDescent="0.2">
      <c r="A176" s="26" t="s">
        <v>48</v>
      </c>
      <c r="E176" s="27" t="s">
        <v>248</v>
      </c>
      <c r="H176" s="43"/>
    </row>
    <row r="177" spans="1:18" x14ac:dyDescent="0.2">
      <c r="A177" s="30" t="s">
        <v>50</v>
      </c>
      <c r="E177" s="29" t="s">
        <v>23</v>
      </c>
      <c r="H177" s="43"/>
    </row>
    <row r="178" spans="1:18" x14ac:dyDescent="0.2">
      <c r="A178" s="17" t="s">
        <v>177</v>
      </c>
      <c r="B178" s="21" t="s">
        <v>370</v>
      </c>
      <c r="C178" s="21" t="s">
        <v>583</v>
      </c>
      <c r="D178" s="17" t="s">
        <v>23</v>
      </c>
      <c r="E178" s="22" t="s">
        <v>584</v>
      </c>
      <c r="F178" s="23" t="s">
        <v>241</v>
      </c>
      <c r="G178" s="24">
        <v>2</v>
      </c>
      <c r="H178" s="42"/>
      <c r="I178" s="25">
        <f>ROUND(ROUND(H178,2)*ROUND(G178,3),2)</f>
        <v>0</v>
      </c>
      <c r="O178">
        <f>(I178*21)/100</f>
        <v>0</v>
      </c>
      <c r="P178" t="s">
        <v>22</v>
      </c>
    </row>
    <row r="179" spans="1:18" ht="25.5" x14ac:dyDescent="0.2">
      <c r="A179" s="26" t="s">
        <v>48</v>
      </c>
      <c r="E179" s="27" t="s">
        <v>585</v>
      </c>
      <c r="H179" s="43"/>
    </row>
    <row r="180" spans="1:18" x14ac:dyDescent="0.2">
      <c r="A180" s="30" t="s">
        <v>50</v>
      </c>
      <c r="E180" s="29" t="s">
        <v>23</v>
      </c>
      <c r="H180" s="43"/>
    </row>
    <row r="181" spans="1:18" x14ac:dyDescent="0.2">
      <c r="A181" s="17" t="s">
        <v>44</v>
      </c>
      <c r="B181" s="21" t="s">
        <v>375</v>
      </c>
      <c r="C181" s="21" t="s">
        <v>250</v>
      </c>
      <c r="D181" s="17" t="s">
        <v>23</v>
      </c>
      <c r="E181" s="22" t="s">
        <v>251</v>
      </c>
      <c r="F181" s="23" t="s">
        <v>252</v>
      </c>
      <c r="G181" s="24">
        <v>12</v>
      </c>
      <c r="H181" s="42"/>
      <c r="I181" s="25">
        <f>ROUND(ROUND(H181,2)*ROUND(G181,3),2)</f>
        <v>0</v>
      </c>
      <c r="O181">
        <f>(I181*21)/100</f>
        <v>0</v>
      </c>
      <c r="P181" t="s">
        <v>22</v>
      </c>
    </row>
    <row r="182" spans="1:18" x14ac:dyDescent="0.2">
      <c r="A182" s="26" t="s">
        <v>48</v>
      </c>
      <c r="E182" s="27" t="s">
        <v>253</v>
      </c>
      <c r="H182" s="43"/>
    </row>
    <row r="183" spans="1:18" x14ac:dyDescent="0.2">
      <c r="A183" s="30" t="s">
        <v>50</v>
      </c>
      <c r="E183" s="29" t="s">
        <v>23</v>
      </c>
      <c r="H183" s="43"/>
    </row>
    <row r="184" spans="1:18" x14ac:dyDescent="0.2">
      <c r="A184" s="17" t="s">
        <v>44</v>
      </c>
      <c r="B184" s="21" t="s">
        <v>379</v>
      </c>
      <c r="C184" s="21" t="s">
        <v>586</v>
      </c>
      <c r="D184" s="17" t="s">
        <v>23</v>
      </c>
      <c r="E184" s="22" t="s">
        <v>587</v>
      </c>
      <c r="F184" s="23" t="s">
        <v>252</v>
      </c>
      <c r="G184" s="24">
        <v>7</v>
      </c>
      <c r="H184" s="42"/>
      <c r="I184" s="25">
        <f>ROUND(ROUND(H184,2)*ROUND(G184,3),2)</f>
        <v>0</v>
      </c>
      <c r="O184">
        <f>(I184*21)/100</f>
        <v>0</v>
      </c>
      <c r="P184" t="s">
        <v>22</v>
      </c>
    </row>
    <row r="185" spans="1:18" x14ac:dyDescent="0.2">
      <c r="A185" s="26" t="s">
        <v>48</v>
      </c>
      <c r="E185" s="27" t="s">
        <v>253</v>
      </c>
      <c r="H185" s="43"/>
    </row>
    <row r="186" spans="1:18" x14ac:dyDescent="0.2">
      <c r="A186" s="28" t="s">
        <v>50</v>
      </c>
      <c r="E186" s="29" t="s">
        <v>23</v>
      </c>
      <c r="H186" s="43"/>
    </row>
    <row r="187" spans="1:18" ht="12.75" customHeight="1" x14ac:dyDescent="0.2">
      <c r="A187" s="5" t="s">
        <v>42</v>
      </c>
      <c r="B187" s="5"/>
      <c r="C187" s="32" t="s">
        <v>65</v>
      </c>
      <c r="D187" s="5"/>
      <c r="E187" s="19" t="s">
        <v>257</v>
      </c>
      <c r="F187" s="5"/>
      <c r="G187" s="5"/>
      <c r="H187" s="44"/>
      <c r="I187" s="33">
        <f>0+Q187</f>
        <v>0</v>
      </c>
      <c r="O187">
        <f>0+R187</f>
        <v>0</v>
      </c>
      <c r="Q187">
        <f>0+I188+I191+I194+I197+I200+I203+I206+I209+I212+I215+I218+I221+I224+I227+I230+I233+I236+I239+I242+I245+I248+I251+I254+I257+I260+I263+I266+I269+I272+I275+I278+I281+I284+I287+I290+I293+I296+I299+I302+I305+I308+I311+I314+I317+I320+I323+I326+I329+I332+I335+I338+I341+I344+I347+I350+I353+I356+I359+I362+I365+I368+I371+I374+I377+I380+I383+I386+I389+I392+I395+I398+I401+I404+I407+I410+I413+I416+I419+I422+I425+I428+I431+I434+I437+I440+I443+I446+I449+I452+I455+I458+I461+I464+I467+I470+I473+I476+I479+I482+I485+I488+I491+I494+I497+I500+I503+I506</f>
        <v>0</v>
      </c>
      <c r="R187">
        <f>0+O188+O191+O194+O197+O200+O203+O206+O209+O212+O215+O218+O221+O224+O227+O230+O233+O236+O239+O242+O245+O248+O251+O254+O257+O260+O263+O266+O269+O272+O275+O278+O281+O284+O287+O290+O293+O296+O299+O302+O305+O308+O311+O314+O317+O320+O323+O326+O329+O332+O335+O338+O341+O344+O347+O350+O353+O356+O359+O362+O365+O368+O371+O374+O377+O380+O383+O386+O389+O392+O395+O398+O401+O404+O407+O410+O413+O416+O419+O422+O425+O428+O431+O434+O437+O440+O443+O446+O449+O452+O455+O458+O461+O464+O467+O470+O473+O476+O479+O482+O485+O488+O491+O494+O497+O500+O503+O506</f>
        <v>0</v>
      </c>
    </row>
    <row r="188" spans="1:18" ht="25.5" x14ac:dyDescent="0.2">
      <c r="A188" s="17" t="s">
        <v>44</v>
      </c>
      <c r="B188" s="21" t="s">
        <v>390</v>
      </c>
      <c r="C188" s="21" t="s">
        <v>588</v>
      </c>
      <c r="D188" s="17" t="s">
        <v>23</v>
      </c>
      <c r="E188" s="22" t="s">
        <v>589</v>
      </c>
      <c r="F188" s="23" t="s">
        <v>122</v>
      </c>
      <c r="G188" s="24">
        <v>4.41</v>
      </c>
      <c r="H188" s="42"/>
      <c r="I188" s="25">
        <f>ROUND(ROUND(H188,2)*ROUND(G188,3),2)</f>
        <v>0</v>
      </c>
      <c r="O188">
        <f>(I188*21)/100</f>
        <v>0</v>
      </c>
      <c r="P188" t="s">
        <v>22</v>
      </c>
    </row>
    <row r="189" spans="1:18" x14ac:dyDescent="0.2">
      <c r="A189" s="26" t="s">
        <v>48</v>
      </c>
      <c r="E189" s="27" t="s">
        <v>590</v>
      </c>
      <c r="H189" s="43"/>
    </row>
    <row r="190" spans="1:18" x14ac:dyDescent="0.2">
      <c r="A190" s="30" t="s">
        <v>50</v>
      </c>
      <c r="E190" s="29" t="s">
        <v>23</v>
      </c>
      <c r="H190" s="43"/>
    </row>
    <row r="191" spans="1:18" ht="25.5" x14ac:dyDescent="0.2">
      <c r="A191" s="17" t="s">
        <v>177</v>
      </c>
      <c r="B191" s="21" t="s">
        <v>390</v>
      </c>
      <c r="C191" s="21" t="s">
        <v>591</v>
      </c>
      <c r="D191" s="17" t="s">
        <v>23</v>
      </c>
      <c r="E191" s="22" t="s">
        <v>592</v>
      </c>
      <c r="F191" s="23" t="s">
        <v>122</v>
      </c>
      <c r="G191" s="24">
        <v>4.41</v>
      </c>
      <c r="H191" s="42"/>
      <c r="I191" s="25">
        <f>ROUND(ROUND(H191,2)*ROUND(G191,3),2)</f>
        <v>0</v>
      </c>
      <c r="O191">
        <f>(I191*21)/100</f>
        <v>0</v>
      </c>
      <c r="P191" t="s">
        <v>22</v>
      </c>
    </row>
    <row r="192" spans="1:18" x14ac:dyDescent="0.2">
      <c r="A192" s="26" t="s">
        <v>48</v>
      </c>
      <c r="E192" s="27" t="s">
        <v>23</v>
      </c>
      <c r="H192" s="43"/>
    </row>
    <row r="193" spans="1:16" x14ac:dyDescent="0.2">
      <c r="A193" s="30" t="s">
        <v>50</v>
      </c>
      <c r="E193" s="29" t="s">
        <v>23</v>
      </c>
      <c r="H193" s="43"/>
    </row>
    <row r="194" spans="1:16" ht="25.5" x14ac:dyDescent="0.2">
      <c r="A194" s="17" t="s">
        <v>44</v>
      </c>
      <c r="B194" s="21" t="s">
        <v>397</v>
      </c>
      <c r="C194" s="21" t="s">
        <v>593</v>
      </c>
      <c r="D194" s="17" t="s">
        <v>23</v>
      </c>
      <c r="E194" s="22" t="s">
        <v>594</v>
      </c>
      <c r="F194" s="23" t="s">
        <v>241</v>
      </c>
      <c r="G194" s="24">
        <v>26</v>
      </c>
      <c r="H194" s="42"/>
      <c r="I194" s="25">
        <f>ROUND(ROUND(H194,2)*ROUND(G194,3),2)</f>
        <v>0</v>
      </c>
      <c r="O194">
        <f>(I194*21)/100</f>
        <v>0</v>
      </c>
      <c r="P194" t="s">
        <v>22</v>
      </c>
    </row>
    <row r="195" spans="1:16" ht="63.75" x14ac:dyDescent="0.2">
      <c r="A195" s="26" t="s">
        <v>48</v>
      </c>
      <c r="E195" s="27" t="s">
        <v>595</v>
      </c>
      <c r="H195" s="43"/>
    </row>
    <row r="196" spans="1:16" x14ac:dyDescent="0.2">
      <c r="A196" s="30" t="s">
        <v>50</v>
      </c>
      <c r="E196" s="29" t="s">
        <v>596</v>
      </c>
      <c r="H196" s="43"/>
    </row>
    <row r="197" spans="1:16" ht="25.5" x14ac:dyDescent="0.2">
      <c r="A197" s="17" t="s">
        <v>44</v>
      </c>
      <c r="B197" s="21" t="s">
        <v>403</v>
      </c>
      <c r="C197" s="21" t="s">
        <v>597</v>
      </c>
      <c r="D197" s="17" t="s">
        <v>23</v>
      </c>
      <c r="E197" s="22" t="s">
        <v>598</v>
      </c>
      <c r="F197" s="23" t="s">
        <v>241</v>
      </c>
      <c r="G197" s="24">
        <v>1</v>
      </c>
      <c r="H197" s="42"/>
      <c r="I197" s="25">
        <f>ROUND(ROUND(H197,2)*ROUND(G197,3),2)</f>
        <v>0</v>
      </c>
      <c r="O197">
        <f>(I197*21)/100</f>
        <v>0</v>
      </c>
      <c r="P197" t="s">
        <v>22</v>
      </c>
    </row>
    <row r="198" spans="1:16" ht="38.25" x14ac:dyDescent="0.2">
      <c r="A198" s="26" t="s">
        <v>48</v>
      </c>
      <c r="E198" s="27" t="s">
        <v>599</v>
      </c>
      <c r="H198" s="43"/>
    </row>
    <row r="199" spans="1:16" x14ac:dyDescent="0.2">
      <c r="A199" s="30" t="s">
        <v>50</v>
      </c>
      <c r="E199" s="29" t="s">
        <v>23</v>
      </c>
      <c r="H199" s="43"/>
    </row>
    <row r="200" spans="1:16" ht="25.5" x14ac:dyDescent="0.2">
      <c r="A200" s="17" t="s">
        <v>44</v>
      </c>
      <c r="B200" s="21" t="s">
        <v>409</v>
      </c>
      <c r="C200" s="21" t="s">
        <v>600</v>
      </c>
      <c r="D200" s="17" t="s">
        <v>23</v>
      </c>
      <c r="E200" s="22" t="s">
        <v>601</v>
      </c>
      <c r="F200" s="23" t="s">
        <v>241</v>
      </c>
      <c r="G200" s="24">
        <v>1</v>
      </c>
      <c r="H200" s="42"/>
      <c r="I200" s="25">
        <f>ROUND(ROUND(H200,2)*ROUND(G200,3),2)</f>
        <v>0</v>
      </c>
      <c r="O200">
        <f>(I200*21)/100</f>
        <v>0</v>
      </c>
      <c r="P200" t="s">
        <v>22</v>
      </c>
    </row>
    <row r="201" spans="1:16" ht="25.5" x14ac:dyDescent="0.2">
      <c r="A201" s="26" t="s">
        <v>48</v>
      </c>
      <c r="E201" s="27" t="s">
        <v>602</v>
      </c>
      <c r="H201" s="43"/>
    </row>
    <row r="202" spans="1:16" x14ac:dyDescent="0.2">
      <c r="A202" s="30" t="s">
        <v>50</v>
      </c>
      <c r="E202" s="29" t="s">
        <v>23</v>
      </c>
      <c r="H202" s="43"/>
    </row>
    <row r="203" spans="1:16" ht="25.5" x14ac:dyDescent="0.2">
      <c r="A203" s="17" t="s">
        <v>177</v>
      </c>
      <c r="B203" s="21" t="s">
        <v>409</v>
      </c>
      <c r="C203" s="21" t="s">
        <v>603</v>
      </c>
      <c r="D203" s="17" t="s">
        <v>23</v>
      </c>
      <c r="E203" s="22" t="s">
        <v>604</v>
      </c>
      <c r="F203" s="23" t="s">
        <v>241</v>
      </c>
      <c r="G203" s="24">
        <v>1</v>
      </c>
      <c r="H203" s="42"/>
      <c r="I203" s="25">
        <f>ROUND(ROUND(H203,2)*ROUND(G203,3),2)</f>
        <v>0</v>
      </c>
      <c r="O203">
        <f>(I203*21)/100</f>
        <v>0</v>
      </c>
      <c r="P203" t="s">
        <v>22</v>
      </c>
    </row>
    <row r="204" spans="1:16" x14ac:dyDescent="0.2">
      <c r="A204" s="26" t="s">
        <v>48</v>
      </c>
      <c r="E204" s="27" t="s">
        <v>605</v>
      </c>
      <c r="H204" s="43"/>
    </row>
    <row r="205" spans="1:16" x14ac:dyDescent="0.2">
      <c r="A205" s="30" t="s">
        <v>50</v>
      </c>
      <c r="E205" s="29" t="s">
        <v>23</v>
      </c>
      <c r="H205" s="43"/>
    </row>
    <row r="206" spans="1:16" ht="25.5" x14ac:dyDescent="0.2">
      <c r="A206" s="17" t="s">
        <v>44</v>
      </c>
      <c r="B206" s="21" t="s">
        <v>413</v>
      </c>
      <c r="C206" s="21" t="s">
        <v>606</v>
      </c>
      <c r="D206" s="17" t="s">
        <v>23</v>
      </c>
      <c r="E206" s="22" t="s">
        <v>607</v>
      </c>
      <c r="F206" s="23" t="s">
        <v>241</v>
      </c>
      <c r="G206" s="24">
        <v>1</v>
      </c>
      <c r="H206" s="42"/>
      <c r="I206" s="25">
        <f>ROUND(ROUND(H206,2)*ROUND(G206,3),2)</f>
        <v>0</v>
      </c>
      <c r="O206">
        <f>(I206*21)/100</f>
        <v>0</v>
      </c>
      <c r="P206" t="s">
        <v>22</v>
      </c>
    </row>
    <row r="207" spans="1:16" ht="25.5" x14ac:dyDescent="0.2">
      <c r="A207" s="26" t="s">
        <v>48</v>
      </c>
      <c r="E207" s="27" t="s">
        <v>602</v>
      </c>
      <c r="H207" s="43"/>
    </row>
    <row r="208" spans="1:16" x14ac:dyDescent="0.2">
      <c r="A208" s="30" t="s">
        <v>50</v>
      </c>
      <c r="E208" s="29" t="s">
        <v>23</v>
      </c>
      <c r="H208" s="43"/>
    </row>
    <row r="209" spans="1:16" ht="25.5" x14ac:dyDescent="0.2">
      <c r="A209" s="17" t="s">
        <v>177</v>
      </c>
      <c r="B209" s="21" t="s">
        <v>413</v>
      </c>
      <c r="C209" s="21" t="s">
        <v>608</v>
      </c>
      <c r="D209" s="17" t="s">
        <v>23</v>
      </c>
      <c r="E209" s="22" t="s">
        <v>609</v>
      </c>
      <c r="F209" s="23" t="s">
        <v>241</v>
      </c>
      <c r="G209" s="24">
        <v>1</v>
      </c>
      <c r="H209" s="42"/>
      <c r="I209" s="25">
        <f>ROUND(ROUND(H209,2)*ROUND(G209,3),2)</f>
        <v>0</v>
      </c>
      <c r="O209">
        <f>(I209*21)/100</f>
        <v>0</v>
      </c>
      <c r="P209" t="s">
        <v>22</v>
      </c>
    </row>
    <row r="210" spans="1:16" x14ac:dyDescent="0.2">
      <c r="A210" s="26" t="s">
        <v>48</v>
      </c>
      <c r="E210" s="27" t="s">
        <v>610</v>
      </c>
      <c r="H210" s="43"/>
    </row>
    <row r="211" spans="1:16" x14ac:dyDescent="0.2">
      <c r="A211" s="30" t="s">
        <v>50</v>
      </c>
      <c r="E211" s="29" t="s">
        <v>23</v>
      </c>
      <c r="H211" s="43"/>
    </row>
    <row r="212" spans="1:16" ht="25.5" x14ac:dyDescent="0.2">
      <c r="A212" s="17" t="s">
        <v>44</v>
      </c>
      <c r="B212" s="21" t="s">
        <v>418</v>
      </c>
      <c r="C212" s="21" t="s">
        <v>611</v>
      </c>
      <c r="D212" s="17" t="s">
        <v>23</v>
      </c>
      <c r="E212" s="22" t="s">
        <v>612</v>
      </c>
      <c r="F212" s="23" t="s">
        <v>241</v>
      </c>
      <c r="G212" s="24">
        <v>0</v>
      </c>
      <c r="H212" s="42"/>
      <c r="I212" s="25">
        <f>ROUND(ROUND(H212,2)*ROUND(G212,3),2)</f>
        <v>0</v>
      </c>
      <c r="O212">
        <f>(I212*21)/100</f>
        <v>0</v>
      </c>
      <c r="P212" t="s">
        <v>22</v>
      </c>
    </row>
    <row r="213" spans="1:16" x14ac:dyDescent="0.2">
      <c r="A213" s="26" t="s">
        <v>48</v>
      </c>
      <c r="E213" s="27" t="s">
        <v>613</v>
      </c>
      <c r="H213" s="43"/>
    </row>
    <row r="214" spans="1:16" x14ac:dyDescent="0.2">
      <c r="A214" s="30" t="s">
        <v>50</v>
      </c>
      <c r="E214" s="29" t="s">
        <v>23</v>
      </c>
      <c r="H214" s="43"/>
    </row>
    <row r="215" spans="1:16" ht="25.5" x14ac:dyDescent="0.2">
      <c r="A215" s="17" t="s">
        <v>44</v>
      </c>
      <c r="B215" s="21" t="s">
        <v>423</v>
      </c>
      <c r="C215" s="21" t="s">
        <v>614</v>
      </c>
      <c r="D215" s="17" t="s">
        <v>23</v>
      </c>
      <c r="E215" s="22" t="s">
        <v>615</v>
      </c>
      <c r="F215" s="23" t="s">
        <v>122</v>
      </c>
      <c r="G215" s="24">
        <v>258.37</v>
      </c>
      <c r="H215" s="42"/>
      <c r="I215" s="25">
        <f>ROUND(ROUND(H215,2)*ROUND(G215,3),2)</f>
        <v>0</v>
      </c>
      <c r="O215">
        <f>(I215*21)/100</f>
        <v>0</v>
      </c>
      <c r="P215" t="s">
        <v>22</v>
      </c>
    </row>
    <row r="216" spans="1:16" x14ac:dyDescent="0.2">
      <c r="A216" s="26" t="s">
        <v>48</v>
      </c>
      <c r="E216" s="27" t="s">
        <v>261</v>
      </c>
      <c r="H216" s="43"/>
    </row>
    <row r="217" spans="1:16" x14ac:dyDescent="0.2">
      <c r="A217" s="30" t="s">
        <v>50</v>
      </c>
      <c r="E217" s="29" t="s">
        <v>23</v>
      </c>
      <c r="H217" s="43"/>
    </row>
    <row r="218" spans="1:16" ht="25.5" x14ac:dyDescent="0.2">
      <c r="A218" s="17" t="s">
        <v>177</v>
      </c>
      <c r="B218" s="21" t="s">
        <v>423</v>
      </c>
      <c r="C218" s="21" t="s">
        <v>616</v>
      </c>
      <c r="D218" s="17" t="s">
        <v>23</v>
      </c>
      <c r="E218" s="22" t="s">
        <v>617</v>
      </c>
      <c r="F218" s="23" t="s">
        <v>122</v>
      </c>
      <c r="G218" s="24">
        <v>258.37</v>
      </c>
      <c r="H218" s="42"/>
      <c r="I218" s="25">
        <f>ROUND(ROUND(H218,2)*ROUND(G218,3),2)</f>
        <v>0</v>
      </c>
      <c r="O218">
        <f>(I218*21)/100</f>
        <v>0</v>
      </c>
      <c r="P218" t="s">
        <v>22</v>
      </c>
    </row>
    <row r="219" spans="1:16" x14ac:dyDescent="0.2">
      <c r="A219" s="26" t="s">
        <v>48</v>
      </c>
      <c r="E219" s="27" t="s">
        <v>618</v>
      </c>
      <c r="H219" s="43"/>
    </row>
    <row r="220" spans="1:16" x14ac:dyDescent="0.2">
      <c r="A220" s="30" t="s">
        <v>50</v>
      </c>
      <c r="E220" s="29" t="s">
        <v>23</v>
      </c>
      <c r="H220" s="43"/>
    </row>
    <row r="221" spans="1:16" x14ac:dyDescent="0.2">
      <c r="A221" s="17" t="s">
        <v>44</v>
      </c>
      <c r="B221" s="21" t="s">
        <v>428</v>
      </c>
      <c r="C221" s="21" t="s">
        <v>277</v>
      </c>
      <c r="D221" s="17" t="s">
        <v>23</v>
      </c>
      <c r="E221" s="22" t="s">
        <v>278</v>
      </c>
      <c r="F221" s="23" t="s">
        <v>241</v>
      </c>
      <c r="G221" s="24">
        <v>7</v>
      </c>
      <c r="H221" s="42"/>
      <c r="I221" s="25">
        <f>ROUND(ROUND(H221,2)*ROUND(G221,3),2)</f>
        <v>0</v>
      </c>
      <c r="O221">
        <f>(I221*21)/100</f>
        <v>0</v>
      </c>
      <c r="P221" t="s">
        <v>22</v>
      </c>
    </row>
    <row r="222" spans="1:16" ht="25.5" x14ac:dyDescent="0.2">
      <c r="A222" s="26" t="s">
        <v>48</v>
      </c>
      <c r="E222" s="27" t="s">
        <v>279</v>
      </c>
      <c r="H222" s="43"/>
    </row>
    <row r="223" spans="1:16" x14ac:dyDescent="0.2">
      <c r="A223" s="30" t="s">
        <v>50</v>
      </c>
      <c r="E223" s="29" t="s">
        <v>619</v>
      </c>
      <c r="H223" s="43"/>
    </row>
    <row r="224" spans="1:16" x14ac:dyDescent="0.2">
      <c r="A224" s="17" t="s">
        <v>177</v>
      </c>
      <c r="B224" s="21" t="s">
        <v>428</v>
      </c>
      <c r="C224" s="21" t="s">
        <v>620</v>
      </c>
      <c r="D224" s="17" t="s">
        <v>23</v>
      </c>
      <c r="E224" s="22" t="s">
        <v>621</v>
      </c>
      <c r="F224" s="23" t="s">
        <v>241</v>
      </c>
      <c r="G224" s="24">
        <v>2</v>
      </c>
      <c r="H224" s="42"/>
      <c r="I224" s="25">
        <f>ROUND(ROUND(H224,2)*ROUND(G224,3),2)</f>
        <v>0</v>
      </c>
      <c r="O224">
        <f>(I224*21)/100</f>
        <v>0</v>
      </c>
      <c r="P224" t="s">
        <v>22</v>
      </c>
    </row>
    <row r="225" spans="1:16" x14ac:dyDescent="0.2">
      <c r="A225" s="26" t="s">
        <v>48</v>
      </c>
      <c r="E225" s="27" t="s">
        <v>622</v>
      </c>
      <c r="H225" s="43"/>
    </row>
    <row r="226" spans="1:16" x14ac:dyDescent="0.2">
      <c r="A226" s="30" t="s">
        <v>50</v>
      </c>
      <c r="E226" s="29" t="s">
        <v>23</v>
      </c>
      <c r="H226" s="43"/>
    </row>
    <row r="227" spans="1:16" x14ac:dyDescent="0.2">
      <c r="A227" s="17" t="s">
        <v>177</v>
      </c>
      <c r="B227" s="21" t="s">
        <v>428</v>
      </c>
      <c r="C227" s="21" t="s">
        <v>623</v>
      </c>
      <c r="D227" s="17" t="s">
        <v>23</v>
      </c>
      <c r="E227" s="22" t="s">
        <v>624</v>
      </c>
      <c r="F227" s="23" t="s">
        <v>122</v>
      </c>
      <c r="G227" s="24">
        <v>0.4</v>
      </c>
      <c r="H227" s="42"/>
      <c r="I227" s="25">
        <f>ROUND(ROUND(H227,2)*ROUND(G227,3),2)</f>
        <v>0</v>
      </c>
      <c r="O227">
        <f>(I227*21)/100</f>
        <v>0</v>
      </c>
      <c r="P227" t="s">
        <v>22</v>
      </c>
    </row>
    <row r="228" spans="1:16" x14ac:dyDescent="0.2">
      <c r="A228" s="26" t="s">
        <v>48</v>
      </c>
      <c r="E228" s="27" t="s">
        <v>625</v>
      </c>
      <c r="H228" s="43"/>
    </row>
    <row r="229" spans="1:16" x14ac:dyDescent="0.2">
      <c r="A229" s="30" t="s">
        <v>50</v>
      </c>
      <c r="E229" s="29" t="s">
        <v>626</v>
      </c>
      <c r="H229" s="43"/>
    </row>
    <row r="230" spans="1:16" x14ac:dyDescent="0.2">
      <c r="A230" s="17" t="s">
        <v>177</v>
      </c>
      <c r="B230" s="21" t="s">
        <v>428</v>
      </c>
      <c r="C230" s="21" t="s">
        <v>627</v>
      </c>
      <c r="D230" s="17" t="s">
        <v>23</v>
      </c>
      <c r="E230" s="22" t="s">
        <v>628</v>
      </c>
      <c r="F230" s="23" t="s">
        <v>241</v>
      </c>
      <c r="G230" s="24">
        <v>2</v>
      </c>
      <c r="H230" s="42"/>
      <c r="I230" s="25">
        <f>ROUND(ROUND(H230,2)*ROUND(G230,3),2)</f>
        <v>0</v>
      </c>
      <c r="O230">
        <f>(I230*21)/100</f>
        <v>0</v>
      </c>
      <c r="P230" t="s">
        <v>22</v>
      </c>
    </row>
    <row r="231" spans="1:16" x14ac:dyDescent="0.2">
      <c r="A231" s="26" t="s">
        <v>48</v>
      </c>
      <c r="E231" s="27" t="s">
        <v>629</v>
      </c>
      <c r="H231" s="43"/>
    </row>
    <row r="232" spans="1:16" x14ac:dyDescent="0.2">
      <c r="A232" s="30" t="s">
        <v>50</v>
      </c>
      <c r="E232" s="29" t="s">
        <v>23</v>
      </c>
      <c r="H232" s="43"/>
    </row>
    <row r="233" spans="1:16" x14ac:dyDescent="0.2">
      <c r="A233" s="17" t="s">
        <v>177</v>
      </c>
      <c r="B233" s="21" t="s">
        <v>428</v>
      </c>
      <c r="C233" s="21" t="s">
        <v>630</v>
      </c>
      <c r="D233" s="17" t="s">
        <v>23</v>
      </c>
      <c r="E233" s="22" t="s">
        <v>631</v>
      </c>
      <c r="F233" s="23" t="s">
        <v>241</v>
      </c>
      <c r="G233" s="24">
        <v>1</v>
      </c>
      <c r="H233" s="42"/>
      <c r="I233" s="25">
        <f>ROUND(ROUND(H233,2)*ROUND(G233,3),2)</f>
        <v>0</v>
      </c>
      <c r="O233">
        <f>(I233*21)/100</f>
        <v>0</v>
      </c>
      <c r="P233" t="s">
        <v>22</v>
      </c>
    </row>
    <row r="234" spans="1:16" x14ac:dyDescent="0.2">
      <c r="A234" s="26" t="s">
        <v>48</v>
      </c>
      <c r="E234" s="27" t="s">
        <v>632</v>
      </c>
      <c r="H234" s="43"/>
    </row>
    <row r="235" spans="1:16" x14ac:dyDescent="0.2">
      <c r="A235" s="30" t="s">
        <v>50</v>
      </c>
      <c r="E235" s="29" t="s">
        <v>23</v>
      </c>
      <c r="H235" s="43"/>
    </row>
    <row r="236" spans="1:16" ht="25.5" x14ac:dyDescent="0.2">
      <c r="A236" s="17" t="s">
        <v>44</v>
      </c>
      <c r="B236" s="21" t="s">
        <v>432</v>
      </c>
      <c r="C236" s="21" t="s">
        <v>633</v>
      </c>
      <c r="D236" s="17" t="s">
        <v>23</v>
      </c>
      <c r="E236" s="22" t="s">
        <v>634</v>
      </c>
      <c r="F236" s="23" t="s">
        <v>241</v>
      </c>
      <c r="G236" s="24">
        <v>7</v>
      </c>
      <c r="H236" s="42"/>
      <c r="I236" s="25">
        <f>ROUND(ROUND(H236,2)*ROUND(G236,3),2)</f>
        <v>0</v>
      </c>
      <c r="O236">
        <f>(I236*21)/100</f>
        <v>0</v>
      </c>
      <c r="P236" t="s">
        <v>22</v>
      </c>
    </row>
    <row r="237" spans="1:16" ht="25.5" x14ac:dyDescent="0.2">
      <c r="A237" s="26" t="s">
        <v>48</v>
      </c>
      <c r="E237" s="27" t="s">
        <v>635</v>
      </c>
      <c r="H237" s="43"/>
    </row>
    <row r="238" spans="1:16" x14ac:dyDescent="0.2">
      <c r="A238" s="30" t="s">
        <v>50</v>
      </c>
      <c r="E238" s="29" t="s">
        <v>636</v>
      </c>
      <c r="H238" s="43"/>
    </row>
    <row r="239" spans="1:16" x14ac:dyDescent="0.2">
      <c r="A239" s="17" t="s">
        <v>177</v>
      </c>
      <c r="B239" s="21" t="s">
        <v>432</v>
      </c>
      <c r="C239" s="21" t="s">
        <v>637</v>
      </c>
      <c r="D239" s="17" t="s">
        <v>184</v>
      </c>
      <c r="E239" s="22" t="s">
        <v>638</v>
      </c>
      <c r="F239" s="23" t="s">
        <v>241</v>
      </c>
      <c r="G239" s="24">
        <v>1</v>
      </c>
      <c r="H239" s="42"/>
      <c r="I239" s="25">
        <f>ROUND(ROUND(H239,2)*ROUND(G239,3),2)</f>
        <v>0</v>
      </c>
      <c r="O239">
        <f>(I239*21)/100</f>
        <v>0</v>
      </c>
      <c r="P239" t="s">
        <v>22</v>
      </c>
    </row>
    <row r="240" spans="1:16" x14ac:dyDescent="0.2">
      <c r="A240" s="26" t="s">
        <v>48</v>
      </c>
      <c r="E240" s="27" t="s">
        <v>639</v>
      </c>
      <c r="H240" s="43"/>
    </row>
    <row r="241" spans="1:16" x14ac:dyDescent="0.2">
      <c r="A241" s="30" t="s">
        <v>50</v>
      </c>
      <c r="E241" s="29" t="s">
        <v>23</v>
      </c>
      <c r="H241" s="43"/>
    </row>
    <row r="242" spans="1:16" x14ac:dyDescent="0.2">
      <c r="A242" s="17" t="s">
        <v>177</v>
      </c>
      <c r="B242" s="21" t="s">
        <v>432</v>
      </c>
      <c r="C242" s="21" t="s">
        <v>637</v>
      </c>
      <c r="D242" s="17" t="s">
        <v>193</v>
      </c>
      <c r="E242" s="22" t="s">
        <v>638</v>
      </c>
      <c r="F242" s="23" t="s">
        <v>241</v>
      </c>
      <c r="G242" s="24">
        <v>4</v>
      </c>
      <c r="H242" s="42"/>
      <c r="I242" s="25">
        <f>ROUND(ROUND(H242,2)*ROUND(G242,3),2)</f>
        <v>0</v>
      </c>
      <c r="O242">
        <f>(I242*21)/100</f>
        <v>0</v>
      </c>
      <c r="P242" t="s">
        <v>22</v>
      </c>
    </row>
    <row r="243" spans="1:16" x14ac:dyDescent="0.2">
      <c r="A243" s="26" t="s">
        <v>48</v>
      </c>
      <c r="E243" s="27" t="s">
        <v>640</v>
      </c>
      <c r="H243" s="43"/>
    </row>
    <row r="244" spans="1:16" x14ac:dyDescent="0.2">
      <c r="A244" s="30" t="s">
        <v>50</v>
      </c>
      <c r="E244" s="29" t="s">
        <v>23</v>
      </c>
      <c r="H244" s="43"/>
    </row>
    <row r="245" spans="1:16" x14ac:dyDescent="0.2">
      <c r="A245" s="17" t="s">
        <v>177</v>
      </c>
      <c r="B245" s="21" t="s">
        <v>432</v>
      </c>
      <c r="C245" s="21" t="s">
        <v>641</v>
      </c>
      <c r="D245" s="17" t="s">
        <v>23</v>
      </c>
      <c r="E245" s="22" t="s">
        <v>642</v>
      </c>
      <c r="F245" s="23" t="s">
        <v>241</v>
      </c>
      <c r="G245" s="24">
        <v>2</v>
      </c>
      <c r="H245" s="42"/>
      <c r="I245" s="25">
        <f>ROUND(ROUND(H245,2)*ROUND(G245,3),2)</f>
        <v>0</v>
      </c>
      <c r="O245">
        <f>(I245*21)/100</f>
        <v>0</v>
      </c>
      <c r="P245" t="s">
        <v>22</v>
      </c>
    </row>
    <row r="246" spans="1:16" x14ac:dyDescent="0.2">
      <c r="A246" s="26" t="s">
        <v>48</v>
      </c>
      <c r="E246" s="27" t="s">
        <v>643</v>
      </c>
      <c r="H246" s="43"/>
    </row>
    <row r="247" spans="1:16" x14ac:dyDescent="0.2">
      <c r="A247" s="30" t="s">
        <v>50</v>
      </c>
      <c r="E247" s="29" t="s">
        <v>23</v>
      </c>
      <c r="H247" s="43"/>
    </row>
    <row r="248" spans="1:16" x14ac:dyDescent="0.2">
      <c r="A248" s="17" t="s">
        <v>44</v>
      </c>
      <c r="B248" s="21" t="s">
        <v>436</v>
      </c>
      <c r="C248" s="21" t="s">
        <v>644</v>
      </c>
      <c r="D248" s="17" t="s">
        <v>23</v>
      </c>
      <c r="E248" s="22" t="s">
        <v>645</v>
      </c>
      <c r="F248" s="23" t="s">
        <v>241</v>
      </c>
      <c r="G248" s="24">
        <v>5</v>
      </c>
      <c r="H248" s="42"/>
      <c r="I248" s="25">
        <f>ROUND(ROUND(H248,2)*ROUND(G248,3),2)</f>
        <v>0</v>
      </c>
      <c r="O248">
        <f>(I248*21)/100</f>
        <v>0</v>
      </c>
      <c r="P248" t="s">
        <v>22</v>
      </c>
    </row>
    <row r="249" spans="1:16" ht="25.5" x14ac:dyDescent="0.2">
      <c r="A249" s="26" t="s">
        <v>48</v>
      </c>
      <c r="E249" s="27" t="s">
        <v>279</v>
      </c>
      <c r="H249" s="43"/>
    </row>
    <row r="250" spans="1:16" x14ac:dyDescent="0.2">
      <c r="A250" s="30" t="s">
        <v>50</v>
      </c>
      <c r="E250" s="29" t="s">
        <v>646</v>
      </c>
      <c r="H250" s="43"/>
    </row>
    <row r="251" spans="1:16" x14ac:dyDescent="0.2">
      <c r="A251" s="17" t="s">
        <v>177</v>
      </c>
      <c r="B251" s="21" t="s">
        <v>436</v>
      </c>
      <c r="C251" s="21" t="s">
        <v>647</v>
      </c>
      <c r="D251" s="17" t="s">
        <v>23</v>
      </c>
      <c r="E251" s="22" t="s">
        <v>648</v>
      </c>
      <c r="F251" s="23" t="s">
        <v>241</v>
      </c>
      <c r="G251" s="24">
        <v>1</v>
      </c>
      <c r="H251" s="42"/>
      <c r="I251" s="25">
        <f>ROUND(ROUND(H251,2)*ROUND(G251,3),2)</f>
        <v>0</v>
      </c>
      <c r="O251">
        <f>(I251*21)/100</f>
        <v>0</v>
      </c>
      <c r="P251" t="s">
        <v>22</v>
      </c>
    </row>
    <row r="252" spans="1:16" x14ac:dyDescent="0.2">
      <c r="A252" s="26" t="s">
        <v>48</v>
      </c>
      <c r="E252" s="27" t="s">
        <v>649</v>
      </c>
      <c r="H252" s="43"/>
    </row>
    <row r="253" spans="1:16" x14ac:dyDescent="0.2">
      <c r="A253" s="30" t="s">
        <v>50</v>
      </c>
      <c r="E253" s="29" t="s">
        <v>23</v>
      </c>
      <c r="H253" s="43"/>
    </row>
    <row r="254" spans="1:16" ht="25.5" x14ac:dyDescent="0.2">
      <c r="A254" s="17" t="s">
        <v>177</v>
      </c>
      <c r="B254" s="21" t="s">
        <v>436</v>
      </c>
      <c r="C254" s="21" t="s">
        <v>650</v>
      </c>
      <c r="D254" s="17" t="s">
        <v>23</v>
      </c>
      <c r="E254" s="22" t="s">
        <v>651</v>
      </c>
      <c r="F254" s="23" t="s">
        <v>241</v>
      </c>
      <c r="G254" s="24">
        <v>1</v>
      </c>
      <c r="H254" s="42"/>
      <c r="I254" s="25">
        <f>ROUND(ROUND(H254,2)*ROUND(G254,3),2)</f>
        <v>0</v>
      </c>
      <c r="O254">
        <f>(I254*21)/100</f>
        <v>0</v>
      </c>
      <c r="P254" t="s">
        <v>22</v>
      </c>
    </row>
    <row r="255" spans="1:16" x14ac:dyDescent="0.2">
      <c r="A255" s="26" t="s">
        <v>48</v>
      </c>
      <c r="E255" s="27" t="s">
        <v>652</v>
      </c>
      <c r="H255" s="43"/>
    </row>
    <row r="256" spans="1:16" x14ac:dyDescent="0.2">
      <c r="A256" s="30" t="s">
        <v>50</v>
      </c>
      <c r="E256" s="29" t="s">
        <v>23</v>
      </c>
      <c r="H256" s="43"/>
    </row>
    <row r="257" spans="1:16" ht="25.5" x14ac:dyDescent="0.2">
      <c r="A257" s="17" t="s">
        <v>177</v>
      </c>
      <c r="B257" s="21" t="s">
        <v>436</v>
      </c>
      <c r="C257" s="21" t="s">
        <v>653</v>
      </c>
      <c r="D257" s="17" t="s">
        <v>23</v>
      </c>
      <c r="E257" s="22" t="s">
        <v>654</v>
      </c>
      <c r="F257" s="23" t="s">
        <v>241</v>
      </c>
      <c r="G257" s="24">
        <v>2</v>
      </c>
      <c r="H257" s="42"/>
      <c r="I257" s="25">
        <f>ROUND(ROUND(H257,2)*ROUND(G257,3),2)</f>
        <v>0</v>
      </c>
      <c r="O257">
        <f>(I257*21)/100</f>
        <v>0</v>
      </c>
      <c r="P257" t="s">
        <v>22</v>
      </c>
    </row>
    <row r="258" spans="1:16" x14ac:dyDescent="0.2">
      <c r="A258" s="26" t="s">
        <v>48</v>
      </c>
      <c r="E258" s="27" t="s">
        <v>655</v>
      </c>
      <c r="H258" s="43"/>
    </row>
    <row r="259" spans="1:16" x14ac:dyDescent="0.2">
      <c r="A259" s="30" t="s">
        <v>50</v>
      </c>
      <c r="E259" s="29" t="s">
        <v>23</v>
      </c>
      <c r="H259" s="43"/>
    </row>
    <row r="260" spans="1:16" x14ac:dyDescent="0.2">
      <c r="A260" s="17" t="s">
        <v>177</v>
      </c>
      <c r="B260" s="21" t="s">
        <v>436</v>
      </c>
      <c r="C260" s="21" t="s">
        <v>656</v>
      </c>
      <c r="D260" s="17" t="s">
        <v>23</v>
      </c>
      <c r="E260" s="22" t="s">
        <v>657</v>
      </c>
      <c r="F260" s="23" t="s">
        <v>241</v>
      </c>
      <c r="G260" s="24">
        <v>1</v>
      </c>
      <c r="H260" s="42"/>
      <c r="I260" s="25">
        <f>ROUND(ROUND(H260,2)*ROUND(G260,3),2)</f>
        <v>0</v>
      </c>
      <c r="O260">
        <f>(I260*21)/100</f>
        <v>0</v>
      </c>
      <c r="P260" t="s">
        <v>22</v>
      </c>
    </row>
    <row r="261" spans="1:16" x14ac:dyDescent="0.2">
      <c r="A261" s="26" t="s">
        <v>48</v>
      </c>
      <c r="E261" s="27" t="s">
        <v>658</v>
      </c>
      <c r="H261" s="43"/>
    </row>
    <row r="262" spans="1:16" x14ac:dyDescent="0.2">
      <c r="A262" s="30" t="s">
        <v>50</v>
      </c>
      <c r="E262" s="29" t="s">
        <v>23</v>
      </c>
      <c r="H262" s="43"/>
    </row>
    <row r="263" spans="1:16" ht="25.5" x14ac:dyDescent="0.2">
      <c r="A263" s="17" t="s">
        <v>44</v>
      </c>
      <c r="B263" s="21" t="s">
        <v>440</v>
      </c>
      <c r="C263" s="21" t="s">
        <v>659</v>
      </c>
      <c r="D263" s="17" t="s">
        <v>23</v>
      </c>
      <c r="E263" s="22" t="s">
        <v>660</v>
      </c>
      <c r="F263" s="23" t="s">
        <v>241</v>
      </c>
      <c r="G263" s="24">
        <v>1</v>
      </c>
      <c r="H263" s="42"/>
      <c r="I263" s="25">
        <f>ROUND(ROUND(H263,2)*ROUND(G263,3),2)</f>
        <v>0</v>
      </c>
      <c r="O263">
        <f>(I263*21)/100</f>
        <v>0</v>
      </c>
      <c r="P263" t="s">
        <v>22</v>
      </c>
    </row>
    <row r="264" spans="1:16" ht="25.5" x14ac:dyDescent="0.2">
      <c r="A264" s="26" t="s">
        <v>48</v>
      </c>
      <c r="E264" s="27" t="s">
        <v>661</v>
      </c>
      <c r="H264" s="43"/>
    </row>
    <row r="265" spans="1:16" x14ac:dyDescent="0.2">
      <c r="A265" s="30" t="s">
        <v>50</v>
      </c>
      <c r="E265" s="29" t="s">
        <v>23</v>
      </c>
      <c r="H265" s="43"/>
    </row>
    <row r="266" spans="1:16" x14ac:dyDescent="0.2">
      <c r="A266" s="17" t="s">
        <v>177</v>
      </c>
      <c r="B266" s="21" t="s">
        <v>440</v>
      </c>
      <c r="C266" s="21" t="s">
        <v>662</v>
      </c>
      <c r="D266" s="17" t="s">
        <v>23</v>
      </c>
      <c r="E266" s="22" t="s">
        <v>663</v>
      </c>
      <c r="F266" s="23" t="s">
        <v>241</v>
      </c>
      <c r="G266" s="24">
        <v>1</v>
      </c>
      <c r="H266" s="42"/>
      <c r="I266" s="25">
        <f>ROUND(ROUND(H266,2)*ROUND(G266,3),2)</f>
        <v>0</v>
      </c>
      <c r="O266">
        <f>(I266*21)/100</f>
        <v>0</v>
      </c>
      <c r="P266" t="s">
        <v>22</v>
      </c>
    </row>
    <row r="267" spans="1:16" x14ac:dyDescent="0.2">
      <c r="A267" s="26" t="s">
        <v>48</v>
      </c>
      <c r="E267" s="27" t="s">
        <v>664</v>
      </c>
      <c r="H267" s="43"/>
    </row>
    <row r="268" spans="1:16" x14ac:dyDescent="0.2">
      <c r="A268" s="30" t="s">
        <v>50</v>
      </c>
      <c r="E268" s="29" t="s">
        <v>23</v>
      </c>
      <c r="H268" s="43"/>
    </row>
    <row r="269" spans="1:16" x14ac:dyDescent="0.2">
      <c r="A269" s="17" t="s">
        <v>44</v>
      </c>
      <c r="B269" s="21" t="s">
        <v>444</v>
      </c>
      <c r="C269" s="21" t="s">
        <v>665</v>
      </c>
      <c r="D269" s="17" t="s">
        <v>23</v>
      </c>
      <c r="E269" s="22" t="s">
        <v>666</v>
      </c>
      <c r="F269" s="23" t="s">
        <v>241</v>
      </c>
      <c r="G269" s="24">
        <v>2</v>
      </c>
      <c r="H269" s="42"/>
      <c r="I269" s="25">
        <f>ROUND(ROUND(H269,2)*ROUND(G269,3),2)</f>
        <v>0</v>
      </c>
      <c r="O269">
        <f>(I269*21)/100</f>
        <v>0</v>
      </c>
      <c r="P269" t="s">
        <v>22</v>
      </c>
    </row>
    <row r="270" spans="1:16" ht="25.5" x14ac:dyDescent="0.2">
      <c r="A270" s="26" t="s">
        <v>48</v>
      </c>
      <c r="E270" s="27" t="s">
        <v>293</v>
      </c>
      <c r="H270" s="43"/>
    </row>
    <row r="271" spans="1:16" x14ac:dyDescent="0.2">
      <c r="A271" s="30" t="s">
        <v>50</v>
      </c>
      <c r="E271" s="29" t="s">
        <v>269</v>
      </c>
      <c r="H271" s="43"/>
    </row>
    <row r="272" spans="1:16" x14ac:dyDescent="0.2">
      <c r="A272" s="17" t="s">
        <v>177</v>
      </c>
      <c r="B272" s="21" t="s">
        <v>444</v>
      </c>
      <c r="C272" s="21" t="s">
        <v>667</v>
      </c>
      <c r="D272" s="17" t="s">
        <v>23</v>
      </c>
      <c r="E272" s="22" t="s">
        <v>668</v>
      </c>
      <c r="F272" s="23" t="s">
        <v>241</v>
      </c>
      <c r="G272" s="24">
        <v>1</v>
      </c>
      <c r="H272" s="42"/>
      <c r="I272" s="25">
        <f>ROUND(ROUND(H272,2)*ROUND(G272,3),2)</f>
        <v>0</v>
      </c>
      <c r="O272">
        <f>(I272*21)/100</f>
        <v>0</v>
      </c>
      <c r="P272" t="s">
        <v>22</v>
      </c>
    </row>
    <row r="273" spans="1:16" x14ac:dyDescent="0.2">
      <c r="A273" s="26" t="s">
        <v>48</v>
      </c>
      <c r="E273" s="27" t="s">
        <v>669</v>
      </c>
      <c r="H273" s="43"/>
    </row>
    <row r="274" spans="1:16" x14ac:dyDescent="0.2">
      <c r="A274" s="30" t="s">
        <v>50</v>
      </c>
      <c r="E274" s="29" t="s">
        <v>23</v>
      </c>
      <c r="H274" s="43"/>
    </row>
    <row r="275" spans="1:16" x14ac:dyDescent="0.2">
      <c r="A275" s="17" t="s">
        <v>177</v>
      </c>
      <c r="B275" s="21" t="s">
        <v>444</v>
      </c>
      <c r="C275" s="21" t="s">
        <v>670</v>
      </c>
      <c r="D275" s="17" t="s">
        <v>23</v>
      </c>
      <c r="E275" s="22" t="s">
        <v>671</v>
      </c>
      <c r="F275" s="23" t="s">
        <v>241</v>
      </c>
      <c r="G275" s="24">
        <v>1</v>
      </c>
      <c r="H275" s="42"/>
      <c r="I275" s="25">
        <f>ROUND(ROUND(H275,2)*ROUND(G275,3),2)</f>
        <v>0</v>
      </c>
      <c r="O275">
        <f>(I275*21)/100</f>
        <v>0</v>
      </c>
      <c r="P275" t="s">
        <v>22</v>
      </c>
    </row>
    <row r="276" spans="1:16" x14ac:dyDescent="0.2">
      <c r="A276" s="26" t="s">
        <v>48</v>
      </c>
      <c r="E276" s="27" t="s">
        <v>672</v>
      </c>
      <c r="H276" s="43"/>
    </row>
    <row r="277" spans="1:16" x14ac:dyDescent="0.2">
      <c r="A277" s="30" t="s">
        <v>50</v>
      </c>
      <c r="E277" s="29" t="s">
        <v>23</v>
      </c>
      <c r="H277" s="43"/>
    </row>
    <row r="278" spans="1:16" ht="25.5" x14ac:dyDescent="0.2">
      <c r="A278" s="17" t="s">
        <v>44</v>
      </c>
      <c r="B278" s="21" t="s">
        <v>449</v>
      </c>
      <c r="C278" s="21" t="s">
        <v>298</v>
      </c>
      <c r="D278" s="17" t="s">
        <v>184</v>
      </c>
      <c r="E278" s="22" t="s">
        <v>299</v>
      </c>
      <c r="F278" s="23" t="s">
        <v>122</v>
      </c>
      <c r="G278" s="24">
        <v>2</v>
      </c>
      <c r="H278" s="42"/>
      <c r="I278" s="25">
        <f>ROUND(ROUND(H278,2)*ROUND(G278,3),2)</f>
        <v>0</v>
      </c>
      <c r="O278">
        <f>(I278*21)/100</f>
        <v>0</v>
      </c>
      <c r="P278" t="s">
        <v>22</v>
      </c>
    </row>
    <row r="279" spans="1:16" x14ac:dyDescent="0.2">
      <c r="A279" s="26" t="s">
        <v>48</v>
      </c>
      <c r="E279" s="27" t="s">
        <v>300</v>
      </c>
      <c r="H279" s="43"/>
    </row>
    <row r="280" spans="1:16" x14ac:dyDescent="0.2">
      <c r="A280" s="30" t="s">
        <v>50</v>
      </c>
      <c r="E280" s="29" t="s">
        <v>23</v>
      </c>
      <c r="H280" s="43"/>
    </row>
    <row r="281" spans="1:16" x14ac:dyDescent="0.2">
      <c r="A281" s="17" t="s">
        <v>177</v>
      </c>
      <c r="B281" s="21" t="s">
        <v>449</v>
      </c>
      <c r="C281" s="21" t="s">
        <v>301</v>
      </c>
      <c r="D281" s="17" t="s">
        <v>23</v>
      </c>
      <c r="E281" s="22" t="s">
        <v>302</v>
      </c>
      <c r="F281" s="23" t="s">
        <v>122</v>
      </c>
      <c r="G281" s="24">
        <v>2</v>
      </c>
      <c r="H281" s="42"/>
      <c r="I281" s="25">
        <f>ROUND(ROUND(H281,2)*ROUND(G281,3),2)</f>
        <v>0</v>
      </c>
      <c r="O281">
        <f>(I281*21)/100</f>
        <v>0</v>
      </c>
      <c r="P281" t="s">
        <v>22</v>
      </c>
    </row>
    <row r="282" spans="1:16" x14ac:dyDescent="0.2">
      <c r="A282" s="26" t="s">
        <v>48</v>
      </c>
      <c r="E282" s="27" t="s">
        <v>303</v>
      </c>
      <c r="H282" s="43"/>
    </row>
    <row r="283" spans="1:16" x14ac:dyDescent="0.2">
      <c r="A283" s="30" t="s">
        <v>50</v>
      </c>
      <c r="E283" s="29" t="s">
        <v>23</v>
      </c>
      <c r="H283" s="43"/>
    </row>
    <row r="284" spans="1:16" ht="25.5" x14ac:dyDescent="0.2">
      <c r="A284" s="17" t="s">
        <v>44</v>
      </c>
      <c r="B284" s="21" t="s">
        <v>454</v>
      </c>
      <c r="C284" s="21" t="s">
        <v>298</v>
      </c>
      <c r="D284" s="17" t="s">
        <v>193</v>
      </c>
      <c r="E284" s="22" t="s">
        <v>299</v>
      </c>
      <c r="F284" s="23" t="s">
        <v>122</v>
      </c>
      <c r="G284" s="24">
        <v>7</v>
      </c>
      <c r="H284" s="42"/>
      <c r="I284" s="25">
        <f>ROUND(ROUND(H284,2)*ROUND(G284,3),2)</f>
        <v>0</v>
      </c>
      <c r="O284">
        <f>(I284*21)/100</f>
        <v>0</v>
      </c>
      <c r="P284" t="s">
        <v>22</v>
      </c>
    </row>
    <row r="285" spans="1:16" ht="38.25" x14ac:dyDescent="0.2">
      <c r="A285" s="26" t="s">
        <v>48</v>
      </c>
      <c r="E285" s="27" t="s">
        <v>305</v>
      </c>
      <c r="H285" s="43"/>
    </row>
    <row r="286" spans="1:16" x14ac:dyDescent="0.2">
      <c r="A286" s="30" t="s">
        <v>50</v>
      </c>
      <c r="E286" s="29" t="s">
        <v>23</v>
      </c>
      <c r="H286" s="43"/>
    </row>
    <row r="287" spans="1:16" ht="25.5" x14ac:dyDescent="0.2">
      <c r="A287" s="17" t="s">
        <v>44</v>
      </c>
      <c r="B287" s="21" t="s">
        <v>458</v>
      </c>
      <c r="C287" s="21" t="s">
        <v>307</v>
      </c>
      <c r="D287" s="17" t="s">
        <v>184</v>
      </c>
      <c r="E287" s="22" t="s">
        <v>308</v>
      </c>
      <c r="F287" s="23" t="s">
        <v>122</v>
      </c>
      <c r="G287" s="24">
        <v>2.4300000000000002</v>
      </c>
      <c r="H287" s="42"/>
      <c r="I287" s="25">
        <f>ROUND(ROUND(H287,2)*ROUND(G287,3),2)</f>
        <v>0</v>
      </c>
      <c r="O287">
        <f>(I287*21)/100</f>
        <v>0</v>
      </c>
      <c r="P287" t="s">
        <v>22</v>
      </c>
    </row>
    <row r="288" spans="1:16" x14ac:dyDescent="0.2">
      <c r="A288" s="26" t="s">
        <v>48</v>
      </c>
      <c r="E288" s="27" t="s">
        <v>300</v>
      </c>
      <c r="H288" s="43"/>
    </row>
    <row r="289" spans="1:16" x14ac:dyDescent="0.2">
      <c r="A289" s="30" t="s">
        <v>50</v>
      </c>
      <c r="E289" s="29" t="s">
        <v>23</v>
      </c>
      <c r="H289" s="43"/>
    </row>
    <row r="290" spans="1:16" x14ac:dyDescent="0.2">
      <c r="A290" s="17" t="s">
        <v>177</v>
      </c>
      <c r="B290" s="21" t="s">
        <v>458</v>
      </c>
      <c r="C290" s="21" t="s">
        <v>673</v>
      </c>
      <c r="D290" s="17" t="s">
        <v>23</v>
      </c>
      <c r="E290" s="22" t="s">
        <v>674</v>
      </c>
      <c r="F290" s="23" t="s">
        <v>122</v>
      </c>
      <c r="G290" s="24">
        <v>2.4300000000000002</v>
      </c>
      <c r="H290" s="42"/>
      <c r="I290" s="25">
        <f>ROUND(ROUND(H290,2)*ROUND(G290,3),2)</f>
        <v>0</v>
      </c>
      <c r="O290">
        <f>(I290*21)/100</f>
        <v>0</v>
      </c>
      <c r="P290" t="s">
        <v>22</v>
      </c>
    </row>
    <row r="291" spans="1:16" x14ac:dyDescent="0.2">
      <c r="A291" s="26" t="s">
        <v>48</v>
      </c>
      <c r="E291" s="27" t="s">
        <v>303</v>
      </c>
      <c r="H291" s="43"/>
    </row>
    <row r="292" spans="1:16" x14ac:dyDescent="0.2">
      <c r="A292" s="30" t="s">
        <v>50</v>
      </c>
      <c r="E292" s="29" t="s">
        <v>23</v>
      </c>
      <c r="H292" s="43"/>
    </row>
    <row r="293" spans="1:16" ht="25.5" x14ac:dyDescent="0.2">
      <c r="A293" s="17" t="s">
        <v>44</v>
      </c>
      <c r="B293" s="21" t="s">
        <v>462</v>
      </c>
      <c r="C293" s="21" t="s">
        <v>307</v>
      </c>
      <c r="D293" s="17" t="s">
        <v>193</v>
      </c>
      <c r="E293" s="22" t="s">
        <v>308</v>
      </c>
      <c r="F293" s="23" t="s">
        <v>122</v>
      </c>
      <c r="G293" s="24">
        <v>151.5</v>
      </c>
      <c r="H293" s="42"/>
      <c r="I293" s="25">
        <f>ROUND(ROUND(H293,2)*ROUND(G293,3),2)</f>
        <v>0</v>
      </c>
      <c r="O293">
        <f>(I293*21)/100</f>
        <v>0</v>
      </c>
      <c r="P293" t="s">
        <v>22</v>
      </c>
    </row>
    <row r="294" spans="1:16" ht="38.25" x14ac:dyDescent="0.2">
      <c r="A294" s="26" t="s">
        <v>48</v>
      </c>
      <c r="E294" s="27" t="s">
        <v>309</v>
      </c>
      <c r="H294" s="43"/>
    </row>
    <row r="295" spans="1:16" x14ac:dyDescent="0.2">
      <c r="A295" s="30" t="s">
        <v>50</v>
      </c>
      <c r="E295" s="29" t="s">
        <v>23</v>
      </c>
      <c r="H295" s="43"/>
    </row>
    <row r="296" spans="1:16" ht="25.5" x14ac:dyDescent="0.2">
      <c r="A296" s="17" t="s">
        <v>44</v>
      </c>
      <c r="B296" s="21" t="s">
        <v>675</v>
      </c>
      <c r="C296" s="21" t="s">
        <v>676</v>
      </c>
      <c r="D296" s="17" t="s">
        <v>23</v>
      </c>
      <c r="E296" s="22" t="s">
        <v>677</v>
      </c>
      <c r="F296" s="23" t="s">
        <v>122</v>
      </c>
      <c r="G296" s="24">
        <v>2</v>
      </c>
      <c r="H296" s="42"/>
      <c r="I296" s="25">
        <f>ROUND(ROUND(H296,2)*ROUND(G296,3),2)</f>
        <v>0</v>
      </c>
      <c r="O296">
        <f>(I296*21)/100</f>
        <v>0</v>
      </c>
      <c r="P296" t="s">
        <v>22</v>
      </c>
    </row>
    <row r="297" spans="1:16" x14ac:dyDescent="0.2">
      <c r="A297" s="26" t="s">
        <v>48</v>
      </c>
      <c r="E297" s="27" t="s">
        <v>300</v>
      </c>
      <c r="H297" s="43"/>
    </row>
    <row r="298" spans="1:16" x14ac:dyDescent="0.2">
      <c r="A298" s="30" t="s">
        <v>50</v>
      </c>
      <c r="E298" s="29" t="s">
        <v>23</v>
      </c>
      <c r="H298" s="43"/>
    </row>
    <row r="299" spans="1:16" x14ac:dyDescent="0.2">
      <c r="A299" s="17" t="s">
        <v>177</v>
      </c>
      <c r="B299" s="21" t="s">
        <v>675</v>
      </c>
      <c r="C299" s="21" t="s">
        <v>678</v>
      </c>
      <c r="D299" s="17" t="s">
        <v>23</v>
      </c>
      <c r="E299" s="22" t="s">
        <v>679</v>
      </c>
      <c r="F299" s="23" t="s">
        <v>122</v>
      </c>
      <c r="G299" s="24">
        <v>2</v>
      </c>
      <c r="H299" s="42"/>
      <c r="I299" s="25">
        <f>ROUND(ROUND(H299,2)*ROUND(G299,3),2)</f>
        <v>0</v>
      </c>
      <c r="O299">
        <f>(I299*21)/100</f>
        <v>0</v>
      </c>
      <c r="P299" t="s">
        <v>22</v>
      </c>
    </row>
    <row r="300" spans="1:16" x14ac:dyDescent="0.2">
      <c r="A300" s="26" t="s">
        <v>48</v>
      </c>
      <c r="E300" s="27" t="s">
        <v>303</v>
      </c>
      <c r="H300" s="43"/>
    </row>
    <row r="301" spans="1:16" x14ac:dyDescent="0.2">
      <c r="A301" s="30" t="s">
        <v>50</v>
      </c>
      <c r="E301" s="29" t="s">
        <v>23</v>
      </c>
      <c r="H301" s="43"/>
    </row>
    <row r="302" spans="1:16" x14ac:dyDescent="0.2">
      <c r="A302" s="17" t="s">
        <v>44</v>
      </c>
      <c r="B302" s="21" t="s">
        <v>680</v>
      </c>
      <c r="C302" s="21" t="s">
        <v>681</v>
      </c>
      <c r="D302" s="17" t="s">
        <v>23</v>
      </c>
      <c r="E302" s="22" t="s">
        <v>682</v>
      </c>
      <c r="F302" s="23" t="s">
        <v>241</v>
      </c>
      <c r="G302" s="24">
        <v>2</v>
      </c>
      <c r="H302" s="42"/>
      <c r="I302" s="25">
        <f>ROUND(ROUND(H302,2)*ROUND(G302,3),2)</f>
        <v>0</v>
      </c>
      <c r="O302">
        <f>(I302*21)/100</f>
        <v>0</v>
      </c>
      <c r="P302" t="s">
        <v>22</v>
      </c>
    </row>
    <row r="303" spans="1:16" x14ac:dyDescent="0.2">
      <c r="A303" s="26" t="s">
        <v>48</v>
      </c>
      <c r="E303" s="27" t="s">
        <v>683</v>
      </c>
      <c r="H303" s="43"/>
    </row>
    <row r="304" spans="1:16" x14ac:dyDescent="0.2">
      <c r="A304" s="30" t="s">
        <v>50</v>
      </c>
      <c r="E304" s="29" t="s">
        <v>23</v>
      </c>
      <c r="H304" s="43"/>
    </row>
    <row r="305" spans="1:16" x14ac:dyDescent="0.2">
      <c r="A305" s="17" t="s">
        <v>177</v>
      </c>
      <c r="B305" s="21" t="s">
        <v>680</v>
      </c>
      <c r="C305" s="21" t="s">
        <v>684</v>
      </c>
      <c r="D305" s="17" t="s">
        <v>23</v>
      </c>
      <c r="E305" s="22" t="s">
        <v>685</v>
      </c>
      <c r="F305" s="23" t="s">
        <v>241</v>
      </c>
      <c r="G305" s="24">
        <v>2</v>
      </c>
      <c r="H305" s="42"/>
      <c r="I305" s="25">
        <f>ROUND(ROUND(H305,2)*ROUND(G305,3),2)</f>
        <v>0</v>
      </c>
      <c r="O305">
        <f>(I305*21)/100</f>
        <v>0</v>
      </c>
      <c r="P305" t="s">
        <v>22</v>
      </c>
    </row>
    <row r="306" spans="1:16" x14ac:dyDescent="0.2">
      <c r="A306" s="26" t="s">
        <v>48</v>
      </c>
      <c r="E306" s="27" t="s">
        <v>686</v>
      </c>
      <c r="H306" s="43"/>
    </row>
    <row r="307" spans="1:16" x14ac:dyDescent="0.2">
      <c r="A307" s="30" t="s">
        <v>50</v>
      </c>
      <c r="E307" s="29" t="s">
        <v>23</v>
      </c>
      <c r="H307" s="43"/>
    </row>
    <row r="308" spans="1:16" x14ac:dyDescent="0.2">
      <c r="A308" s="17" t="s">
        <v>44</v>
      </c>
      <c r="B308" s="21" t="s">
        <v>687</v>
      </c>
      <c r="C308" s="21" t="s">
        <v>322</v>
      </c>
      <c r="D308" s="17" t="s">
        <v>23</v>
      </c>
      <c r="E308" s="22" t="s">
        <v>323</v>
      </c>
      <c r="F308" s="23" t="s">
        <v>241</v>
      </c>
      <c r="G308" s="24">
        <v>1</v>
      </c>
      <c r="H308" s="42"/>
      <c r="I308" s="25">
        <f>ROUND(ROUND(H308,2)*ROUND(G308,3),2)</f>
        <v>0</v>
      </c>
      <c r="O308">
        <f>(I308*21)/100</f>
        <v>0</v>
      </c>
      <c r="P308" t="s">
        <v>22</v>
      </c>
    </row>
    <row r="309" spans="1:16" x14ac:dyDescent="0.2">
      <c r="A309" s="26" t="s">
        <v>48</v>
      </c>
      <c r="E309" s="27" t="s">
        <v>23</v>
      </c>
      <c r="H309" s="43"/>
    </row>
    <row r="310" spans="1:16" x14ac:dyDescent="0.2">
      <c r="A310" s="30" t="s">
        <v>50</v>
      </c>
      <c r="E310" s="29" t="s">
        <v>23</v>
      </c>
      <c r="H310" s="43"/>
    </row>
    <row r="311" spans="1:16" x14ac:dyDescent="0.2">
      <c r="A311" s="17" t="s">
        <v>177</v>
      </c>
      <c r="B311" s="21" t="s">
        <v>687</v>
      </c>
      <c r="C311" s="21" t="s">
        <v>242</v>
      </c>
      <c r="D311" s="17" t="s">
        <v>23</v>
      </c>
      <c r="E311" s="22" t="s">
        <v>243</v>
      </c>
      <c r="F311" s="23" t="s">
        <v>122</v>
      </c>
      <c r="G311" s="24">
        <v>1.3</v>
      </c>
      <c r="H311" s="42"/>
      <c r="I311" s="25">
        <f>ROUND(ROUND(H311,2)*ROUND(G311,3),2)</f>
        <v>0</v>
      </c>
      <c r="O311">
        <f>(I311*21)/100</f>
        <v>0</v>
      </c>
      <c r="P311" t="s">
        <v>22</v>
      </c>
    </row>
    <row r="312" spans="1:16" x14ac:dyDescent="0.2">
      <c r="A312" s="26" t="s">
        <v>48</v>
      </c>
      <c r="E312" s="27" t="s">
        <v>324</v>
      </c>
      <c r="H312" s="43"/>
    </row>
    <row r="313" spans="1:16" x14ac:dyDescent="0.2">
      <c r="A313" s="30" t="s">
        <v>50</v>
      </c>
      <c r="E313" s="29" t="s">
        <v>245</v>
      </c>
      <c r="H313" s="43"/>
    </row>
    <row r="314" spans="1:16" x14ac:dyDescent="0.2">
      <c r="A314" s="17" t="s">
        <v>177</v>
      </c>
      <c r="B314" s="21" t="s">
        <v>687</v>
      </c>
      <c r="C314" s="21" t="s">
        <v>326</v>
      </c>
      <c r="D314" s="17" t="s">
        <v>23</v>
      </c>
      <c r="E314" s="22" t="s">
        <v>327</v>
      </c>
      <c r="F314" s="23" t="s">
        <v>241</v>
      </c>
      <c r="G314" s="24">
        <v>1</v>
      </c>
      <c r="H314" s="42"/>
      <c r="I314" s="25">
        <f>ROUND(ROUND(H314,2)*ROUND(G314,3),2)</f>
        <v>0</v>
      </c>
      <c r="O314">
        <f>(I314*21)/100</f>
        <v>0</v>
      </c>
      <c r="P314" t="s">
        <v>22</v>
      </c>
    </row>
    <row r="315" spans="1:16" x14ac:dyDescent="0.2">
      <c r="A315" s="26" t="s">
        <v>48</v>
      </c>
      <c r="E315" s="27" t="s">
        <v>328</v>
      </c>
      <c r="H315" s="43"/>
    </row>
    <row r="316" spans="1:16" x14ac:dyDescent="0.2">
      <c r="A316" s="30" t="s">
        <v>50</v>
      </c>
      <c r="E316" s="29" t="s">
        <v>23</v>
      </c>
      <c r="H316" s="43"/>
    </row>
    <row r="317" spans="1:16" x14ac:dyDescent="0.2">
      <c r="A317" s="17" t="s">
        <v>177</v>
      </c>
      <c r="B317" s="21" t="s">
        <v>687</v>
      </c>
      <c r="C317" s="21" t="s">
        <v>329</v>
      </c>
      <c r="D317" s="17" t="s">
        <v>23</v>
      </c>
      <c r="E317" s="22" t="s">
        <v>330</v>
      </c>
      <c r="F317" s="23" t="s">
        <v>241</v>
      </c>
      <c r="G317" s="24">
        <v>1</v>
      </c>
      <c r="H317" s="42"/>
      <c r="I317" s="25">
        <f>ROUND(ROUND(H317,2)*ROUND(G317,3),2)</f>
        <v>0</v>
      </c>
      <c r="O317">
        <f>(I317*21)/100</f>
        <v>0</v>
      </c>
      <c r="P317" t="s">
        <v>22</v>
      </c>
    </row>
    <row r="318" spans="1:16" ht="25.5" x14ac:dyDescent="0.2">
      <c r="A318" s="26" t="s">
        <v>48</v>
      </c>
      <c r="E318" s="27" t="s">
        <v>331</v>
      </c>
      <c r="H318" s="43"/>
    </row>
    <row r="319" spans="1:16" x14ac:dyDescent="0.2">
      <c r="A319" s="30" t="s">
        <v>50</v>
      </c>
      <c r="E319" s="29" t="s">
        <v>23</v>
      </c>
      <c r="H319" s="43"/>
    </row>
    <row r="320" spans="1:16" x14ac:dyDescent="0.2">
      <c r="A320" s="17" t="s">
        <v>44</v>
      </c>
      <c r="B320" s="21" t="s">
        <v>688</v>
      </c>
      <c r="C320" s="21" t="s">
        <v>689</v>
      </c>
      <c r="D320" s="17" t="s">
        <v>23</v>
      </c>
      <c r="E320" s="22" t="s">
        <v>690</v>
      </c>
      <c r="F320" s="23" t="s">
        <v>241</v>
      </c>
      <c r="G320" s="24">
        <v>1</v>
      </c>
      <c r="H320" s="42"/>
      <c r="I320" s="25">
        <f>ROUND(ROUND(H320,2)*ROUND(G320,3),2)</f>
        <v>0</v>
      </c>
      <c r="O320">
        <f>(I320*21)/100</f>
        <v>0</v>
      </c>
      <c r="P320" t="s">
        <v>22</v>
      </c>
    </row>
    <row r="321" spans="1:16" x14ac:dyDescent="0.2">
      <c r="A321" s="26" t="s">
        <v>48</v>
      </c>
      <c r="E321" s="27" t="s">
        <v>23</v>
      </c>
      <c r="H321" s="43"/>
    </row>
    <row r="322" spans="1:16" x14ac:dyDescent="0.2">
      <c r="A322" s="30" t="s">
        <v>50</v>
      </c>
      <c r="E322" s="29" t="s">
        <v>23</v>
      </c>
      <c r="H322" s="43"/>
    </row>
    <row r="323" spans="1:16" x14ac:dyDescent="0.2">
      <c r="A323" s="17" t="s">
        <v>177</v>
      </c>
      <c r="B323" s="21" t="s">
        <v>688</v>
      </c>
      <c r="C323" s="21" t="s">
        <v>242</v>
      </c>
      <c r="D323" s="17" t="s">
        <v>23</v>
      </c>
      <c r="E323" s="22" t="s">
        <v>243</v>
      </c>
      <c r="F323" s="23" t="s">
        <v>122</v>
      </c>
      <c r="G323" s="24">
        <v>1.3</v>
      </c>
      <c r="H323" s="42"/>
      <c r="I323" s="25">
        <f>ROUND(ROUND(H323,2)*ROUND(G323,3),2)</f>
        <v>0</v>
      </c>
      <c r="O323">
        <f>(I323*21)/100</f>
        <v>0</v>
      </c>
      <c r="P323" t="s">
        <v>22</v>
      </c>
    </row>
    <row r="324" spans="1:16" x14ac:dyDescent="0.2">
      <c r="A324" s="26" t="s">
        <v>48</v>
      </c>
      <c r="E324" s="27" t="s">
        <v>324</v>
      </c>
      <c r="H324" s="43"/>
    </row>
    <row r="325" spans="1:16" x14ac:dyDescent="0.2">
      <c r="A325" s="30" t="s">
        <v>50</v>
      </c>
      <c r="E325" s="29" t="s">
        <v>691</v>
      </c>
      <c r="H325" s="43"/>
    </row>
    <row r="326" spans="1:16" x14ac:dyDescent="0.2">
      <c r="A326" s="17" t="s">
        <v>177</v>
      </c>
      <c r="B326" s="21" t="s">
        <v>688</v>
      </c>
      <c r="C326" s="21" t="s">
        <v>692</v>
      </c>
      <c r="D326" s="17" t="s">
        <v>23</v>
      </c>
      <c r="E326" s="22" t="s">
        <v>693</v>
      </c>
      <c r="F326" s="23" t="s">
        <v>241</v>
      </c>
      <c r="G326" s="24">
        <v>1</v>
      </c>
      <c r="H326" s="42"/>
      <c r="I326" s="25">
        <f>ROUND(ROUND(H326,2)*ROUND(G326,3),2)</f>
        <v>0</v>
      </c>
      <c r="O326">
        <f>(I326*21)/100</f>
        <v>0</v>
      </c>
      <c r="P326" t="s">
        <v>22</v>
      </c>
    </row>
    <row r="327" spans="1:16" ht="25.5" x14ac:dyDescent="0.2">
      <c r="A327" s="26" t="s">
        <v>48</v>
      </c>
      <c r="E327" s="27" t="s">
        <v>694</v>
      </c>
      <c r="H327" s="43"/>
    </row>
    <row r="328" spans="1:16" x14ac:dyDescent="0.2">
      <c r="A328" s="30" t="s">
        <v>50</v>
      </c>
      <c r="E328" s="29" t="s">
        <v>23</v>
      </c>
      <c r="H328" s="43"/>
    </row>
    <row r="329" spans="1:16" x14ac:dyDescent="0.2">
      <c r="A329" s="17" t="s">
        <v>177</v>
      </c>
      <c r="B329" s="21" t="s">
        <v>688</v>
      </c>
      <c r="C329" s="21" t="s">
        <v>329</v>
      </c>
      <c r="D329" s="17" t="s">
        <v>23</v>
      </c>
      <c r="E329" s="22" t="s">
        <v>330</v>
      </c>
      <c r="F329" s="23" t="s">
        <v>241</v>
      </c>
      <c r="G329" s="24">
        <v>1</v>
      </c>
      <c r="H329" s="42"/>
      <c r="I329" s="25">
        <f>ROUND(ROUND(H329,2)*ROUND(G329,3),2)</f>
        <v>0</v>
      </c>
      <c r="O329">
        <f>(I329*21)/100</f>
        <v>0</v>
      </c>
      <c r="P329" t="s">
        <v>22</v>
      </c>
    </row>
    <row r="330" spans="1:16" ht="25.5" x14ac:dyDescent="0.2">
      <c r="A330" s="26" t="s">
        <v>48</v>
      </c>
      <c r="E330" s="27" t="s">
        <v>695</v>
      </c>
      <c r="H330" s="43"/>
    </row>
    <row r="331" spans="1:16" x14ac:dyDescent="0.2">
      <c r="A331" s="30" t="s">
        <v>50</v>
      </c>
      <c r="E331" s="29" t="s">
        <v>23</v>
      </c>
      <c r="H331" s="43"/>
    </row>
    <row r="332" spans="1:16" x14ac:dyDescent="0.2">
      <c r="A332" s="17" t="s">
        <v>44</v>
      </c>
      <c r="B332" s="21" t="s">
        <v>696</v>
      </c>
      <c r="C332" s="21" t="s">
        <v>333</v>
      </c>
      <c r="D332" s="17" t="s">
        <v>23</v>
      </c>
      <c r="E332" s="22" t="s">
        <v>334</v>
      </c>
      <c r="F332" s="23" t="s">
        <v>241</v>
      </c>
      <c r="G332" s="24">
        <v>2</v>
      </c>
      <c r="H332" s="42"/>
      <c r="I332" s="25">
        <f>ROUND(ROUND(H332,2)*ROUND(G332,3),2)</f>
        <v>0</v>
      </c>
      <c r="O332">
        <f>(I332*21)/100</f>
        <v>0</v>
      </c>
      <c r="P332" t="s">
        <v>22</v>
      </c>
    </row>
    <row r="333" spans="1:16" ht="25.5" x14ac:dyDescent="0.2">
      <c r="A333" s="26" t="s">
        <v>48</v>
      </c>
      <c r="E333" s="27" t="s">
        <v>335</v>
      </c>
      <c r="H333" s="43"/>
    </row>
    <row r="334" spans="1:16" x14ac:dyDescent="0.2">
      <c r="A334" s="30" t="s">
        <v>50</v>
      </c>
      <c r="E334" s="29" t="s">
        <v>269</v>
      </c>
      <c r="H334" s="43"/>
    </row>
    <row r="335" spans="1:16" x14ac:dyDescent="0.2">
      <c r="A335" s="17" t="s">
        <v>177</v>
      </c>
      <c r="B335" s="21" t="s">
        <v>696</v>
      </c>
      <c r="C335" s="21" t="s">
        <v>337</v>
      </c>
      <c r="D335" s="17" t="s">
        <v>23</v>
      </c>
      <c r="E335" s="22" t="s">
        <v>338</v>
      </c>
      <c r="F335" s="23" t="s">
        <v>241</v>
      </c>
      <c r="G335" s="24">
        <v>1</v>
      </c>
      <c r="H335" s="42"/>
      <c r="I335" s="25">
        <f>ROUND(ROUND(H335,2)*ROUND(G335,3),2)</f>
        <v>0</v>
      </c>
      <c r="O335">
        <f>(I335*21)/100</f>
        <v>0</v>
      </c>
      <c r="P335" t="s">
        <v>22</v>
      </c>
    </row>
    <row r="336" spans="1:16" x14ac:dyDescent="0.2">
      <c r="A336" s="26" t="s">
        <v>48</v>
      </c>
      <c r="E336" s="27" t="s">
        <v>339</v>
      </c>
      <c r="H336" s="43"/>
    </row>
    <row r="337" spans="1:16" x14ac:dyDescent="0.2">
      <c r="A337" s="30" t="s">
        <v>50</v>
      </c>
      <c r="E337" s="29" t="s">
        <v>23</v>
      </c>
      <c r="H337" s="43"/>
    </row>
    <row r="338" spans="1:16" x14ac:dyDescent="0.2">
      <c r="A338" s="17" t="s">
        <v>177</v>
      </c>
      <c r="B338" s="21" t="s">
        <v>696</v>
      </c>
      <c r="C338" s="21" t="s">
        <v>343</v>
      </c>
      <c r="D338" s="17" t="s">
        <v>23</v>
      </c>
      <c r="E338" s="22" t="s">
        <v>344</v>
      </c>
      <c r="F338" s="23" t="s">
        <v>241</v>
      </c>
      <c r="G338" s="24">
        <v>1</v>
      </c>
      <c r="H338" s="42"/>
      <c r="I338" s="25">
        <f>ROUND(ROUND(H338,2)*ROUND(G338,3),2)</f>
        <v>0</v>
      </c>
      <c r="O338">
        <f>(I338*21)/100</f>
        <v>0</v>
      </c>
      <c r="P338" t="s">
        <v>22</v>
      </c>
    </row>
    <row r="339" spans="1:16" ht="25.5" x14ac:dyDescent="0.2">
      <c r="A339" s="26" t="s">
        <v>48</v>
      </c>
      <c r="E339" s="27" t="s">
        <v>345</v>
      </c>
      <c r="H339" s="43"/>
    </row>
    <row r="340" spans="1:16" x14ac:dyDescent="0.2">
      <c r="A340" s="30" t="s">
        <v>50</v>
      </c>
      <c r="E340" s="29" t="s">
        <v>23</v>
      </c>
      <c r="H340" s="43"/>
    </row>
    <row r="341" spans="1:16" x14ac:dyDescent="0.2">
      <c r="A341" s="17" t="s">
        <v>44</v>
      </c>
      <c r="B341" s="21" t="s">
        <v>697</v>
      </c>
      <c r="C341" s="21" t="s">
        <v>698</v>
      </c>
      <c r="D341" s="17" t="s">
        <v>23</v>
      </c>
      <c r="E341" s="22" t="s">
        <v>699</v>
      </c>
      <c r="F341" s="23" t="s">
        <v>241</v>
      </c>
      <c r="G341" s="24">
        <v>1</v>
      </c>
      <c r="H341" s="42"/>
      <c r="I341" s="25">
        <f>ROUND(ROUND(H341,2)*ROUND(G341,3),2)</f>
        <v>0</v>
      </c>
      <c r="O341">
        <f>(I341*21)/100</f>
        <v>0</v>
      </c>
      <c r="P341" t="s">
        <v>22</v>
      </c>
    </row>
    <row r="342" spans="1:16" x14ac:dyDescent="0.2">
      <c r="A342" s="26" t="s">
        <v>48</v>
      </c>
      <c r="E342" s="27" t="s">
        <v>23</v>
      </c>
      <c r="H342" s="43"/>
    </row>
    <row r="343" spans="1:16" x14ac:dyDescent="0.2">
      <c r="A343" s="30" t="s">
        <v>50</v>
      </c>
      <c r="E343" s="29" t="s">
        <v>23</v>
      </c>
      <c r="H343" s="43"/>
    </row>
    <row r="344" spans="1:16" x14ac:dyDescent="0.2">
      <c r="A344" s="17" t="s">
        <v>177</v>
      </c>
      <c r="B344" s="21" t="s">
        <v>697</v>
      </c>
      <c r="C344" s="21" t="s">
        <v>242</v>
      </c>
      <c r="D344" s="17" t="s">
        <v>23</v>
      </c>
      <c r="E344" s="22" t="s">
        <v>243</v>
      </c>
      <c r="F344" s="23" t="s">
        <v>122</v>
      </c>
      <c r="G344" s="24">
        <v>1.3</v>
      </c>
      <c r="H344" s="42"/>
      <c r="I344" s="25">
        <f>ROUND(ROUND(H344,2)*ROUND(G344,3),2)</f>
        <v>0</v>
      </c>
      <c r="O344">
        <f>(I344*21)/100</f>
        <v>0</v>
      </c>
      <c r="P344" t="s">
        <v>22</v>
      </c>
    </row>
    <row r="345" spans="1:16" x14ac:dyDescent="0.2">
      <c r="A345" s="26" t="s">
        <v>48</v>
      </c>
      <c r="E345" s="27" t="s">
        <v>324</v>
      </c>
      <c r="H345" s="43"/>
    </row>
    <row r="346" spans="1:16" x14ac:dyDescent="0.2">
      <c r="A346" s="30" t="s">
        <v>50</v>
      </c>
      <c r="E346" s="29" t="s">
        <v>245</v>
      </c>
      <c r="H346" s="43"/>
    </row>
    <row r="347" spans="1:16" x14ac:dyDescent="0.2">
      <c r="A347" s="17" t="s">
        <v>177</v>
      </c>
      <c r="B347" s="21" t="s">
        <v>697</v>
      </c>
      <c r="C347" s="21" t="s">
        <v>700</v>
      </c>
      <c r="D347" s="17" t="s">
        <v>23</v>
      </c>
      <c r="E347" s="22" t="s">
        <v>701</v>
      </c>
      <c r="F347" s="23" t="s">
        <v>241</v>
      </c>
      <c r="G347" s="24">
        <v>1</v>
      </c>
      <c r="H347" s="42"/>
      <c r="I347" s="25">
        <f>ROUND(ROUND(H347,2)*ROUND(G347,3),2)</f>
        <v>0</v>
      </c>
      <c r="O347">
        <f>(I347*21)/100</f>
        <v>0</v>
      </c>
      <c r="P347" t="s">
        <v>22</v>
      </c>
    </row>
    <row r="348" spans="1:16" ht="25.5" x14ac:dyDescent="0.2">
      <c r="A348" s="26" t="s">
        <v>48</v>
      </c>
      <c r="E348" s="27" t="s">
        <v>702</v>
      </c>
      <c r="H348" s="43"/>
    </row>
    <row r="349" spans="1:16" x14ac:dyDescent="0.2">
      <c r="A349" s="30" t="s">
        <v>50</v>
      </c>
      <c r="E349" s="29" t="s">
        <v>23</v>
      </c>
      <c r="H349" s="43"/>
    </row>
    <row r="350" spans="1:16" x14ac:dyDescent="0.2">
      <c r="A350" s="17" t="s">
        <v>177</v>
      </c>
      <c r="B350" s="21" t="s">
        <v>697</v>
      </c>
      <c r="C350" s="21" t="s">
        <v>329</v>
      </c>
      <c r="D350" s="17" t="s">
        <v>23</v>
      </c>
      <c r="E350" s="22" t="s">
        <v>330</v>
      </c>
      <c r="F350" s="23" t="s">
        <v>241</v>
      </c>
      <c r="G350" s="24">
        <v>1</v>
      </c>
      <c r="H350" s="42"/>
      <c r="I350" s="25">
        <f>ROUND(ROUND(H350,2)*ROUND(G350,3),2)</f>
        <v>0</v>
      </c>
      <c r="O350">
        <f>(I350*21)/100</f>
        <v>0</v>
      </c>
      <c r="P350" t="s">
        <v>22</v>
      </c>
    </row>
    <row r="351" spans="1:16" ht="25.5" x14ac:dyDescent="0.2">
      <c r="A351" s="26" t="s">
        <v>48</v>
      </c>
      <c r="E351" s="27" t="s">
        <v>695</v>
      </c>
      <c r="H351" s="43"/>
    </row>
    <row r="352" spans="1:16" x14ac:dyDescent="0.2">
      <c r="A352" s="30" t="s">
        <v>50</v>
      </c>
      <c r="E352" s="29" t="s">
        <v>23</v>
      </c>
      <c r="H352" s="43"/>
    </row>
    <row r="353" spans="1:16" x14ac:dyDescent="0.2">
      <c r="A353" s="17" t="s">
        <v>44</v>
      </c>
      <c r="B353" s="21" t="s">
        <v>703</v>
      </c>
      <c r="C353" s="21" t="s">
        <v>704</v>
      </c>
      <c r="D353" s="17" t="s">
        <v>23</v>
      </c>
      <c r="E353" s="22" t="s">
        <v>705</v>
      </c>
      <c r="F353" s="23" t="s">
        <v>241</v>
      </c>
      <c r="G353" s="24">
        <v>4</v>
      </c>
      <c r="H353" s="42"/>
      <c r="I353" s="25">
        <f>ROUND(ROUND(H353,2)*ROUND(G353,3),2)</f>
        <v>0</v>
      </c>
      <c r="O353">
        <f>(I353*21)/100</f>
        <v>0</v>
      </c>
      <c r="P353" t="s">
        <v>22</v>
      </c>
    </row>
    <row r="354" spans="1:16" ht="25.5" x14ac:dyDescent="0.2">
      <c r="A354" s="26" t="s">
        <v>48</v>
      </c>
      <c r="E354" s="27" t="s">
        <v>335</v>
      </c>
      <c r="H354" s="43"/>
    </row>
    <row r="355" spans="1:16" x14ac:dyDescent="0.2">
      <c r="A355" s="30" t="s">
        <v>50</v>
      </c>
      <c r="E355" s="29" t="s">
        <v>706</v>
      </c>
      <c r="H355" s="43"/>
    </row>
    <row r="356" spans="1:16" x14ac:dyDescent="0.2">
      <c r="A356" s="17" t="s">
        <v>177</v>
      </c>
      <c r="B356" s="21" t="s">
        <v>703</v>
      </c>
      <c r="C356" s="21" t="s">
        <v>707</v>
      </c>
      <c r="D356" s="17" t="s">
        <v>23</v>
      </c>
      <c r="E356" s="22" t="s">
        <v>708</v>
      </c>
      <c r="F356" s="23" t="s">
        <v>241</v>
      </c>
      <c r="G356" s="24">
        <v>1</v>
      </c>
      <c r="H356" s="42"/>
      <c r="I356" s="25">
        <f>ROUND(ROUND(H356,2)*ROUND(G356,3),2)</f>
        <v>0</v>
      </c>
      <c r="O356">
        <f>(I356*21)/100</f>
        <v>0</v>
      </c>
      <c r="P356" t="s">
        <v>22</v>
      </c>
    </row>
    <row r="357" spans="1:16" x14ac:dyDescent="0.2">
      <c r="A357" s="26" t="s">
        <v>48</v>
      </c>
      <c r="E357" s="27" t="s">
        <v>709</v>
      </c>
      <c r="H357" s="43"/>
    </row>
    <row r="358" spans="1:16" x14ac:dyDescent="0.2">
      <c r="A358" s="30" t="s">
        <v>50</v>
      </c>
      <c r="E358" s="29" t="s">
        <v>23</v>
      </c>
      <c r="H358" s="43"/>
    </row>
    <row r="359" spans="1:16" x14ac:dyDescent="0.2">
      <c r="A359" s="17" t="s">
        <v>177</v>
      </c>
      <c r="B359" s="21" t="s">
        <v>703</v>
      </c>
      <c r="C359" s="21" t="s">
        <v>710</v>
      </c>
      <c r="D359" s="17" t="s">
        <v>23</v>
      </c>
      <c r="E359" s="22" t="s">
        <v>711</v>
      </c>
      <c r="F359" s="23" t="s">
        <v>241</v>
      </c>
      <c r="G359" s="24">
        <v>1</v>
      </c>
      <c r="H359" s="42"/>
      <c r="I359" s="25">
        <f>ROUND(ROUND(H359,2)*ROUND(G359,3),2)</f>
        <v>0</v>
      </c>
      <c r="O359">
        <f>(I359*21)/100</f>
        <v>0</v>
      </c>
      <c r="P359" t="s">
        <v>22</v>
      </c>
    </row>
    <row r="360" spans="1:16" x14ac:dyDescent="0.2">
      <c r="A360" s="26" t="s">
        <v>48</v>
      </c>
      <c r="E360" s="27" t="s">
        <v>712</v>
      </c>
      <c r="H360" s="43"/>
    </row>
    <row r="361" spans="1:16" x14ac:dyDescent="0.2">
      <c r="A361" s="30" t="s">
        <v>50</v>
      </c>
      <c r="E361" s="29" t="s">
        <v>23</v>
      </c>
      <c r="H361" s="43"/>
    </row>
    <row r="362" spans="1:16" x14ac:dyDescent="0.2">
      <c r="A362" s="17" t="s">
        <v>177</v>
      </c>
      <c r="B362" s="21" t="s">
        <v>703</v>
      </c>
      <c r="C362" s="21" t="s">
        <v>713</v>
      </c>
      <c r="D362" s="17" t="s">
        <v>23</v>
      </c>
      <c r="E362" s="22" t="s">
        <v>714</v>
      </c>
      <c r="F362" s="23" t="s">
        <v>241</v>
      </c>
      <c r="G362" s="24">
        <v>1</v>
      </c>
      <c r="H362" s="42"/>
      <c r="I362" s="25">
        <f>ROUND(ROUND(H362,2)*ROUND(G362,3),2)</f>
        <v>0</v>
      </c>
      <c r="O362">
        <f>(I362*21)/100</f>
        <v>0</v>
      </c>
      <c r="P362" t="s">
        <v>22</v>
      </c>
    </row>
    <row r="363" spans="1:16" x14ac:dyDescent="0.2">
      <c r="A363" s="26" t="s">
        <v>48</v>
      </c>
      <c r="E363" s="27" t="s">
        <v>715</v>
      </c>
      <c r="H363" s="43"/>
    </row>
    <row r="364" spans="1:16" x14ac:dyDescent="0.2">
      <c r="A364" s="30" t="s">
        <v>50</v>
      </c>
      <c r="E364" s="29" t="s">
        <v>23</v>
      </c>
      <c r="H364" s="43"/>
    </row>
    <row r="365" spans="1:16" x14ac:dyDescent="0.2">
      <c r="A365" s="17" t="s">
        <v>177</v>
      </c>
      <c r="B365" s="21" t="s">
        <v>703</v>
      </c>
      <c r="C365" s="21" t="s">
        <v>716</v>
      </c>
      <c r="D365" s="17" t="s">
        <v>23</v>
      </c>
      <c r="E365" s="22" t="s">
        <v>717</v>
      </c>
      <c r="F365" s="23" t="s">
        <v>241</v>
      </c>
      <c r="G365" s="24">
        <v>1</v>
      </c>
      <c r="H365" s="42"/>
      <c r="I365" s="25">
        <f>ROUND(ROUND(H365,2)*ROUND(G365,3),2)</f>
        <v>0</v>
      </c>
      <c r="O365">
        <f>(I365*21)/100</f>
        <v>0</v>
      </c>
      <c r="P365" t="s">
        <v>22</v>
      </c>
    </row>
    <row r="366" spans="1:16" x14ac:dyDescent="0.2">
      <c r="A366" s="26" t="s">
        <v>48</v>
      </c>
      <c r="E366" s="27" t="s">
        <v>718</v>
      </c>
      <c r="H366" s="43"/>
    </row>
    <row r="367" spans="1:16" x14ac:dyDescent="0.2">
      <c r="A367" s="30" t="s">
        <v>50</v>
      </c>
      <c r="E367" s="29" t="s">
        <v>23</v>
      </c>
      <c r="H367" s="43"/>
    </row>
    <row r="368" spans="1:16" x14ac:dyDescent="0.2">
      <c r="A368" s="17" t="s">
        <v>44</v>
      </c>
      <c r="B368" s="21" t="s">
        <v>719</v>
      </c>
      <c r="C368" s="21" t="s">
        <v>347</v>
      </c>
      <c r="D368" s="17" t="s">
        <v>23</v>
      </c>
      <c r="E368" s="22" t="s">
        <v>348</v>
      </c>
      <c r="F368" s="23" t="s">
        <v>241</v>
      </c>
      <c r="G368" s="24">
        <v>2</v>
      </c>
      <c r="H368" s="42"/>
      <c r="I368" s="25">
        <f>ROUND(ROUND(H368,2)*ROUND(G368,3),2)</f>
        <v>0</v>
      </c>
      <c r="O368">
        <f>(I368*21)/100</f>
        <v>0</v>
      </c>
      <c r="P368" t="s">
        <v>22</v>
      </c>
    </row>
    <row r="369" spans="1:16" x14ac:dyDescent="0.2">
      <c r="A369" s="26" t="s">
        <v>48</v>
      </c>
      <c r="E369" s="27" t="s">
        <v>720</v>
      </c>
      <c r="H369" s="43"/>
    </row>
    <row r="370" spans="1:16" x14ac:dyDescent="0.2">
      <c r="A370" s="30" t="s">
        <v>50</v>
      </c>
      <c r="E370" s="29" t="s">
        <v>23</v>
      </c>
      <c r="H370" s="43"/>
    </row>
    <row r="371" spans="1:16" x14ac:dyDescent="0.2">
      <c r="A371" s="17" t="s">
        <v>177</v>
      </c>
      <c r="B371" s="21" t="s">
        <v>719</v>
      </c>
      <c r="C371" s="21" t="s">
        <v>350</v>
      </c>
      <c r="D371" s="17" t="s">
        <v>23</v>
      </c>
      <c r="E371" s="22" t="s">
        <v>351</v>
      </c>
      <c r="F371" s="23" t="s">
        <v>241</v>
      </c>
      <c r="G371" s="24">
        <v>2</v>
      </c>
      <c r="H371" s="42"/>
      <c r="I371" s="25">
        <f>ROUND(ROUND(H371,2)*ROUND(G371,3),2)</f>
        <v>0</v>
      </c>
      <c r="O371">
        <f>(I371*21)/100</f>
        <v>0</v>
      </c>
      <c r="P371" t="s">
        <v>22</v>
      </c>
    </row>
    <row r="372" spans="1:16" x14ac:dyDescent="0.2">
      <c r="A372" s="26" t="s">
        <v>48</v>
      </c>
      <c r="E372" s="27" t="s">
        <v>352</v>
      </c>
      <c r="H372" s="43"/>
    </row>
    <row r="373" spans="1:16" x14ac:dyDescent="0.2">
      <c r="A373" s="30" t="s">
        <v>50</v>
      </c>
      <c r="E373" s="29" t="s">
        <v>23</v>
      </c>
      <c r="H373" s="43"/>
    </row>
    <row r="374" spans="1:16" x14ac:dyDescent="0.2">
      <c r="A374" s="17" t="s">
        <v>44</v>
      </c>
      <c r="B374" s="21" t="s">
        <v>721</v>
      </c>
      <c r="C374" s="21" t="s">
        <v>722</v>
      </c>
      <c r="D374" s="17" t="s">
        <v>23</v>
      </c>
      <c r="E374" s="22" t="s">
        <v>723</v>
      </c>
      <c r="F374" s="23" t="s">
        <v>241</v>
      </c>
      <c r="G374" s="24">
        <v>2</v>
      </c>
      <c r="H374" s="42"/>
      <c r="I374" s="25">
        <f>ROUND(ROUND(H374,2)*ROUND(G374,3),2)</f>
        <v>0</v>
      </c>
      <c r="O374">
        <f>(I374*21)/100</f>
        <v>0</v>
      </c>
      <c r="P374" t="s">
        <v>22</v>
      </c>
    </row>
    <row r="375" spans="1:16" x14ac:dyDescent="0.2">
      <c r="A375" s="26" t="s">
        <v>48</v>
      </c>
      <c r="E375" s="27" t="s">
        <v>724</v>
      </c>
      <c r="H375" s="43"/>
    </row>
    <row r="376" spans="1:16" x14ac:dyDescent="0.2">
      <c r="A376" s="30" t="s">
        <v>50</v>
      </c>
      <c r="E376" s="29" t="s">
        <v>23</v>
      </c>
      <c r="H376" s="43"/>
    </row>
    <row r="377" spans="1:16" x14ac:dyDescent="0.2">
      <c r="A377" s="17" t="s">
        <v>177</v>
      </c>
      <c r="B377" s="21" t="s">
        <v>721</v>
      </c>
      <c r="C377" s="21" t="s">
        <v>725</v>
      </c>
      <c r="D377" s="17" t="s">
        <v>23</v>
      </c>
      <c r="E377" s="22" t="s">
        <v>726</v>
      </c>
      <c r="F377" s="23" t="s">
        <v>241</v>
      </c>
      <c r="G377" s="24">
        <v>2</v>
      </c>
      <c r="H377" s="42"/>
      <c r="I377" s="25">
        <f>ROUND(ROUND(H377,2)*ROUND(G377,3),2)</f>
        <v>0</v>
      </c>
      <c r="O377">
        <f>(I377*21)/100</f>
        <v>0</v>
      </c>
      <c r="P377" t="s">
        <v>22</v>
      </c>
    </row>
    <row r="378" spans="1:16" ht="25.5" x14ac:dyDescent="0.2">
      <c r="A378" s="26" t="s">
        <v>48</v>
      </c>
      <c r="E378" s="27" t="s">
        <v>727</v>
      </c>
      <c r="H378" s="43"/>
    </row>
    <row r="379" spans="1:16" x14ac:dyDescent="0.2">
      <c r="A379" s="30" t="s">
        <v>50</v>
      </c>
      <c r="E379" s="29" t="s">
        <v>23</v>
      </c>
      <c r="H379" s="43"/>
    </row>
    <row r="380" spans="1:16" x14ac:dyDescent="0.2">
      <c r="A380" s="17" t="s">
        <v>44</v>
      </c>
      <c r="B380" s="21" t="s">
        <v>728</v>
      </c>
      <c r="C380" s="21" t="s">
        <v>729</v>
      </c>
      <c r="D380" s="17" t="s">
        <v>23</v>
      </c>
      <c r="E380" s="22" t="s">
        <v>730</v>
      </c>
      <c r="F380" s="23" t="s">
        <v>241</v>
      </c>
      <c r="G380" s="24">
        <v>1</v>
      </c>
      <c r="H380" s="42"/>
      <c r="I380" s="25">
        <f>ROUND(ROUND(H380,2)*ROUND(G380,3),2)</f>
        <v>0</v>
      </c>
      <c r="O380">
        <f>(I380*21)/100</f>
        <v>0</v>
      </c>
      <c r="P380" t="s">
        <v>22</v>
      </c>
    </row>
    <row r="381" spans="1:16" ht="25.5" x14ac:dyDescent="0.2">
      <c r="A381" s="26" t="s">
        <v>48</v>
      </c>
      <c r="E381" s="27" t="s">
        <v>335</v>
      </c>
      <c r="H381" s="43"/>
    </row>
    <row r="382" spans="1:16" x14ac:dyDescent="0.2">
      <c r="A382" s="30" t="s">
        <v>50</v>
      </c>
      <c r="E382" s="29" t="s">
        <v>23</v>
      </c>
      <c r="H382" s="43"/>
    </row>
    <row r="383" spans="1:16" x14ac:dyDescent="0.2">
      <c r="A383" s="17" t="s">
        <v>177</v>
      </c>
      <c r="B383" s="21" t="s">
        <v>728</v>
      </c>
      <c r="C383" s="21" t="s">
        <v>731</v>
      </c>
      <c r="D383" s="17" t="s">
        <v>23</v>
      </c>
      <c r="E383" s="22" t="s">
        <v>732</v>
      </c>
      <c r="F383" s="23" t="s">
        <v>241</v>
      </c>
      <c r="G383" s="24">
        <v>1</v>
      </c>
      <c r="H383" s="42"/>
      <c r="I383" s="25">
        <f>ROUND(ROUND(H383,2)*ROUND(G383,3),2)</f>
        <v>0</v>
      </c>
      <c r="O383">
        <f>(I383*21)/100</f>
        <v>0</v>
      </c>
      <c r="P383" t="s">
        <v>22</v>
      </c>
    </row>
    <row r="384" spans="1:16" x14ac:dyDescent="0.2">
      <c r="A384" s="26" t="s">
        <v>48</v>
      </c>
      <c r="E384" s="27" t="s">
        <v>733</v>
      </c>
      <c r="H384" s="43"/>
    </row>
    <row r="385" spans="1:16" x14ac:dyDescent="0.2">
      <c r="A385" s="30" t="s">
        <v>50</v>
      </c>
      <c r="E385" s="29" t="s">
        <v>23</v>
      </c>
      <c r="H385" s="43"/>
    </row>
    <row r="386" spans="1:16" x14ac:dyDescent="0.2">
      <c r="A386" s="17" t="s">
        <v>44</v>
      </c>
      <c r="B386" s="21" t="s">
        <v>734</v>
      </c>
      <c r="C386" s="21" t="s">
        <v>735</v>
      </c>
      <c r="D386" s="17" t="s">
        <v>23</v>
      </c>
      <c r="E386" s="22" t="s">
        <v>736</v>
      </c>
      <c r="F386" s="23" t="s">
        <v>241</v>
      </c>
      <c r="G386" s="24">
        <v>2</v>
      </c>
      <c r="H386" s="42"/>
      <c r="I386" s="25">
        <f>ROUND(ROUND(H386,2)*ROUND(G386,3),2)</f>
        <v>0</v>
      </c>
      <c r="O386">
        <f>(I386*21)/100</f>
        <v>0</v>
      </c>
      <c r="P386" t="s">
        <v>22</v>
      </c>
    </row>
    <row r="387" spans="1:16" x14ac:dyDescent="0.2">
      <c r="A387" s="26" t="s">
        <v>48</v>
      </c>
      <c r="E387" s="27" t="s">
        <v>720</v>
      </c>
      <c r="H387" s="43"/>
    </row>
    <row r="388" spans="1:16" x14ac:dyDescent="0.2">
      <c r="A388" s="30" t="s">
        <v>50</v>
      </c>
      <c r="E388" s="29" t="s">
        <v>23</v>
      </c>
      <c r="H388" s="43"/>
    </row>
    <row r="389" spans="1:16" x14ac:dyDescent="0.2">
      <c r="A389" s="17" t="s">
        <v>177</v>
      </c>
      <c r="B389" s="21" t="s">
        <v>734</v>
      </c>
      <c r="C389" s="21" t="s">
        <v>737</v>
      </c>
      <c r="D389" s="17" t="s">
        <v>23</v>
      </c>
      <c r="E389" s="22" t="s">
        <v>738</v>
      </c>
      <c r="F389" s="23" t="s">
        <v>241</v>
      </c>
      <c r="G389" s="24">
        <v>2</v>
      </c>
      <c r="H389" s="42"/>
      <c r="I389" s="25">
        <f>ROUND(ROUND(H389,2)*ROUND(G389,3),2)</f>
        <v>0</v>
      </c>
      <c r="O389">
        <f>(I389*21)/100</f>
        <v>0</v>
      </c>
      <c r="P389" t="s">
        <v>22</v>
      </c>
    </row>
    <row r="390" spans="1:16" x14ac:dyDescent="0.2">
      <c r="A390" s="26" t="s">
        <v>48</v>
      </c>
      <c r="E390" s="27" t="s">
        <v>739</v>
      </c>
      <c r="H390" s="43"/>
    </row>
    <row r="391" spans="1:16" x14ac:dyDescent="0.2">
      <c r="A391" s="30" t="s">
        <v>50</v>
      </c>
      <c r="E391" s="29" t="s">
        <v>23</v>
      </c>
      <c r="H391" s="43"/>
    </row>
    <row r="392" spans="1:16" x14ac:dyDescent="0.2">
      <c r="A392" s="17" t="s">
        <v>44</v>
      </c>
      <c r="B392" s="21" t="s">
        <v>740</v>
      </c>
      <c r="C392" s="21" t="s">
        <v>741</v>
      </c>
      <c r="D392" s="17" t="s">
        <v>23</v>
      </c>
      <c r="E392" s="22" t="s">
        <v>742</v>
      </c>
      <c r="F392" s="23" t="s">
        <v>241</v>
      </c>
      <c r="G392" s="24">
        <v>3</v>
      </c>
      <c r="H392" s="42"/>
      <c r="I392" s="25">
        <f>ROUND(ROUND(H392,2)*ROUND(G392,3),2)</f>
        <v>0</v>
      </c>
      <c r="O392">
        <f>(I392*21)/100</f>
        <v>0</v>
      </c>
      <c r="P392" t="s">
        <v>22</v>
      </c>
    </row>
    <row r="393" spans="1:16" x14ac:dyDescent="0.2">
      <c r="A393" s="26" t="s">
        <v>48</v>
      </c>
      <c r="E393" s="27" t="s">
        <v>23</v>
      </c>
      <c r="H393" s="43"/>
    </row>
    <row r="394" spans="1:16" x14ac:dyDescent="0.2">
      <c r="A394" s="30" t="s">
        <v>50</v>
      </c>
      <c r="E394" s="29" t="s">
        <v>280</v>
      </c>
      <c r="H394" s="43"/>
    </row>
    <row r="395" spans="1:16" x14ac:dyDescent="0.2">
      <c r="A395" s="17" t="s">
        <v>177</v>
      </c>
      <c r="B395" s="21" t="s">
        <v>740</v>
      </c>
      <c r="C395" s="21" t="s">
        <v>743</v>
      </c>
      <c r="D395" s="17" t="s">
        <v>184</v>
      </c>
      <c r="E395" s="22" t="s">
        <v>744</v>
      </c>
      <c r="F395" s="23" t="s">
        <v>241</v>
      </c>
      <c r="G395" s="24">
        <v>1</v>
      </c>
      <c r="H395" s="42"/>
      <c r="I395" s="25">
        <f>ROUND(ROUND(H395,2)*ROUND(G395,3),2)</f>
        <v>0</v>
      </c>
      <c r="O395">
        <f>(I395*21)/100</f>
        <v>0</v>
      </c>
      <c r="P395" t="s">
        <v>22</v>
      </c>
    </row>
    <row r="396" spans="1:16" x14ac:dyDescent="0.2">
      <c r="A396" s="26" t="s">
        <v>48</v>
      </c>
      <c r="E396" s="27" t="s">
        <v>745</v>
      </c>
      <c r="H396" s="43"/>
    </row>
    <row r="397" spans="1:16" x14ac:dyDescent="0.2">
      <c r="A397" s="30" t="s">
        <v>50</v>
      </c>
      <c r="E397" s="29" t="s">
        <v>23</v>
      </c>
      <c r="H397" s="43"/>
    </row>
    <row r="398" spans="1:16" x14ac:dyDescent="0.2">
      <c r="A398" s="17" t="s">
        <v>177</v>
      </c>
      <c r="B398" s="21" t="s">
        <v>740</v>
      </c>
      <c r="C398" s="21" t="s">
        <v>743</v>
      </c>
      <c r="D398" s="17" t="s">
        <v>193</v>
      </c>
      <c r="E398" s="22" t="s">
        <v>744</v>
      </c>
      <c r="F398" s="23" t="s">
        <v>241</v>
      </c>
      <c r="G398" s="24">
        <v>1</v>
      </c>
      <c r="H398" s="42"/>
      <c r="I398" s="25">
        <f>ROUND(ROUND(H398,2)*ROUND(G398,3),2)</f>
        <v>0</v>
      </c>
      <c r="O398">
        <f>(I398*21)/100</f>
        <v>0</v>
      </c>
      <c r="P398" t="s">
        <v>22</v>
      </c>
    </row>
    <row r="399" spans="1:16" x14ac:dyDescent="0.2">
      <c r="A399" s="26" t="s">
        <v>48</v>
      </c>
      <c r="E399" s="27" t="s">
        <v>746</v>
      </c>
      <c r="H399" s="43"/>
    </row>
    <row r="400" spans="1:16" x14ac:dyDescent="0.2">
      <c r="A400" s="30" t="s">
        <v>50</v>
      </c>
      <c r="E400" s="29" t="s">
        <v>23</v>
      </c>
      <c r="H400" s="43"/>
    </row>
    <row r="401" spans="1:16" x14ac:dyDescent="0.2">
      <c r="A401" s="17" t="s">
        <v>177</v>
      </c>
      <c r="B401" s="21" t="s">
        <v>740</v>
      </c>
      <c r="C401" s="21" t="s">
        <v>743</v>
      </c>
      <c r="D401" s="17" t="s">
        <v>531</v>
      </c>
      <c r="E401" s="22" t="s">
        <v>744</v>
      </c>
      <c r="F401" s="23" t="s">
        <v>241</v>
      </c>
      <c r="G401" s="24">
        <v>1</v>
      </c>
      <c r="H401" s="42"/>
      <c r="I401" s="25">
        <f>ROUND(ROUND(H401,2)*ROUND(G401,3),2)</f>
        <v>0</v>
      </c>
      <c r="O401">
        <f>(I401*21)/100</f>
        <v>0</v>
      </c>
      <c r="P401" t="s">
        <v>22</v>
      </c>
    </row>
    <row r="402" spans="1:16" x14ac:dyDescent="0.2">
      <c r="A402" s="26" t="s">
        <v>48</v>
      </c>
      <c r="E402" s="27" t="s">
        <v>747</v>
      </c>
      <c r="H402" s="43"/>
    </row>
    <row r="403" spans="1:16" x14ac:dyDescent="0.2">
      <c r="A403" s="30" t="s">
        <v>50</v>
      </c>
      <c r="E403" s="29" t="s">
        <v>23</v>
      </c>
      <c r="H403" s="43"/>
    </row>
    <row r="404" spans="1:16" x14ac:dyDescent="0.2">
      <c r="A404" s="17" t="s">
        <v>44</v>
      </c>
      <c r="B404" s="21" t="s">
        <v>748</v>
      </c>
      <c r="C404" s="21" t="s">
        <v>749</v>
      </c>
      <c r="D404" s="17" t="s">
        <v>23</v>
      </c>
      <c r="E404" s="22" t="s">
        <v>750</v>
      </c>
      <c r="F404" s="23" t="s">
        <v>241</v>
      </c>
      <c r="G404" s="24">
        <v>1</v>
      </c>
      <c r="H404" s="42"/>
      <c r="I404" s="25">
        <f>ROUND(ROUND(H404,2)*ROUND(G404,3),2)</f>
        <v>0</v>
      </c>
      <c r="O404">
        <f>(I404*21)/100</f>
        <v>0</v>
      </c>
      <c r="P404" t="s">
        <v>22</v>
      </c>
    </row>
    <row r="405" spans="1:16" ht="25.5" x14ac:dyDescent="0.2">
      <c r="A405" s="26" t="s">
        <v>48</v>
      </c>
      <c r="E405" s="27" t="s">
        <v>335</v>
      </c>
      <c r="H405" s="43"/>
    </row>
    <row r="406" spans="1:16" x14ac:dyDescent="0.2">
      <c r="A406" s="30" t="s">
        <v>50</v>
      </c>
      <c r="E406" s="29" t="s">
        <v>23</v>
      </c>
      <c r="H406" s="43"/>
    </row>
    <row r="407" spans="1:16" x14ac:dyDescent="0.2">
      <c r="A407" s="17" t="s">
        <v>177</v>
      </c>
      <c r="B407" s="21" t="s">
        <v>748</v>
      </c>
      <c r="C407" s="21" t="s">
        <v>751</v>
      </c>
      <c r="D407" s="17" t="s">
        <v>23</v>
      </c>
      <c r="E407" s="22" t="s">
        <v>752</v>
      </c>
      <c r="F407" s="23" t="s">
        <v>241</v>
      </c>
      <c r="G407" s="24">
        <v>1</v>
      </c>
      <c r="H407" s="42"/>
      <c r="I407" s="25">
        <f>ROUND(ROUND(H407,2)*ROUND(G407,3),2)</f>
        <v>0</v>
      </c>
      <c r="O407">
        <f>(I407*21)/100</f>
        <v>0</v>
      </c>
      <c r="P407" t="s">
        <v>22</v>
      </c>
    </row>
    <row r="408" spans="1:16" x14ac:dyDescent="0.2">
      <c r="A408" s="26" t="s">
        <v>48</v>
      </c>
      <c r="E408" s="27" t="s">
        <v>753</v>
      </c>
      <c r="H408" s="43"/>
    </row>
    <row r="409" spans="1:16" x14ac:dyDescent="0.2">
      <c r="A409" s="30" t="s">
        <v>50</v>
      </c>
      <c r="E409" s="29" t="s">
        <v>23</v>
      </c>
      <c r="H409" s="43"/>
    </row>
    <row r="410" spans="1:16" x14ac:dyDescent="0.2">
      <c r="A410" s="17" t="s">
        <v>44</v>
      </c>
      <c r="B410" s="21" t="s">
        <v>754</v>
      </c>
      <c r="C410" s="21" t="s">
        <v>366</v>
      </c>
      <c r="D410" s="17" t="s">
        <v>23</v>
      </c>
      <c r="E410" s="22" t="s">
        <v>367</v>
      </c>
      <c r="F410" s="23" t="s">
        <v>122</v>
      </c>
      <c r="G410" s="24">
        <v>164.93</v>
      </c>
      <c r="H410" s="42"/>
      <c r="I410" s="25">
        <f>ROUND(ROUND(H410,2)*ROUND(G410,3),2)</f>
        <v>0</v>
      </c>
      <c r="O410">
        <f>(I410*21)/100</f>
        <v>0</v>
      </c>
      <c r="P410" t="s">
        <v>22</v>
      </c>
    </row>
    <row r="411" spans="1:16" x14ac:dyDescent="0.2">
      <c r="A411" s="26" t="s">
        <v>48</v>
      </c>
      <c r="E411" s="27" t="s">
        <v>755</v>
      </c>
      <c r="H411" s="43"/>
    </row>
    <row r="412" spans="1:16" x14ac:dyDescent="0.2">
      <c r="A412" s="30" t="s">
        <v>50</v>
      </c>
      <c r="E412" s="29" t="s">
        <v>756</v>
      </c>
      <c r="H412" s="43"/>
    </row>
    <row r="413" spans="1:16" x14ac:dyDescent="0.2">
      <c r="A413" s="17" t="s">
        <v>44</v>
      </c>
      <c r="B413" s="21" t="s">
        <v>757</v>
      </c>
      <c r="C413" s="21" t="s">
        <v>371</v>
      </c>
      <c r="D413" s="17" t="s">
        <v>23</v>
      </c>
      <c r="E413" s="22" t="s">
        <v>372</v>
      </c>
      <c r="F413" s="23" t="s">
        <v>122</v>
      </c>
      <c r="G413" s="24">
        <v>6.43</v>
      </c>
      <c r="H413" s="42"/>
      <c r="I413" s="25">
        <f>ROUND(ROUND(H413,2)*ROUND(G413,3),2)</f>
        <v>0</v>
      </c>
      <c r="O413">
        <f>(I413*21)/100</f>
        <v>0</v>
      </c>
      <c r="P413" t="s">
        <v>22</v>
      </c>
    </row>
    <row r="414" spans="1:16" x14ac:dyDescent="0.2">
      <c r="A414" s="26" t="s">
        <v>48</v>
      </c>
      <c r="E414" s="27" t="s">
        <v>758</v>
      </c>
      <c r="H414" s="43"/>
    </row>
    <row r="415" spans="1:16" x14ac:dyDescent="0.2">
      <c r="A415" s="30" t="s">
        <v>50</v>
      </c>
      <c r="E415" s="29" t="s">
        <v>759</v>
      </c>
      <c r="H415" s="43"/>
    </row>
    <row r="416" spans="1:16" x14ac:dyDescent="0.2">
      <c r="A416" s="17" t="s">
        <v>44</v>
      </c>
      <c r="B416" s="21" t="s">
        <v>760</v>
      </c>
      <c r="C416" s="21" t="s">
        <v>761</v>
      </c>
      <c r="D416" s="17" t="s">
        <v>23</v>
      </c>
      <c r="E416" s="22" t="s">
        <v>762</v>
      </c>
      <c r="F416" s="23" t="s">
        <v>122</v>
      </c>
      <c r="G416" s="24">
        <v>256.60000000000002</v>
      </c>
      <c r="H416" s="42"/>
      <c r="I416" s="25">
        <f>ROUND(ROUND(H416,2)*ROUND(G416,3),2)</f>
        <v>0</v>
      </c>
      <c r="O416">
        <f>(I416*21)/100</f>
        <v>0</v>
      </c>
      <c r="P416" t="s">
        <v>22</v>
      </c>
    </row>
    <row r="417" spans="1:16" x14ac:dyDescent="0.2">
      <c r="A417" s="26" t="s">
        <v>48</v>
      </c>
      <c r="E417" s="27" t="s">
        <v>763</v>
      </c>
      <c r="H417" s="43"/>
    </row>
    <row r="418" spans="1:16" x14ac:dyDescent="0.2">
      <c r="A418" s="30" t="s">
        <v>50</v>
      </c>
      <c r="E418" s="29" t="s">
        <v>23</v>
      </c>
      <c r="H418" s="43"/>
    </row>
    <row r="419" spans="1:16" x14ac:dyDescent="0.2">
      <c r="A419" s="17" t="s">
        <v>44</v>
      </c>
      <c r="B419" s="21" t="s">
        <v>764</v>
      </c>
      <c r="C419" s="21" t="s">
        <v>376</v>
      </c>
      <c r="D419" s="17" t="s">
        <v>23</v>
      </c>
      <c r="E419" s="22" t="s">
        <v>377</v>
      </c>
      <c r="F419" s="23" t="s">
        <v>122</v>
      </c>
      <c r="G419" s="24">
        <v>256.60000000000002</v>
      </c>
      <c r="H419" s="42"/>
      <c r="I419" s="25">
        <f>ROUND(ROUND(H419,2)*ROUND(G419,3),2)</f>
        <v>0</v>
      </c>
      <c r="O419">
        <f>(I419*21)/100</f>
        <v>0</v>
      </c>
      <c r="P419" t="s">
        <v>22</v>
      </c>
    </row>
    <row r="420" spans="1:16" x14ac:dyDescent="0.2">
      <c r="A420" s="26" t="s">
        <v>48</v>
      </c>
      <c r="E420" s="27" t="s">
        <v>378</v>
      </c>
      <c r="H420" s="43"/>
    </row>
    <row r="421" spans="1:16" x14ac:dyDescent="0.2">
      <c r="A421" s="30" t="s">
        <v>50</v>
      </c>
      <c r="E421" s="29" t="s">
        <v>23</v>
      </c>
      <c r="H421" s="43"/>
    </row>
    <row r="422" spans="1:16" ht="25.5" x14ac:dyDescent="0.2">
      <c r="A422" s="17" t="s">
        <v>44</v>
      </c>
      <c r="B422" s="21" t="s">
        <v>765</v>
      </c>
      <c r="C422" s="21" t="s">
        <v>766</v>
      </c>
      <c r="D422" s="17" t="s">
        <v>23</v>
      </c>
      <c r="E422" s="22" t="s">
        <v>767</v>
      </c>
      <c r="F422" s="23" t="s">
        <v>241</v>
      </c>
      <c r="G422" s="24">
        <v>1</v>
      </c>
      <c r="H422" s="42"/>
      <c r="I422" s="25">
        <f>ROUND(ROUND(H422,2)*ROUND(G422,3),2)</f>
        <v>0</v>
      </c>
      <c r="O422">
        <f>(I422*21)/100</f>
        <v>0</v>
      </c>
      <c r="P422" t="s">
        <v>22</v>
      </c>
    </row>
    <row r="423" spans="1:16" ht="38.25" x14ac:dyDescent="0.2">
      <c r="A423" s="26" t="s">
        <v>48</v>
      </c>
      <c r="E423" s="27" t="s">
        <v>768</v>
      </c>
      <c r="H423" s="43"/>
    </row>
    <row r="424" spans="1:16" x14ac:dyDescent="0.2">
      <c r="A424" s="30" t="s">
        <v>50</v>
      </c>
      <c r="E424" s="29" t="s">
        <v>23</v>
      </c>
      <c r="H424" s="43"/>
    </row>
    <row r="425" spans="1:16" x14ac:dyDescent="0.2">
      <c r="A425" s="17" t="s">
        <v>177</v>
      </c>
      <c r="B425" s="21" t="s">
        <v>765</v>
      </c>
      <c r="C425" s="21" t="s">
        <v>769</v>
      </c>
      <c r="D425" s="17" t="s">
        <v>23</v>
      </c>
      <c r="E425" s="22" t="s">
        <v>770</v>
      </c>
      <c r="F425" s="23" t="s">
        <v>241</v>
      </c>
      <c r="G425" s="24">
        <v>1</v>
      </c>
      <c r="H425" s="42"/>
      <c r="I425" s="25">
        <f>ROUND(ROUND(H425,2)*ROUND(G425,3),2)</f>
        <v>0</v>
      </c>
      <c r="O425">
        <f>(I425*21)/100</f>
        <v>0</v>
      </c>
      <c r="P425" t="s">
        <v>22</v>
      </c>
    </row>
    <row r="426" spans="1:16" ht="25.5" x14ac:dyDescent="0.2">
      <c r="A426" s="26" t="s">
        <v>48</v>
      </c>
      <c r="E426" s="27" t="s">
        <v>771</v>
      </c>
      <c r="H426" s="43"/>
    </row>
    <row r="427" spans="1:16" x14ac:dyDescent="0.2">
      <c r="A427" s="30" t="s">
        <v>50</v>
      </c>
      <c r="E427" s="29" t="s">
        <v>23</v>
      </c>
      <c r="H427" s="43"/>
    </row>
    <row r="428" spans="1:16" x14ac:dyDescent="0.2">
      <c r="A428" s="17" t="s">
        <v>177</v>
      </c>
      <c r="B428" s="21" t="s">
        <v>765</v>
      </c>
      <c r="C428" s="21" t="s">
        <v>772</v>
      </c>
      <c r="D428" s="17" t="s">
        <v>23</v>
      </c>
      <c r="E428" s="22" t="s">
        <v>773</v>
      </c>
      <c r="F428" s="23" t="s">
        <v>241</v>
      </c>
      <c r="G428" s="24">
        <v>1</v>
      </c>
      <c r="H428" s="42"/>
      <c r="I428" s="25">
        <f>ROUND(ROUND(H428,2)*ROUND(G428,3),2)</f>
        <v>0</v>
      </c>
      <c r="O428">
        <f>(I428*21)/100</f>
        <v>0</v>
      </c>
      <c r="P428" t="s">
        <v>22</v>
      </c>
    </row>
    <row r="429" spans="1:16" x14ac:dyDescent="0.2">
      <c r="A429" s="26" t="s">
        <v>48</v>
      </c>
      <c r="E429" s="27" t="s">
        <v>774</v>
      </c>
      <c r="H429" s="43"/>
    </row>
    <row r="430" spans="1:16" x14ac:dyDescent="0.2">
      <c r="A430" s="30" t="s">
        <v>50</v>
      </c>
      <c r="E430" s="29" t="s">
        <v>23</v>
      </c>
      <c r="H430" s="43"/>
    </row>
    <row r="431" spans="1:16" x14ac:dyDescent="0.2">
      <c r="A431" s="17" t="s">
        <v>177</v>
      </c>
      <c r="B431" s="21" t="s">
        <v>765</v>
      </c>
      <c r="C431" s="21" t="s">
        <v>775</v>
      </c>
      <c r="D431" s="17" t="s">
        <v>23</v>
      </c>
      <c r="E431" s="22" t="s">
        <v>776</v>
      </c>
      <c r="F431" s="23" t="s">
        <v>241</v>
      </c>
      <c r="G431" s="24">
        <v>1</v>
      </c>
      <c r="H431" s="42"/>
      <c r="I431" s="25">
        <f>ROUND(ROUND(H431,2)*ROUND(G431,3),2)</f>
        <v>0</v>
      </c>
      <c r="O431">
        <f>(I431*21)/100</f>
        <v>0</v>
      </c>
      <c r="P431" t="s">
        <v>22</v>
      </c>
    </row>
    <row r="432" spans="1:16" x14ac:dyDescent="0.2">
      <c r="A432" s="26" t="s">
        <v>48</v>
      </c>
      <c r="E432" s="27" t="s">
        <v>777</v>
      </c>
      <c r="H432" s="43"/>
    </row>
    <row r="433" spans="1:16" x14ac:dyDescent="0.2">
      <c r="A433" s="30" t="s">
        <v>50</v>
      </c>
      <c r="E433" s="29" t="s">
        <v>23</v>
      </c>
      <c r="H433" s="43"/>
    </row>
    <row r="434" spans="1:16" x14ac:dyDescent="0.2">
      <c r="A434" s="17" t="s">
        <v>177</v>
      </c>
      <c r="B434" s="21" t="s">
        <v>765</v>
      </c>
      <c r="C434" s="21" t="s">
        <v>388</v>
      </c>
      <c r="D434" s="17" t="s">
        <v>23</v>
      </c>
      <c r="E434" s="22" t="s">
        <v>389</v>
      </c>
      <c r="F434" s="23" t="s">
        <v>241</v>
      </c>
      <c r="G434" s="24">
        <v>1</v>
      </c>
      <c r="H434" s="42"/>
      <c r="I434" s="25">
        <f>ROUND(ROUND(H434,2)*ROUND(G434,3),2)</f>
        <v>0</v>
      </c>
      <c r="O434">
        <f>(I434*21)/100</f>
        <v>0</v>
      </c>
      <c r="P434" t="s">
        <v>22</v>
      </c>
    </row>
    <row r="435" spans="1:16" x14ac:dyDescent="0.2">
      <c r="A435" s="26" t="s">
        <v>48</v>
      </c>
      <c r="E435" s="27" t="s">
        <v>778</v>
      </c>
      <c r="H435" s="43"/>
    </row>
    <row r="436" spans="1:16" x14ac:dyDescent="0.2">
      <c r="A436" s="30" t="s">
        <v>50</v>
      </c>
      <c r="E436" s="29" t="s">
        <v>23</v>
      </c>
      <c r="H436" s="43"/>
    </row>
    <row r="437" spans="1:16" x14ac:dyDescent="0.2">
      <c r="A437" s="17" t="s">
        <v>44</v>
      </c>
      <c r="B437" s="21" t="s">
        <v>779</v>
      </c>
      <c r="C437" s="21" t="s">
        <v>780</v>
      </c>
      <c r="D437" s="17" t="s">
        <v>23</v>
      </c>
      <c r="E437" s="22" t="s">
        <v>781</v>
      </c>
      <c r="F437" s="23" t="s">
        <v>241</v>
      </c>
      <c r="G437" s="24">
        <v>1</v>
      </c>
      <c r="H437" s="42"/>
      <c r="I437" s="25">
        <f>ROUND(ROUND(H437,2)*ROUND(G437,3),2)</f>
        <v>0</v>
      </c>
      <c r="O437">
        <f>(I437*21)/100</f>
        <v>0</v>
      </c>
      <c r="P437" t="s">
        <v>22</v>
      </c>
    </row>
    <row r="438" spans="1:16" x14ac:dyDescent="0.2">
      <c r="A438" s="26" t="s">
        <v>48</v>
      </c>
      <c r="E438" s="27" t="s">
        <v>782</v>
      </c>
      <c r="H438" s="43"/>
    </row>
    <row r="439" spans="1:16" x14ac:dyDescent="0.2">
      <c r="A439" s="30" t="s">
        <v>50</v>
      </c>
      <c r="E439" s="29" t="s">
        <v>23</v>
      </c>
      <c r="H439" s="43"/>
    </row>
    <row r="440" spans="1:16" x14ac:dyDescent="0.2">
      <c r="A440" s="17" t="s">
        <v>177</v>
      </c>
      <c r="B440" s="21" t="s">
        <v>779</v>
      </c>
      <c r="C440" s="21" t="s">
        <v>783</v>
      </c>
      <c r="D440" s="17" t="s">
        <v>23</v>
      </c>
      <c r="E440" s="22" t="s">
        <v>784</v>
      </c>
      <c r="F440" s="23" t="s">
        <v>241</v>
      </c>
      <c r="G440" s="24">
        <v>1</v>
      </c>
      <c r="H440" s="42"/>
      <c r="I440" s="25">
        <f>ROUND(ROUND(H440,2)*ROUND(G440,3),2)</f>
        <v>0</v>
      </c>
      <c r="O440">
        <f>(I440*21)/100</f>
        <v>0</v>
      </c>
      <c r="P440" t="s">
        <v>22</v>
      </c>
    </row>
    <row r="441" spans="1:16" x14ac:dyDescent="0.2">
      <c r="A441" s="26" t="s">
        <v>48</v>
      </c>
      <c r="E441" s="27" t="s">
        <v>785</v>
      </c>
      <c r="H441" s="43"/>
    </row>
    <row r="442" spans="1:16" x14ac:dyDescent="0.2">
      <c r="A442" s="30" t="s">
        <v>50</v>
      </c>
      <c r="E442" s="29" t="s">
        <v>23</v>
      </c>
      <c r="H442" s="43"/>
    </row>
    <row r="443" spans="1:16" x14ac:dyDescent="0.2">
      <c r="A443" s="17" t="s">
        <v>177</v>
      </c>
      <c r="B443" s="21" t="s">
        <v>779</v>
      </c>
      <c r="C443" s="21" t="s">
        <v>786</v>
      </c>
      <c r="D443" s="17" t="s">
        <v>23</v>
      </c>
      <c r="E443" s="22" t="s">
        <v>787</v>
      </c>
      <c r="F443" s="23" t="s">
        <v>241</v>
      </c>
      <c r="G443" s="24">
        <v>1</v>
      </c>
      <c r="H443" s="42"/>
      <c r="I443" s="25">
        <f>ROUND(ROUND(H443,2)*ROUND(G443,3),2)</f>
        <v>0</v>
      </c>
      <c r="O443">
        <f>(I443*21)/100</f>
        <v>0</v>
      </c>
      <c r="P443" t="s">
        <v>22</v>
      </c>
    </row>
    <row r="444" spans="1:16" x14ac:dyDescent="0.2">
      <c r="A444" s="26" t="s">
        <v>48</v>
      </c>
      <c r="E444" s="27" t="s">
        <v>788</v>
      </c>
      <c r="H444" s="43"/>
    </row>
    <row r="445" spans="1:16" x14ac:dyDescent="0.2">
      <c r="A445" s="30" t="s">
        <v>50</v>
      </c>
      <c r="E445" s="29" t="s">
        <v>23</v>
      </c>
      <c r="H445" s="43"/>
    </row>
    <row r="446" spans="1:16" x14ac:dyDescent="0.2">
      <c r="A446" s="17" t="s">
        <v>177</v>
      </c>
      <c r="B446" s="21" t="s">
        <v>779</v>
      </c>
      <c r="C446" s="21" t="s">
        <v>789</v>
      </c>
      <c r="D446" s="17" t="s">
        <v>23</v>
      </c>
      <c r="E446" s="22" t="s">
        <v>790</v>
      </c>
      <c r="F446" s="23" t="s">
        <v>241</v>
      </c>
      <c r="G446" s="24">
        <v>1</v>
      </c>
      <c r="H446" s="42"/>
      <c r="I446" s="25">
        <f>ROUND(ROUND(H446,2)*ROUND(G446,3),2)</f>
        <v>0</v>
      </c>
      <c r="O446">
        <f>(I446*21)/100</f>
        <v>0</v>
      </c>
      <c r="P446" t="s">
        <v>22</v>
      </c>
    </row>
    <row r="447" spans="1:16" x14ac:dyDescent="0.2">
      <c r="A447" s="26" t="s">
        <v>48</v>
      </c>
      <c r="E447" s="27" t="s">
        <v>791</v>
      </c>
      <c r="H447" s="43"/>
    </row>
    <row r="448" spans="1:16" x14ac:dyDescent="0.2">
      <c r="A448" s="30" t="s">
        <v>50</v>
      </c>
      <c r="E448" s="29" t="s">
        <v>23</v>
      </c>
      <c r="H448" s="43"/>
    </row>
    <row r="449" spans="1:16" ht="25.5" x14ac:dyDescent="0.2">
      <c r="A449" s="17" t="s">
        <v>44</v>
      </c>
      <c r="B449" s="21" t="s">
        <v>792</v>
      </c>
      <c r="C449" s="21" t="s">
        <v>391</v>
      </c>
      <c r="D449" s="17" t="s">
        <v>23</v>
      </c>
      <c r="E449" s="22" t="s">
        <v>392</v>
      </c>
      <c r="F449" s="23" t="s">
        <v>241</v>
      </c>
      <c r="G449" s="24">
        <v>2</v>
      </c>
      <c r="H449" s="42"/>
      <c r="I449" s="25">
        <f>ROUND(ROUND(H449,2)*ROUND(G449,3),2)</f>
        <v>0</v>
      </c>
      <c r="O449">
        <f>(I449*21)/100</f>
        <v>0</v>
      </c>
      <c r="P449" t="s">
        <v>22</v>
      </c>
    </row>
    <row r="450" spans="1:16" x14ac:dyDescent="0.2">
      <c r="A450" s="26" t="s">
        <v>48</v>
      </c>
      <c r="E450" s="27" t="s">
        <v>793</v>
      </c>
      <c r="H450" s="43"/>
    </row>
    <row r="451" spans="1:16" x14ac:dyDescent="0.2">
      <c r="A451" s="30" t="s">
        <v>50</v>
      </c>
      <c r="E451" s="29" t="s">
        <v>269</v>
      </c>
      <c r="H451" s="43"/>
    </row>
    <row r="452" spans="1:16" x14ac:dyDescent="0.2">
      <c r="A452" s="17" t="s">
        <v>177</v>
      </c>
      <c r="B452" s="21" t="s">
        <v>792</v>
      </c>
      <c r="C452" s="21" t="s">
        <v>794</v>
      </c>
      <c r="D452" s="17" t="s">
        <v>23</v>
      </c>
      <c r="E452" s="22" t="s">
        <v>795</v>
      </c>
      <c r="F452" s="23" t="s">
        <v>241</v>
      </c>
      <c r="G452" s="24">
        <v>1</v>
      </c>
      <c r="H452" s="42"/>
      <c r="I452" s="25">
        <f>ROUND(ROUND(H452,2)*ROUND(G452,3),2)</f>
        <v>0</v>
      </c>
      <c r="O452">
        <f>(I452*21)/100</f>
        <v>0</v>
      </c>
      <c r="P452" t="s">
        <v>22</v>
      </c>
    </row>
    <row r="453" spans="1:16" ht="38.25" x14ac:dyDescent="0.2">
      <c r="A453" s="26" t="s">
        <v>48</v>
      </c>
      <c r="E453" s="27" t="s">
        <v>796</v>
      </c>
      <c r="H453" s="43"/>
    </row>
    <row r="454" spans="1:16" x14ac:dyDescent="0.2">
      <c r="A454" s="30" t="s">
        <v>50</v>
      </c>
      <c r="E454" s="29" t="s">
        <v>23</v>
      </c>
      <c r="H454" s="43"/>
    </row>
    <row r="455" spans="1:16" x14ac:dyDescent="0.2">
      <c r="A455" s="17" t="s">
        <v>177</v>
      </c>
      <c r="B455" s="21" t="s">
        <v>792</v>
      </c>
      <c r="C455" s="21" t="s">
        <v>797</v>
      </c>
      <c r="D455" s="17" t="s">
        <v>23</v>
      </c>
      <c r="E455" s="22" t="s">
        <v>798</v>
      </c>
      <c r="F455" s="23" t="s">
        <v>241</v>
      </c>
      <c r="G455" s="24">
        <v>1</v>
      </c>
      <c r="H455" s="42"/>
      <c r="I455" s="25">
        <f>ROUND(ROUND(H455,2)*ROUND(G455,3),2)</f>
        <v>0</v>
      </c>
      <c r="O455">
        <f>(I455*21)/100</f>
        <v>0</v>
      </c>
      <c r="P455" t="s">
        <v>22</v>
      </c>
    </row>
    <row r="456" spans="1:16" ht="38.25" x14ac:dyDescent="0.2">
      <c r="A456" s="26" t="s">
        <v>48</v>
      </c>
      <c r="E456" s="27" t="s">
        <v>799</v>
      </c>
      <c r="H456" s="43"/>
    </row>
    <row r="457" spans="1:16" x14ac:dyDescent="0.2">
      <c r="A457" s="30" t="s">
        <v>50</v>
      </c>
      <c r="E457" s="29" t="s">
        <v>23</v>
      </c>
      <c r="H457" s="43"/>
    </row>
    <row r="458" spans="1:16" ht="25.5" x14ac:dyDescent="0.2">
      <c r="A458" s="17" t="s">
        <v>44</v>
      </c>
      <c r="B458" s="21" t="s">
        <v>800</v>
      </c>
      <c r="C458" s="21" t="s">
        <v>801</v>
      </c>
      <c r="D458" s="17" t="s">
        <v>23</v>
      </c>
      <c r="E458" s="22" t="s">
        <v>802</v>
      </c>
      <c r="F458" s="23" t="s">
        <v>241</v>
      </c>
      <c r="G458" s="24">
        <v>1</v>
      </c>
      <c r="H458" s="42"/>
      <c r="I458" s="25">
        <f>ROUND(ROUND(H458,2)*ROUND(G458,3),2)</f>
        <v>0</v>
      </c>
      <c r="O458">
        <f>(I458*21)/100</f>
        <v>0</v>
      </c>
      <c r="P458" t="s">
        <v>22</v>
      </c>
    </row>
    <row r="459" spans="1:16" ht="25.5" x14ac:dyDescent="0.2">
      <c r="A459" s="26" t="s">
        <v>48</v>
      </c>
      <c r="E459" s="27" t="s">
        <v>802</v>
      </c>
      <c r="H459" s="43"/>
    </row>
    <row r="460" spans="1:16" x14ac:dyDescent="0.2">
      <c r="A460" s="30" t="s">
        <v>50</v>
      </c>
      <c r="E460" s="29" t="s">
        <v>23</v>
      </c>
      <c r="H460" s="43"/>
    </row>
    <row r="461" spans="1:16" x14ac:dyDescent="0.2">
      <c r="A461" s="17" t="s">
        <v>177</v>
      </c>
      <c r="B461" s="21" t="s">
        <v>800</v>
      </c>
      <c r="C461" s="21" t="s">
        <v>803</v>
      </c>
      <c r="D461" s="17" t="s">
        <v>23</v>
      </c>
      <c r="E461" s="22" t="s">
        <v>804</v>
      </c>
      <c r="F461" s="23" t="s">
        <v>241</v>
      </c>
      <c r="G461" s="24">
        <v>1</v>
      </c>
      <c r="H461" s="42"/>
      <c r="I461" s="25">
        <f>ROUND(ROUND(H461,2)*ROUND(G461,3),2)</f>
        <v>0</v>
      </c>
      <c r="O461">
        <f>(I461*21)/100</f>
        <v>0</v>
      </c>
      <c r="P461" t="s">
        <v>22</v>
      </c>
    </row>
    <row r="462" spans="1:16" x14ac:dyDescent="0.2">
      <c r="A462" s="26" t="s">
        <v>48</v>
      </c>
      <c r="E462" s="27" t="s">
        <v>23</v>
      </c>
      <c r="H462" s="43"/>
    </row>
    <row r="463" spans="1:16" x14ac:dyDescent="0.2">
      <c r="A463" s="30" t="s">
        <v>50</v>
      </c>
      <c r="E463" s="29" t="s">
        <v>23</v>
      </c>
      <c r="H463" s="43"/>
    </row>
    <row r="464" spans="1:16" x14ac:dyDescent="0.2">
      <c r="A464" s="17" t="s">
        <v>177</v>
      </c>
      <c r="B464" s="21" t="s">
        <v>800</v>
      </c>
      <c r="C464" s="21" t="s">
        <v>805</v>
      </c>
      <c r="D464" s="17" t="s">
        <v>23</v>
      </c>
      <c r="E464" s="22" t="s">
        <v>806</v>
      </c>
      <c r="F464" s="23" t="s">
        <v>241</v>
      </c>
      <c r="G464" s="24">
        <v>1</v>
      </c>
      <c r="H464" s="42"/>
      <c r="I464" s="25">
        <f>ROUND(ROUND(H464,2)*ROUND(G464,3),2)</f>
        <v>0</v>
      </c>
      <c r="O464">
        <f>(I464*21)/100</f>
        <v>0</v>
      </c>
      <c r="P464" t="s">
        <v>22</v>
      </c>
    </row>
    <row r="465" spans="1:16" x14ac:dyDescent="0.2">
      <c r="A465" s="26" t="s">
        <v>48</v>
      </c>
      <c r="E465" s="27" t="s">
        <v>23</v>
      </c>
      <c r="H465" s="43"/>
    </row>
    <row r="466" spans="1:16" x14ac:dyDescent="0.2">
      <c r="A466" s="30" t="s">
        <v>50</v>
      </c>
      <c r="E466" s="29" t="s">
        <v>23</v>
      </c>
      <c r="H466" s="43"/>
    </row>
    <row r="467" spans="1:16" x14ac:dyDescent="0.2">
      <c r="A467" s="17" t="s">
        <v>44</v>
      </c>
      <c r="B467" s="21" t="s">
        <v>807</v>
      </c>
      <c r="C467" s="21" t="s">
        <v>398</v>
      </c>
      <c r="D467" s="17" t="s">
        <v>23</v>
      </c>
      <c r="E467" s="22" t="s">
        <v>399</v>
      </c>
      <c r="F467" s="23" t="s">
        <v>241</v>
      </c>
      <c r="G467" s="24">
        <v>3</v>
      </c>
      <c r="H467" s="42"/>
      <c r="I467" s="25">
        <f>ROUND(ROUND(H467,2)*ROUND(G467,3),2)</f>
        <v>0</v>
      </c>
      <c r="O467">
        <f>(I467*21)/100</f>
        <v>0</v>
      </c>
      <c r="P467" t="s">
        <v>22</v>
      </c>
    </row>
    <row r="468" spans="1:16" x14ac:dyDescent="0.2">
      <c r="A468" s="26" t="s">
        <v>48</v>
      </c>
      <c r="E468" s="27" t="s">
        <v>23</v>
      </c>
      <c r="H468" s="43"/>
    </row>
    <row r="469" spans="1:16" x14ac:dyDescent="0.2">
      <c r="A469" s="30" t="s">
        <v>50</v>
      </c>
      <c r="E469" s="29" t="s">
        <v>23</v>
      </c>
      <c r="H469" s="43"/>
    </row>
    <row r="470" spans="1:16" x14ac:dyDescent="0.2">
      <c r="A470" s="17" t="s">
        <v>177</v>
      </c>
      <c r="B470" s="21" t="s">
        <v>807</v>
      </c>
      <c r="C470" s="21" t="s">
        <v>400</v>
      </c>
      <c r="D470" s="17" t="s">
        <v>23</v>
      </c>
      <c r="E470" s="22" t="s">
        <v>401</v>
      </c>
      <c r="F470" s="23" t="s">
        <v>241</v>
      </c>
      <c r="G470" s="24">
        <v>3</v>
      </c>
      <c r="H470" s="42"/>
      <c r="I470" s="25">
        <f>ROUND(ROUND(H470,2)*ROUND(G470,3),2)</f>
        <v>0</v>
      </c>
      <c r="O470">
        <f>(I470*21)/100</f>
        <v>0</v>
      </c>
      <c r="P470" t="s">
        <v>22</v>
      </c>
    </row>
    <row r="471" spans="1:16" x14ac:dyDescent="0.2">
      <c r="A471" s="26" t="s">
        <v>48</v>
      </c>
      <c r="E471" s="27" t="s">
        <v>402</v>
      </c>
      <c r="H471" s="43"/>
    </row>
    <row r="472" spans="1:16" x14ac:dyDescent="0.2">
      <c r="A472" s="30" t="s">
        <v>50</v>
      </c>
      <c r="E472" s="29" t="s">
        <v>23</v>
      </c>
      <c r="H472" s="43"/>
    </row>
    <row r="473" spans="1:16" x14ac:dyDescent="0.2">
      <c r="A473" s="17" t="s">
        <v>44</v>
      </c>
      <c r="B473" s="21" t="s">
        <v>808</v>
      </c>
      <c r="C473" s="21" t="s">
        <v>404</v>
      </c>
      <c r="D473" s="17" t="s">
        <v>23</v>
      </c>
      <c r="E473" s="22" t="s">
        <v>405</v>
      </c>
      <c r="F473" s="23" t="s">
        <v>241</v>
      </c>
      <c r="G473" s="24">
        <v>4</v>
      </c>
      <c r="H473" s="42"/>
      <c r="I473" s="25">
        <f>ROUND(ROUND(H473,2)*ROUND(G473,3),2)</f>
        <v>0</v>
      </c>
      <c r="O473">
        <f>(I473*21)/100</f>
        <v>0</v>
      </c>
      <c r="P473" t="s">
        <v>22</v>
      </c>
    </row>
    <row r="474" spans="1:16" x14ac:dyDescent="0.2">
      <c r="A474" s="26" t="s">
        <v>48</v>
      </c>
      <c r="E474" s="27" t="s">
        <v>23</v>
      </c>
      <c r="H474" s="43"/>
    </row>
    <row r="475" spans="1:16" x14ac:dyDescent="0.2">
      <c r="A475" s="30" t="s">
        <v>50</v>
      </c>
      <c r="E475" s="29" t="s">
        <v>23</v>
      </c>
      <c r="H475" s="43"/>
    </row>
    <row r="476" spans="1:16" x14ac:dyDescent="0.2">
      <c r="A476" s="17" t="s">
        <v>177</v>
      </c>
      <c r="B476" s="21" t="s">
        <v>808</v>
      </c>
      <c r="C476" s="21" t="s">
        <v>406</v>
      </c>
      <c r="D476" s="17" t="s">
        <v>23</v>
      </c>
      <c r="E476" s="22" t="s">
        <v>407</v>
      </c>
      <c r="F476" s="23" t="s">
        <v>241</v>
      </c>
      <c r="G476" s="24">
        <v>4</v>
      </c>
      <c r="H476" s="42"/>
      <c r="I476" s="25">
        <f>ROUND(ROUND(H476,2)*ROUND(G476,3),2)</f>
        <v>0</v>
      </c>
      <c r="O476">
        <f>(I476*21)/100</f>
        <v>0</v>
      </c>
      <c r="P476" t="s">
        <v>22</v>
      </c>
    </row>
    <row r="477" spans="1:16" x14ac:dyDescent="0.2">
      <c r="A477" s="26" t="s">
        <v>48</v>
      </c>
      <c r="E477" s="27" t="s">
        <v>408</v>
      </c>
      <c r="H477" s="43"/>
    </row>
    <row r="478" spans="1:16" x14ac:dyDescent="0.2">
      <c r="A478" s="30" t="s">
        <v>50</v>
      </c>
      <c r="E478" s="29" t="s">
        <v>23</v>
      </c>
      <c r="H478" s="43"/>
    </row>
    <row r="479" spans="1:16" x14ac:dyDescent="0.2">
      <c r="A479" s="17" t="s">
        <v>44</v>
      </c>
      <c r="B479" s="21" t="s">
        <v>809</v>
      </c>
      <c r="C479" s="21" t="s">
        <v>810</v>
      </c>
      <c r="D479" s="17" t="s">
        <v>23</v>
      </c>
      <c r="E479" s="22" t="s">
        <v>811</v>
      </c>
      <c r="F479" s="23" t="s">
        <v>241</v>
      </c>
      <c r="G479" s="24">
        <v>2</v>
      </c>
      <c r="H479" s="42"/>
      <c r="I479" s="25">
        <f>ROUND(ROUND(H479,2)*ROUND(G479,3),2)</f>
        <v>0</v>
      </c>
      <c r="O479">
        <f>(I479*21)/100</f>
        <v>0</v>
      </c>
      <c r="P479" t="s">
        <v>22</v>
      </c>
    </row>
    <row r="480" spans="1:16" x14ac:dyDescent="0.2">
      <c r="A480" s="26" t="s">
        <v>48</v>
      </c>
      <c r="E480" s="27" t="s">
        <v>23</v>
      </c>
      <c r="H480" s="43"/>
    </row>
    <row r="481" spans="1:16" x14ac:dyDescent="0.2">
      <c r="A481" s="30" t="s">
        <v>50</v>
      </c>
      <c r="E481" s="29" t="s">
        <v>23</v>
      </c>
      <c r="H481" s="43"/>
    </row>
    <row r="482" spans="1:16" x14ac:dyDescent="0.2">
      <c r="A482" s="17" t="s">
        <v>177</v>
      </c>
      <c r="B482" s="21" t="s">
        <v>809</v>
      </c>
      <c r="C482" s="21" t="s">
        <v>812</v>
      </c>
      <c r="D482" s="17" t="s">
        <v>23</v>
      </c>
      <c r="E482" s="22" t="s">
        <v>813</v>
      </c>
      <c r="F482" s="23" t="s">
        <v>241</v>
      </c>
      <c r="G482" s="24">
        <v>2</v>
      </c>
      <c r="H482" s="42"/>
      <c r="I482" s="25">
        <f>ROUND(ROUND(H482,2)*ROUND(G482,3),2)</f>
        <v>0</v>
      </c>
      <c r="O482">
        <f>(I482*21)/100</f>
        <v>0</v>
      </c>
      <c r="P482" t="s">
        <v>22</v>
      </c>
    </row>
    <row r="483" spans="1:16" x14ac:dyDescent="0.2">
      <c r="A483" s="26" t="s">
        <v>48</v>
      </c>
      <c r="E483" s="27" t="s">
        <v>408</v>
      </c>
      <c r="H483" s="43"/>
    </row>
    <row r="484" spans="1:16" x14ac:dyDescent="0.2">
      <c r="A484" s="30" t="s">
        <v>50</v>
      </c>
      <c r="E484" s="29" t="s">
        <v>23</v>
      </c>
      <c r="H484" s="43"/>
    </row>
    <row r="485" spans="1:16" x14ac:dyDescent="0.2">
      <c r="A485" s="17" t="s">
        <v>44</v>
      </c>
      <c r="B485" s="21" t="s">
        <v>814</v>
      </c>
      <c r="C485" s="21" t="s">
        <v>815</v>
      </c>
      <c r="D485" s="17" t="s">
        <v>23</v>
      </c>
      <c r="E485" s="22" t="s">
        <v>816</v>
      </c>
      <c r="F485" s="23" t="s">
        <v>127</v>
      </c>
      <c r="G485" s="24">
        <v>4.05</v>
      </c>
      <c r="H485" s="42"/>
      <c r="I485" s="25">
        <f>ROUND(ROUND(H485,2)*ROUND(G485,3),2)</f>
        <v>0</v>
      </c>
      <c r="O485">
        <f>(I485*21)/100</f>
        <v>0</v>
      </c>
      <c r="P485" t="s">
        <v>22</v>
      </c>
    </row>
    <row r="486" spans="1:16" ht="25.5" x14ac:dyDescent="0.2">
      <c r="A486" s="26" t="s">
        <v>48</v>
      </c>
      <c r="E486" s="27" t="s">
        <v>817</v>
      </c>
      <c r="H486" s="43"/>
    </row>
    <row r="487" spans="1:16" ht="38.25" x14ac:dyDescent="0.2">
      <c r="A487" s="30" t="s">
        <v>50</v>
      </c>
      <c r="E487" s="29" t="s">
        <v>818</v>
      </c>
      <c r="H487" s="43"/>
    </row>
    <row r="488" spans="1:16" x14ac:dyDescent="0.2">
      <c r="A488" s="17" t="s">
        <v>44</v>
      </c>
      <c r="B488" s="21" t="s">
        <v>819</v>
      </c>
      <c r="C488" s="21" t="s">
        <v>820</v>
      </c>
      <c r="D488" s="17" t="s">
        <v>23</v>
      </c>
      <c r="E488" s="22" t="s">
        <v>821</v>
      </c>
      <c r="F488" s="23" t="s">
        <v>96</v>
      </c>
      <c r="G488" s="24">
        <v>17.100000000000001</v>
      </c>
      <c r="H488" s="42"/>
      <c r="I488" s="25">
        <f>ROUND(ROUND(H488,2)*ROUND(G488,3),2)</f>
        <v>0</v>
      </c>
      <c r="O488">
        <f>(I488*21)/100</f>
        <v>0</v>
      </c>
      <c r="P488" t="s">
        <v>22</v>
      </c>
    </row>
    <row r="489" spans="1:16" x14ac:dyDescent="0.2">
      <c r="A489" s="26" t="s">
        <v>48</v>
      </c>
      <c r="E489" s="27" t="s">
        <v>822</v>
      </c>
      <c r="H489" s="43"/>
    </row>
    <row r="490" spans="1:16" ht="25.5" x14ac:dyDescent="0.2">
      <c r="A490" s="30" t="s">
        <v>50</v>
      </c>
      <c r="E490" s="29" t="s">
        <v>823</v>
      </c>
      <c r="H490" s="43"/>
    </row>
    <row r="491" spans="1:16" x14ac:dyDescent="0.2">
      <c r="A491" s="17" t="s">
        <v>44</v>
      </c>
      <c r="B491" s="21" t="s">
        <v>824</v>
      </c>
      <c r="C491" s="21" t="s">
        <v>410</v>
      </c>
      <c r="D491" s="17" t="s">
        <v>184</v>
      </c>
      <c r="E491" s="22" t="s">
        <v>411</v>
      </c>
      <c r="F491" s="23" t="s">
        <v>122</v>
      </c>
      <c r="G491" s="24">
        <v>263.02999999999997</v>
      </c>
      <c r="H491" s="42"/>
      <c r="I491" s="25">
        <f>ROUND(ROUND(H491,2)*ROUND(G491,3),2)</f>
        <v>0</v>
      </c>
      <c r="O491">
        <f>(I491*21)/100</f>
        <v>0</v>
      </c>
      <c r="P491" t="s">
        <v>22</v>
      </c>
    </row>
    <row r="492" spans="1:16" x14ac:dyDescent="0.2">
      <c r="A492" s="26" t="s">
        <v>48</v>
      </c>
      <c r="E492" s="27" t="s">
        <v>412</v>
      </c>
      <c r="H492" s="43"/>
    </row>
    <row r="493" spans="1:16" x14ac:dyDescent="0.2">
      <c r="A493" s="30" t="s">
        <v>50</v>
      </c>
      <c r="E493" s="29" t="s">
        <v>825</v>
      </c>
      <c r="H493" s="43"/>
    </row>
    <row r="494" spans="1:16" x14ac:dyDescent="0.2">
      <c r="A494" s="17" t="s">
        <v>44</v>
      </c>
      <c r="B494" s="21" t="s">
        <v>826</v>
      </c>
      <c r="C494" s="21" t="s">
        <v>410</v>
      </c>
      <c r="D494" s="17" t="s">
        <v>193</v>
      </c>
      <c r="E494" s="22" t="s">
        <v>411</v>
      </c>
      <c r="F494" s="23" t="s">
        <v>122</v>
      </c>
      <c r="G494" s="24">
        <v>4.41</v>
      </c>
      <c r="H494" s="42"/>
      <c r="I494" s="25">
        <f>ROUND(ROUND(H494,2)*ROUND(G494,3),2)</f>
        <v>0</v>
      </c>
      <c r="O494">
        <f>(I494*21)/100</f>
        <v>0</v>
      </c>
      <c r="P494" t="s">
        <v>22</v>
      </c>
    </row>
    <row r="495" spans="1:16" x14ac:dyDescent="0.2">
      <c r="A495" s="26" t="s">
        <v>48</v>
      </c>
      <c r="E495" s="27" t="s">
        <v>827</v>
      </c>
      <c r="H495" s="43"/>
    </row>
    <row r="496" spans="1:16" x14ac:dyDescent="0.2">
      <c r="A496" s="30" t="s">
        <v>50</v>
      </c>
      <c r="E496" s="29" t="s">
        <v>23</v>
      </c>
      <c r="H496" s="43"/>
    </row>
    <row r="497" spans="1:18" x14ac:dyDescent="0.2">
      <c r="A497" s="17" t="s">
        <v>44</v>
      </c>
      <c r="B497" s="21" t="s">
        <v>828</v>
      </c>
      <c r="C497" s="21" t="s">
        <v>414</v>
      </c>
      <c r="D497" s="17" t="s">
        <v>23</v>
      </c>
      <c r="E497" s="22" t="s">
        <v>415</v>
      </c>
      <c r="F497" s="23" t="s">
        <v>122</v>
      </c>
      <c r="G497" s="24">
        <v>167.35</v>
      </c>
      <c r="H497" s="42"/>
      <c r="I497" s="25">
        <f>ROUND(ROUND(H497,2)*ROUND(G497,3),2)</f>
        <v>0</v>
      </c>
      <c r="O497">
        <f>(I497*21)/100</f>
        <v>0</v>
      </c>
      <c r="P497" t="s">
        <v>22</v>
      </c>
    </row>
    <row r="498" spans="1:18" x14ac:dyDescent="0.2">
      <c r="A498" s="26" t="s">
        <v>48</v>
      </c>
      <c r="E498" s="27" t="s">
        <v>416</v>
      </c>
      <c r="H498" s="43"/>
    </row>
    <row r="499" spans="1:18" x14ac:dyDescent="0.2">
      <c r="A499" s="30" t="s">
        <v>50</v>
      </c>
      <c r="E499" s="29" t="s">
        <v>374</v>
      </c>
      <c r="H499" s="43"/>
    </row>
    <row r="500" spans="1:18" x14ac:dyDescent="0.2">
      <c r="A500" s="17" t="s">
        <v>44</v>
      </c>
      <c r="B500" s="21" t="s">
        <v>829</v>
      </c>
      <c r="C500" s="21" t="s">
        <v>830</v>
      </c>
      <c r="D500" s="17" t="s">
        <v>23</v>
      </c>
      <c r="E500" s="22" t="s">
        <v>831</v>
      </c>
      <c r="F500" s="23" t="s">
        <v>122</v>
      </c>
      <c r="G500" s="24">
        <v>256.60000000000002</v>
      </c>
      <c r="H500" s="42"/>
      <c r="I500" s="25">
        <f>ROUND(ROUND(H500,2)*ROUND(G500,3),2)</f>
        <v>0</v>
      </c>
      <c r="O500">
        <f>(I500*21)/100</f>
        <v>0</v>
      </c>
      <c r="P500" t="s">
        <v>22</v>
      </c>
    </row>
    <row r="501" spans="1:18" x14ac:dyDescent="0.2">
      <c r="A501" s="26" t="s">
        <v>48</v>
      </c>
      <c r="E501" s="27" t="s">
        <v>832</v>
      </c>
      <c r="H501" s="43"/>
    </row>
    <row r="502" spans="1:18" x14ac:dyDescent="0.2">
      <c r="A502" s="30" t="s">
        <v>50</v>
      </c>
      <c r="E502" s="29" t="s">
        <v>23</v>
      </c>
      <c r="H502" s="43"/>
    </row>
    <row r="503" spans="1:18" x14ac:dyDescent="0.2">
      <c r="A503" s="17" t="s">
        <v>44</v>
      </c>
      <c r="B503" s="21" t="s">
        <v>833</v>
      </c>
      <c r="C503" s="21" t="s">
        <v>834</v>
      </c>
      <c r="D503" s="17" t="s">
        <v>23</v>
      </c>
      <c r="E503" s="22" t="s">
        <v>835</v>
      </c>
      <c r="F503" s="23" t="s">
        <v>241</v>
      </c>
      <c r="G503" s="24">
        <v>13</v>
      </c>
      <c r="H503" s="42"/>
      <c r="I503" s="25">
        <f>ROUND(ROUND(H503,2)*ROUND(G503,3),2)</f>
        <v>0</v>
      </c>
      <c r="O503">
        <f>(I503*21)/100</f>
        <v>0</v>
      </c>
      <c r="P503" t="s">
        <v>22</v>
      </c>
    </row>
    <row r="504" spans="1:18" ht="38.25" x14ac:dyDescent="0.2">
      <c r="A504" s="26" t="s">
        <v>48</v>
      </c>
      <c r="E504" s="27" t="s">
        <v>836</v>
      </c>
      <c r="H504" s="43"/>
    </row>
    <row r="505" spans="1:18" x14ac:dyDescent="0.2">
      <c r="A505" s="30" t="s">
        <v>50</v>
      </c>
      <c r="E505" s="29" t="s">
        <v>23</v>
      </c>
      <c r="H505" s="43"/>
    </row>
    <row r="506" spans="1:18" ht="25.5" x14ac:dyDescent="0.2">
      <c r="A506" s="17" t="s">
        <v>177</v>
      </c>
      <c r="B506" s="21" t="s">
        <v>833</v>
      </c>
      <c r="C506" s="21" t="s">
        <v>591</v>
      </c>
      <c r="D506" s="17" t="s">
        <v>23</v>
      </c>
      <c r="E506" s="22" t="s">
        <v>592</v>
      </c>
      <c r="F506" s="23" t="s">
        <v>122</v>
      </c>
      <c r="G506" s="24">
        <v>7.8</v>
      </c>
      <c r="H506" s="42"/>
      <c r="I506" s="25">
        <f>ROUND(ROUND(H506,2)*ROUND(G506,3),2)</f>
        <v>0</v>
      </c>
      <c r="O506">
        <f>(I506*21)/100</f>
        <v>0</v>
      </c>
      <c r="P506" t="s">
        <v>22</v>
      </c>
    </row>
    <row r="507" spans="1:18" x14ac:dyDescent="0.2">
      <c r="A507" s="26" t="s">
        <v>48</v>
      </c>
      <c r="E507" s="27" t="s">
        <v>837</v>
      </c>
      <c r="H507" s="43"/>
    </row>
    <row r="508" spans="1:18" x14ac:dyDescent="0.2">
      <c r="A508" s="28" t="s">
        <v>50</v>
      </c>
      <c r="E508" s="29" t="s">
        <v>838</v>
      </c>
      <c r="H508" s="43"/>
    </row>
    <row r="509" spans="1:18" ht="12.75" customHeight="1" x14ac:dyDescent="0.2">
      <c r="A509" s="5" t="s">
        <v>42</v>
      </c>
      <c r="B509" s="5"/>
      <c r="C509" s="32" t="s">
        <v>39</v>
      </c>
      <c r="D509" s="5"/>
      <c r="E509" s="19" t="s">
        <v>417</v>
      </c>
      <c r="F509" s="5"/>
      <c r="G509" s="5"/>
      <c r="H509" s="44"/>
      <c r="I509" s="33">
        <f>0+Q509</f>
        <v>0</v>
      </c>
      <c r="O509">
        <f>0+R509</f>
        <v>0</v>
      </c>
      <c r="Q509">
        <f>0+I510+I513+I516+I519+I522+I525+I528+I531+I534+I537+I540+I543+I546+I549+I552</f>
        <v>0</v>
      </c>
      <c r="R509">
        <f>0+O510+O513+O516+O519+O522+O525+O528+O531+O534+O537+O540+O543+O546+O549+O552</f>
        <v>0</v>
      </c>
    </row>
    <row r="510" spans="1:18" ht="25.5" x14ac:dyDescent="0.2">
      <c r="A510" s="17" t="s">
        <v>44</v>
      </c>
      <c r="B510" s="21" t="s">
        <v>839</v>
      </c>
      <c r="C510" s="21" t="s">
        <v>840</v>
      </c>
      <c r="D510" s="17" t="s">
        <v>23</v>
      </c>
      <c r="E510" s="22" t="s">
        <v>841</v>
      </c>
      <c r="F510" s="23" t="s">
        <v>122</v>
      </c>
      <c r="G510" s="24">
        <v>50.21</v>
      </c>
      <c r="H510" s="42"/>
      <c r="I510" s="25">
        <f>ROUND(ROUND(H510,2)*ROUND(G510,3),2)</f>
        <v>0</v>
      </c>
      <c r="O510">
        <f>(I510*21)/100</f>
        <v>0</v>
      </c>
      <c r="P510" t="s">
        <v>22</v>
      </c>
    </row>
    <row r="511" spans="1:18" ht="38.25" x14ac:dyDescent="0.2">
      <c r="A511" s="26" t="s">
        <v>48</v>
      </c>
      <c r="E511" s="27" t="s">
        <v>842</v>
      </c>
      <c r="H511" s="43"/>
    </row>
    <row r="512" spans="1:18" x14ac:dyDescent="0.2">
      <c r="A512" s="30" t="s">
        <v>50</v>
      </c>
      <c r="E512" s="29" t="s">
        <v>23</v>
      </c>
      <c r="H512" s="43"/>
    </row>
    <row r="513" spans="1:16" x14ac:dyDescent="0.2">
      <c r="A513" s="17" t="s">
        <v>177</v>
      </c>
      <c r="B513" s="21" t="s">
        <v>839</v>
      </c>
      <c r="C513" s="21" t="s">
        <v>843</v>
      </c>
      <c r="D513" s="17" t="s">
        <v>23</v>
      </c>
      <c r="E513" s="22" t="s">
        <v>844</v>
      </c>
      <c r="F513" s="23" t="s">
        <v>122</v>
      </c>
      <c r="G513" s="24">
        <v>50.21</v>
      </c>
      <c r="H513" s="42"/>
      <c r="I513" s="25">
        <f>ROUND(ROUND(H513,2)*ROUND(G513,3),2)</f>
        <v>0</v>
      </c>
      <c r="O513">
        <f>(I513*21)/100</f>
        <v>0</v>
      </c>
      <c r="P513" t="s">
        <v>22</v>
      </c>
    </row>
    <row r="514" spans="1:16" x14ac:dyDescent="0.2">
      <c r="A514" s="26" t="s">
        <v>48</v>
      </c>
      <c r="E514" s="27" t="s">
        <v>23</v>
      </c>
      <c r="H514" s="43"/>
    </row>
    <row r="515" spans="1:16" x14ac:dyDescent="0.2">
      <c r="A515" s="30" t="s">
        <v>50</v>
      </c>
      <c r="E515" s="29" t="s">
        <v>23</v>
      </c>
      <c r="H515" s="43"/>
    </row>
    <row r="516" spans="1:16" x14ac:dyDescent="0.2">
      <c r="A516" s="17" t="s">
        <v>44</v>
      </c>
      <c r="B516" s="21" t="s">
        <v>845</v>
      </c>
      <c r="C516" s="21" t="s">
        <v>419</v>
      </c>
      <c r="D516" s="17" t="s">
        <v>23</v>
      </c>
      <c r="E516" s="22" t="s">
        <v>420</v>
      </c>
      <c r="F516" s="23" t="s">
        <v>122</v>
      </c>
      <c r="G516" s="24">
        <v>373.06</v>
      </c>
      <c r="H516" s="42"/>
      <c r="I516" s="25">
        <f>ROUND(ROUND(H516,2)*ROUND(G516,3),2)</f>
        <v>0</v>
      </c>
      <c r="O516">
        <f>(I516*21)/100</f>
        <v>0</v>
      </c>
      <c r="P516" t="s">
        <v>22</v>
      </c>
    </row>
    <row r="517" spans="1:16" ht="25.5" x14ac:dyDescent="0.2">
      <c r="A517" s="26" t="s">
        <v>48</v>
      </c>
      <c r="E517" s="27" t="s">
        <v>846</v>
      </c>
      <c r="H517" s="43"/>
    </row>
    <row r="518" spans="1:16" ht="25.5" x14ac:dyDescent="0.2">
      <c r="A518" s="30" t="s">
        <v>50</v>
      </c>
      <c r="E518" s="29" t="s">
        <v>847</v>
      </c>
      <c r="H518" s="43"/>
    </row>
    <row r="519" spans="1:16" x14ac:dyDescent="0.2">
      <c r="A519" s="17" t="s">
        <v>44</v>
      </c>
      <c r="B519" s="21" t="s">
        <v>848</v>
      </c>
      <c r="C519" s="21" t="s">
        <v>424</v>
      </c>
      <c r="D519" s="17" t="s">
        <v>23</v>
      </c>
      <c r="E519" s="22" t="s">
        <v>425</v>
      </c>
      <c r="F519" s="23" t="s">
        <v>122</v>
      </c>
      <c r="G519" s="24">
        <v>425.01</v>
      </c>
      <c r="H519" s="42"/>
      <c r="I519" s="25">
        <f>ROUND(ROUND(H519,2)*ROUND(G519,3),2)</f>
        <v>0</v>
      </c>
      <c r="O519">
        <f>(I519*21)/100</f>
        <v>0</v>
      </c>
      <c r="P519" t="s">
        <v>22</v>
      </c>
    </row>
    <row r="520" spans="1:16" ht="25.5" x14ac:dyDescent="0.2">
      <c r="A520" s="26" t="s">
        <v>48</v>
      </c>
      <c r="E520" s="27" t="s">
        <v>849</v>
      </c>
      <c r="H520" s="43"/>
    </row>
    <row r="521" spans="1:16" ht="25.5" x14ac:dyDescent="0.2">
      <c r="A521" s="30" t="s">
        <v>50</v>
      </c>
      <c r="E521" s="29" t="s">
        <v>850</v>
      </c>
      <c r="H521" s="43"/>
    </row>
    <row r="522" spans="1:16" x14ac:dyDescent="0.2">
      <c r="A522" s="17" t="s">
        <v>44</v>
      </c>
      <c r="B522" s="21" t="s">
        <v>851</v>
      </c>
      <c r="C522" s="21" t="s">
        <v>852</v>
      </c>
      <c r="D522" s="17" t="s">
        <v>23</v>
      </c>
      <c r="E522" s="22" t="s">
        <v>853</v>
      </c>
      <c r="F522" s="23" t="s">
        <v>122</v>
      </c>
      <c r="G522" s="24">
        <v>6.22</v>
      </c>
      <c r="H522" s="42"/>
      <c r="I522" s="25">
        <f>ROUND(ROUND(H522,2)*ROUND(G522,3),2)</f>
        <v>0</v>
      </c>
      <c r="O522">
        <f>(I522*21)/100</f>
        <v>0</v>
      </c>
      <c r="P522" t="s">
        <v>22</v>
      </c>
    </row>
    <row r="523" spans="1:16" ht="25.5" x14ac:dyDescent="0.2">
      <c r="A523" s="26" t="s">
        <v>48</v>
      </c>
      <c r="E523" s="27" t="s">
        <v>854</v>
      </c>
      <c r="H523" s="43"/>
    </row>
    <row r="524" spans="1:16" x14ac:dyDescent="0.2">
      <c r="A524" s="30" t="s">
        <v>50</v>
      </c>
      <c r="E524" s="29" t="s">
        <v>855</v>
      </c>
      <c r="H524" s="43"/>
    </row>
    <row r="525" spans="1:16" x14ac:dyDescent="0.2">
      <c r="A525" s="17" t="s">
        <v>44</v>
      </c>
      <c r="B525" s="21" t="s">
        <v>856</v>
      </c>
      <c r="C525" s="21" t="s">
        <v>857</v>
      </c>
      <c r="D525" s="17" t="s">
        <v>23</v>
      </c>
      <c r="E525" s="22" t="s">
        <v>858</v>
      </c>
      <c r="F525" s="23" t="s">
        <v>122</v>
      </c>
      <c r="G525" s="24">
        <v>4.3</v>
      </c>
      <c r="H525" s="42"/>
      <c r="I525" s="25">
        <f>ROUND(ROUND(H525,2)*ROUND(G525,3),2)</f>
        <v>0</v>
      </c>
      <c r="O525">
        <f>(I525*21)/100</f>
        <v>0</v>
      </c>
      <c r="P525" t="s">
        <v>22</v>
      </c>
    </row>
    <row r="526" spans="1:16" x14ac:dyDescent="0.2">
      <c r="A526" s="26" t="s">
        <v>48</v>
      </c>
      <c r="E526" s="27" t="s">
        <v>859</v>
      </c>
      <c r="H526" s="43"/>
    </row>
    <row r="527" spans="1:16" x14ac:dyDescent="0.2">
      <c r="A527" s="30" t="s">
        <v>50</v>
      </c>
      <c r="E527" s="29" t="s">
        <v>23</v>
      </c>
      <c r="H527" s="43"/>
    </row>
    <row r="528" spans="1:16" x14ac:dyDescent="0.2">
      <c r="A528" s="17" t="s">
        <v>44</v>
      </c>
      <c r="B528" s="21" t="s">
        <v>860</v>
      </c>
      <c r="C528" s="21" t="s">
        <v>437</v>
      </c>
      <c r="D528" s="17" t="s">
        <v>23</v>
      </c>
      <c r="E528" s="22" t="s">
        <v>438</v>
      </c>
      <c r="F528" s="23" t="s">
        <v>241</v>
      </c>
      <c r="G528" s="24">
        <v>3</v>
      </c>
      <c r="H528" s="42"/>
      <c r="I528" s="25">
        <f>ROUND(ROUND(H528,2)*ROUND(G528,3),2)</f>
        <v>0</v>
      </c>
      <c r="O528">
        <f>(I528*21)/100</f>
        <v>0</v>
      </c>
      <c r="P528" t="s">
        <v>22</v>
      </c>
    </row>
    <row r="529" spans="1:16" ht="25.5" x14ac:dyDescent="0.2">
      <c r="A529" s="26" t="s">
        <v>48</v>
      </c>
      <c r="E529" s="27" t="s">
        <v>861</v>
      </c>
      <c r="H529" s="43"/>
    </row>
    <row r="530" spans="1:16" x14ac:dyDescent="0.2">
      <c r="A530" s="30" t="s">
        <v>50</v>
      </c>
      <c r="E530" s="29" t="s">
        <v>862</v>
      </c>
      <c r="H530" s="43"/>
    </row>
    <row r="531" spans="1:16" x14ac:dyDescent="0.2">
      <c r="A531" s="17" t="s">
        <v>44</v>
      </c>
      <c r="B531" s="21" t="s">
        <v>863</v>
      </c>
      <c r="C531" s="21" t="s">
        <v>441</v>
      </c>
      <c r="D531" s="17" t="s">
        <v>23</v>
      </c>
      <c r="E531" s="22" t="s">
        <v>442</v>
      </c>
      <c r="F531" s="23" t="s">
        <v>127</v>
      </c>
      <c r="G531" s="24">
        <v>0.8</v>
      </c>
      <c r="H531" s="42"/>
      <c r="I531" s="25">
        <f>ROUND(ROUND(H531,2)*ROUND(G531,3),2)</f>
        <v>0</v>
      </c>
      <c r="O531">
        <f>(I531*21)/100</f>
        <v>0</v>
      </c>
      <c r="P531" t="s">
        <v>22</v>
      </c>
    </row>
    <row r="532" spans="1:16" ht="51" x14ac:dyDescent="0.2">
      <c r="A532" s="26" t="s">
        <v>48</v>
      </c>
      <c r="E532" s="27" t="s">
        <v>864</v>
      </c>
      <c r="H532" s="43"/>
    </row>
    <row r="533" spans="1:16" x14ac:dyDescent="0.2">
      <c r="A533" s="30" t="s">
        <v>50</v>
      </c>
      <c r="E533" s="29" t="s">
        <v>23</v>
      </c>
      <c r="H533" s="43"/>
    </row>
    <row r="534" spans="1:16" ht="25.5" x14ac:dyDescent="0.2">
      <c r="A534" s="17" t="s">
        <v>44</v>
      </c>
      <c r="B534" s="21" t="s">
        <v>865</v>
      </c>
      <c r="C534" s="21" t="s">
        <v>866</v>
      </c>
      <c r="D534" s="17" t="s">
        <v>23</v>
      </c>
      <c r="E534" s="22" t="s">
        <v>867</v>
      </c>
      <c r="F534" s="23" t="s">
        <v>169</v>
      </c>
      <c r="G534" s="24">
        <v>0.76200000000000001</v>
      </c>
      <c r="H534" s="42"/>
      <c r="I534" s="25">
        <f>ROUND(ROUND(H534,2)*ROUND(G534,3),2)</f>
        <v>0</v>
      </c>
      <c r="O534">
        <f>(I534*21)/100</f>
        <v>0</v>
      </c>
      <c r="P534" t="s">
        <v>22</v>
      </c>
    </row>
    <row r="535" spans="1:16" ht="25.5" x14ac:dyDescent="0.2">
      <c r="A535" s="26" t="s">
        <v>48</v>
      </c>
      <c r="E535" s="27" t="s">
        <v>868</v>
      </c>
      <c r="H535" s="43"/>
    </row>
    <row r="536" spans="1:16" x14ac:dyDescent="0.2">
      <c r="A536" s="30" t="s">
        <v>50</v>
      </c>
      <c r="E536" s="29" t="s">
        <v>869</v>
      </c>
      <c r="H536" s="43"/>
    </row>
    <row r="537" spans="1:16" ht="25.5" x14ac:dyDescent="0.2">
      <c r="A537" s="17" t="s">
        <v>44</v>
      </c>
      <c r="B537" s="21" t="s">
        <v>870</v>
      </c>
      <c r="C537" s="21" t="s">
        <v>445</v>
      </c>
      <c r="D537" s="17" t="s">
        <v>23</v>
      </c>
      <c r="E537" s="22" t="s">
        <v>446</v>
      </c>
      <c r="F537" s="23" t="s">
        <v>169</v>
      </c>
      <c r="G537" s="24">
        <v>16.321000000000002</v>
      </c>
      <c r="H537" s="42"/>
      <c r="I537" s="25">
        <f>ROUND(ROUND(H537,2)*ROUND(G537,3),2)</f>
        <v>0</v>
      </c>
      <c r="O537">
        <f>(I537*21)/100</f>
        <v>0</v>
      </c>
      <c r="P537" t="s">
        <v>22</v>
      </c>
    </row>
    <row r="538" spans="1:16" ht="25.5" x14ac:dyDescent="0.2">
      <c r="A538" s="26" t="s">
        <v>48</v>
      </c>
      <c r="E538" s="27" t="s">
        <v>447</v>
      </c>
      <c r="H538" s="43"/>
    </row>
    <row r="539" spans="1:16" x14ac:dyDescent="0.2">
      <c r="A539" s="30" t="s">
        <v>50</v>
      </c>
      <c r="E539" s="29" t="s">
        <v>871</v>
      </c>
      <c r="H539" s="43"/>
    </row>
    <row r="540" spans="1:16" ht="25.5" x14ac:dyDescent="0.2">
      <c r="A540" s="17" t="s">
        <v>44</v>
      </c>
      <c r="B540" s="21" t="s">
        <v>872</v>
      </c>
      <c r="C540" s="21" t="s">
        <v>450</v>
      </c>
      <c r="D540" s="17" t="s">
        <v>23</v>
      </c>
      <c r="E540" s="22" t="s">
        <v>451</v>
      </c>
      <c r="F540" s="23" t="s">
        <v>169</v>
      </c>
      <c r="G540" s="24">
        <v>81.387</v>
      </c>
      <c r="H540" s="42"/>
      <c r="I540" s="25">
        <f>ROUND(ROUND(H540,2)*ROUND(G540,3),2)</f>
        <v>0</v>
      </c>
      <c r="O540">
        <f>(I540*21)/100</f>
        <v>0</v>
      </c>
      <c r="P540" t="s">
        <v>22</v>
      </c>
    </row>
    <row r="541" spans="1:16" ht="25.5" x14ac:dyDescent="0.2">
      <c r="A541" s="26" t="s">
        <v>48</v>
      </c>
      <c r="E541" s="27" t="s">
        <v>452</v>
      </c>
      <c r="H541" s="43"/>
    </row>
    <row r="542" spans="1:16" x14ac:dyDescent="0.2">
      <c r="A542" s="30" t="s">
        <v>50</v>
      </c>
      <c r="E542" s="29" t="s">
        <v>873</v>
      </c>
      <c r="H542" s="43"/>
    </row>
    <row r="543" spans="1:16" ht="25.5" x14ac:dyDescent="0.2">
      <c r="A543" s="17" t="s">
        <v>44</v>
      </c>
      <c r="B543" s="21" t="s">
        <v>874</v>
      </c>
      <c r="C543" s="21" t="s">
        <v>455</v>
      </c>
      <c r="D543" s="17" t="s">
        <v>23</v>
      </c>
      <c r="E543" s="22" t="s">
        <v>456</v>
      </c>
      <c r="F543" s="23" t="s">
        <v>169</v>
      </c>
      <c r="G543" s="24">
        <v>129.41999999999999</v>
      </c>
      <c r="H543" s="42"/>
      <c r="I543" s="25">
        <f>ROUND(ROUND(H543,2)*ROUND(G543,3),2)</f>
        <v>0</v>
      </c>
      <c r="O543">
        <f>(I543*21)/100</f>
        <v>0</v>
      </c>
      <c r="P543" t="s">
        <v>22</v>
      </c>
    </row>
    <row r="544" spans="1:16" ht="25.5" x14ac:dyDescent="0.2">
      <c r="A544" s="26" t="s">
        <v>48</v>
      </c>
      <c r="E544" s="27" t="s">
        <v>170</v>
      </c>
      <c r="H544" s="43"/>
    </row>
    <row r="545" spans="1:16" x14ac:dyDescent="0.2">
      <c r="A545" s="30" t="s">
        <v>50</v>
      </c>
      <c r="E545" s="29" t="s">
        <v>875</v>
      </c>
      <c r="H545" s="43"/>
    </row>
    <row r="546" spans="1:16" x14ac:dyDescent="0.2">
      <c r="A546" s="17" t="s">
        <v>44</v>
      </c>
      <c r="B546" s="21" t="s">
        <v>876</v>
      </c>
      <c r="C546" s="21" t="s">
        <v>459</v>
      </c>
      <c r="D546" s="17" t="s">
        <v>23</v>
      </c>
      <c r="E546" s="22" t="s">
        <v>460</v>
      </c>
      <c r="F546" s="23" t="s">
        <v>169</v>
      </c>
      <c r="G546" s="24">
        <v>37.179462999999998</v>
      </c>
      <c r="H546" s="42"/>
      <c r="I546" s="25">
        <f>ROUND(ROUND(H546,2)*ROUND(G546,3),2)</f>
        <v>0</v>
      </c>
      <c r="O546">
        <f>(I546*21)/100</f>
        <v>0</v>
      </c>
      <c r="P546" t="s">
        <v>22</v>
      </c>
    </row>
    <row r="547" spans="1:16" ht="38.25" x14ac:dyDescent="0.2">
      <c r="A547" s="26" t="s">
        <v>48</v>
      </c>
      <c r="E547" s="27" t="s">
        <v>877</v>
      </c>
      <c r="H547" s="43"/>
    </row>
    <row r="548" spans="1:16" x14ac:dyDescent="0.2">
      <c r="A548" s="30" t="s">
        <v>50</v>
      </c>
      <c r="E548" s="29" t="s">
        <v>23</v>
      </c>
      <c r="H548" s="43"/>
    </row>
    <row r="549" spans="1:16" x14ac:dyDescent="0.2">
      <c r="A549" s="17" t="s">
        <v>44</v>
      </c>
      <c r="B549" s="21" t="s">
        <v>878</v>
      </c>
      <c r="C549" s="21" t="s">
        <v>463</v>
      </c>
      <c r="D549" s="17" t="s">
        <v>23</v>
      </c>
      <c r="E549" s="22" t="s">
        <v>464</v>
      </c>
      <c r="F549" s="23" t="s">
        <v>169</v>
      </c>
      <c r="G549" s="24">
        <v>228.02467200000001</v>
      </c>
      <c r="H549" s="42"/>
      <c r="I549" s="25">
        <f>ROUND(ROUND(H549,2)*ROUND(G549,3),2)</f>
        <v>0</v>
      </c>
      <c r="O549">
        <f>(I549*21)/100</f>
        <v>0</v>
      </c>
      <c r="P549" t="s">
        <v>22</v>
      </c>
    </row>
    <row r="550" spans="1:16" ht="38.25" x14ac:dyDescent="0.2">
      <c r="A550" s="26" t="s">
        <v>48</v>
      </c>
      <c r="E550" s="27" t="s">
        <v>465</v>
      </c>
      <c r="H550" s="43"/>
    </row>
    <row r="551" spans="1:16" x14ac:dyDescent="0.2">
      <c r="A551" s="30" t="s">
        <v>50</v>
      </c>
      <c r="E551" s="29" t="s">
        <v>23</v>
      </c>
      <c r="H551" s="43"/>
    </row>
    <row r="552" spans="1:16" x14ac:dyDescent="0.2">
      <c r="A552" s="17" t="s">
        <v>44</v>
      </c>
      <c r="B552" s="21" t="s">
        <v>879</v>
      </c>
      <c r="C552" s="21" t="s">
        <v>880</v>
      </c>
      <c r="D552" s="17" t="s">
        <v>23</v>
      </c>
      <c r="E552" s="22" t="s">
        <v>881</v>
      </c>
      <c r="F552" s="23" t="s">
        <v>127</v>
      </c>
      <c r="G552" s="24">
        <v>2.0409999999999999</v>
      </c>
      <c r="H552" s="42"/>
      <c r="I552" s="25">
        <f>ROUND(ROUND(H552,2)*ROUND(G552,3),2)</f>
        <v>0</v>
      </c>
      <c r="O552">
        <f>(I552*21)/100</f>
        <v>0</v>
      </c>
      <c r="P552" t="s">
        <v>22</v>
      </c>
    </row>
    <row r="553" spans="1:16" ht="38.25" x14ac:dyDescent="0.2">
      <c r="A553" s="26" t="s">
        <v>48</v>
      </c>
      <c r="E553" s="27" t="s">
        <v>882</v>
      </c>
      <c r="H553" s="43"/>
    </row>
    <row r="554" spans="1:16" ht="25.5" x14ac:dyDescent="0.2">
      <c r="A554" s="28" t="s">
        <v>50</v>
      </c>
      <c r="E554" s="29" t="s">
        <v>883</v>
      </c>
      <c r="H554" s="43"/>
    </row>
  </sheetData>
  <sheetProtection algorithmName="SHA-512" hashValue="p216wHy6ZEKY2d/DdUBG0Kv3DvRwZeCC1YkvvJzVHmaH4k6hUvzpw4Jw1QghoRuDrYZICFzyREde8/dne/rkgg==" saltValue="n7cjnDdG6Usr3JQXj8lE4g==" spinCount="100000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06"/>
  <sheetViews>
    <sheetView zoomScaleNormal="100" workbookViewId="0">
      <pane ySplit="7" topLeftCell="A8" activePane="bottomLeft" state="frozen"/>
      <selection pane="bottomLeft" activeCell="B1" sqref="B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0+O8+O99+O109+O131+O153+O355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884</v>
      </c>
      <c r="I3" s="31">
        <f>0+I8+I99+I109+I131+I153+I355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9" t="s">
        <v>884</v>
      </c>
      <c r="D4" s="40"/>
      <c r="E4" s="13" t="s">
        <v>93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80</v>
      </c>
      <c r="F8" s="14"/>
      <c r="G8" s="14"/>
      <c r="H8" s="41"/>
      <c r="I8" s="20">
        <f>0+Q8</f>
        <v>0</v>
      </c>
      <c r="O8">
        <f>0+R8</f>
        <v>0</v>
      </c>
      <c r="Q8">
        <f>0+I9+I12+I15+I18+I21+I24+I27+I30+I33+I36+I39+I42+I45+I48+I51+I54+I57+I60+I63+I66+I69+I72+I75+I78+I81+I84+I87+I90+I93+I96</f>
        <v>0</v>
      </c>
      <c r="R8">
        <f>0+O9+O12+O15+O18+O21+O24+O27+O30+O33+O36+O39+O42+O45+O48+O51+O54+O57+O60+O63+O66+O69+O72+O75+O78+O81+O84+O87+O90+O93+O96</f>
        <v>0</v>
      </c>
    </row>
    <row r="9" spans="1:18" ht="25.5" x14ac:dyDescent="0.2">
      <c r="A9" s="17" t="s">
        <v>44</v>
      </c>
      <c r="B9" s="21" t="s">
        <v>28</v>
      </c>
      <c r="C9" s="21" t="s">
        <v>94</v>
      </c>
      <c r="D9" s="17" t="s">
        <v>23</v>
      </c>
      <c r="E9" s="22" t="s">
        <v>95</v>
      </c>
      <c r="F9" s="23" t="s">
        <v>96</v>
      </c>
      <c r="G9" s="24">
        <v>149.65</v>
      </c>
      <c r="H9" s="42"/>
      <c r="I9" s="25">
        <f>ROUND(ROUND(H9,2)*ROUND(G9,3),2)</f>
        <v>0</v>
      </c>
      <c r="O9">
        <f>(I9*21)/100</f>
        <v>0</v>
      </c>
      <c r="P9" t="s">
        <v>22</v>
      </c>
    </row>
    <row r="10" spans="1:18" ht="51" x14ac:dyDescent="0.2">
      <c r="A10" s="26" t="s">
        <v>48</v>
      </c>
      <c r="E10" s="27" t="s">
        <v>885</v>
      </c>
      <c r="H10" s="43"/>
    </row>
    <row r="11" spans="1:18" x14ac:dyDescent="0.2">
      <c r="A11" s="30" t="s">
        <v>50</v>
      </c>
      <c r="E11" s="29" t="s">
        <v>886</v>
      </c>
      <c r="H11" s="43"/>
    </row>
    <row r="12" spans="1:18" x14ac:dyDescent="0.2">
      <c r="A12" s="17" t="s">
        <v>44</v>
      </c>
      <c r="B12" s="21" t="s">
        <v>22</v>
      </c>
      <c r="C12" s="21" t="s">
        <v>99</v>
      </c>
      <c r="D12" s="17" t="s">
        <v>23</v>
      </c>
      <c r="E12" s="22" t="s">
        <v>100</v>
      </c>
      <c r="F12" s="23" t="s">
        <v>96</v>
      </c>
      <c r="G12" s="24">
        <v>140.66999999999999</v>
      </c>
      <c r="H12" s="42"/>
      <c r="I12" s="25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6" t="s">
        <v>48</v>
      </c>
      <c r="E13" s="27" t="s">
        <v>887</v>
      </c>
      <c r="H13" s="43"/>
    </row>
    <row r="14" spans="1:18" x14ac:dyDescent="0.2">
      <c r="A14" s="30" t="s">
        <v>50</v>
      </c>
      <c r="E14" s="29" t="s">
        <v>888</v>
      </c>
      <c r="H14" s="43"/>
    </row>
    <row r="15" spans="1:18" x14ac:dyDescent="0.2">
      <c r="A15" s="17" t="s">
        <v>44</v>
      </c>
      <c r="B15" s="21" t="s">
        <v>21</v>
      </c>
      <c r="C15" s="21" t="s">
        <v>476</v>
      </c>
      <c r="D15" s="17" t="s">
        <v>23</v>
      </c>
      <c r="E15" s="22" t="s">
        <v>477</v>
      </c>
      <c r="F15" s="23" t="s">
        <v>96</v>
      </c>
      <c r="G15" s="24">
        <v>8.98</v>
      </c>
      <c r="H15" s="42"/>
      <c r="I15" s="25">
        <f>ROUND(ROUND(H15,2)*ROUND(G15,3),2)</f>
        <v>0</v>
      </c>
      <c r="O15">
        <f>(I15*21)/100</f>
        <v>0</v>
      </c>
      <c r="P15" t="s">
        <v>22</v>
      </c>
    </row>
    <row r="16" spans="1:18" ht="51" x14ac:dyDescent="0.2">
      <c r="A16" s="26" t="s">
        <v>48</v>
      </c>
      <c r="E16" s="27" t="s">
        <v>889</v>
      </c>
      <c r="H16" s="43"/>
    </row>
    <row r="17" spans="1:16" x14ac:dyDescent="0.2">
      <c r="A17" s="30" t="s">
        <v>50</v>
      </c>
      <c r="E17" s="29" t="s">
        <v>890</v>
      </c>
      <c r="H17" s="43"/>
    </row>
    <row r="18" spans="1:16" x14ac:dyDescent="0.2">
      <c r="A18" s="17" t="s">
        <v>44</v>
      </c>
      <c r="B18" s="21" t="s">
        <v>32</v>
      </c>
      <c r="C18" s="21" t="s">
        <v>480</v>
      </c>
      <c r="D18" s="17" t="s">
        <v>23</v>
      </c>
      <c r="E18" s="22" t="s">
        <v>481</v>
      </c>
      <c r="F18" s="23" t="s">
        <v>96</v>
      </c>
      <c r="G18" s="24">
        <v>8.98</v>
      </c>
      <c r="H18" s="42"/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48</v>
      </c>
      <c r="E19" s="27" t="s">
        <v>891</v>
      </c>
      <c r="H19" s="43"/>
    </row>
    <row r="20" spans="1:16" x14ac:dyDescent="0.2">
      <c r="A20" s="30" t="s">
        <v>50</v>
      </c>
      <c r="E20" s="29" t="s">
        <v>890</v>
      </c>
      <c r="H20" s="43"/>
    </row>
    <row r="21" spans="1:16" ht="25.5" x14ac:dyDescent="0.2">
      <c r="A21" s="17" t="s">
        <v>44</v>
      </c>
      <c r="B21" s="21" t="s">
        <v>34</v>
      </c>
      <c r="C21" s="21" t="s">
        <v>102</v>
      </c>
      <c r="D21" s="17" t="s">
        <v>23</v>
      </c>
      <c r="E21" s="22" t="s">
        <v>103</v>
      </c>
      <c r="F21" s="23" t="s">
        <v>96</v>
      </c>
      <c r="G21" s="24">
        <v>1.3240000000000001</v>
      </c>
      <c r="H21" s="42"/>
      <c r="I21" s="25">
        <f>ROUND(ROUND(H21,2)*ROUND(G21,3),2)</f>
        <v>0</v>
      </c>
      <c r="O21">
        <f>(I21*21)/100</f>
        <v>0</v>
      </c>
      <c r="P21" t="s">
        <v>22</v>
      </c>
    </row>
    <row r="22" spans="1:16" ht="51" x14ac:dyDescent="0.2">
      <c r="A22" s="26" t="s">
        <v>48</v>
      </c>
      <c r="E22" s="27" t="s">
        <v>892</v>
      </c>
      <c r="H22" s="43"/>
    </row>
    <row r="23" spans="1:16" x14ac:dyDescent="0.2">
      <c r="A23" s="30" t="s">
        <v>50</v>
      </c>
      <c r="E23" s="29" t="s">
        <v>893</v>
      </c>
      <c r="H23" s="43"/>
    </row>
    <row r="24" spans="1:16" ht="25.5" x14ac:dyDescent="0.2">
      <c r="A24" s="17" t="s">
        <v>44</v>
      </c>
      <c r="B24" s="21" t="s">
        <v>36</v>
      </c>
      <c r="C24" s="21" t="s">
        <v>109</v>
      </c>
      <c r="D24" s="17" t="s">
        <v>23</v>
      </c>
      <c r="E24" s="22" t="s">
        <v>110</v>
      </c>
      <c r="F24" s="23" t="s">
        <v>96</v>
      </c>
      <c r="G24" s="24">
        <v>271.08499999999998</v>
      </c>
      <c r="H24" s="42"/>
      <c r="I24" s="25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6" t="s">
        <v>48</v>
      </c>
      <c r="E25" s="27" t="s">
        <v>894</v>
      </c>
      <c r="H25" s="43"/>
    </row>
    <row r="26" spans="1:16" x14ac:dyDescent="0.2">
      <c r="A26" s="30" t="s">
        <v>50</v>
      </c>
      <c r="E26" s="29" t="s">
        <v>895</v>
      </c>
      <c r="H26" s="43"/>
    </row>
    <row r="27" spans="1:16" x14ac:dyDescent="0.2">
      <c r="A27" s="17" t="s">
        <v>44</v>
      </c>
      <c r="B27" s="21" t="s">
        <v>62</v>
      </c>
      <c r="C27" s="21" t="s">
        <v>487</v>
      </c>
      <c r="D27" s="17" t="s">
        <v>23</v>
      </c>
      <c r="E27" s="22" t="s">
        <v>488</v>
      </c>
      <c r="F27" s="23" t="s">
        <v>122</v>
      </c>
      <c r="G27" s="24">
        <v>4.5</v>
      </c>
      <c r="H27" s="42"/>
      <c r="I27" s="25">
        <f>ROUND(ROUND(H27,2)*ROUND(G27,3),2)</f>
        <v>0</v>
      </c>
      <c r="O27">
        <f>(I27*21)/100</f>
        <v>0</v>
      </c>
      <c r="P27" t="s">
        <v>22</v>
      </c>
    </row>
    <row r="28" spans="1:16" x14ac:dyDescent="0.2">
      <c r="A28" s="26" t="s">
        <v>48</v>
      </c>
      <c r="E28" s="27" t="s">
        <v>489</v>
      </c>
      <c r="H28" s="43"/>
    </row>
    <row r="29" spans="1:16" x14ac:dyDescent="0.2">
      <c r="A29" s="30" t="s">
        <v>50</v>
      </c>
      <c r="E29" s="29" t="s">
        <v>23</v>
      </c>
      <c r="H29" s="43"/>
    </row>
    <row r="30" spans="1:16" x14ac:dyDescent="0.2">
      <c r="A30" s="17" t="s">
        <v>44</v>
      </c>
      <c r="B30" s="21" t="s">
        <v>65</v>
      </c>
      <c r="C30" s="21" t="s">
        <v>112</v>
      </c>
      <c r="D30" s="17" t="s">
        <v>23</v>
      </c>
      <c r="E30" s="22" t="s">
        <v>113</v>
      </c>
      <c r="F30" s="23" t="s">
        <v>114</v>
      </c>
      <c r="G30" s="24">
        <v>20</v>
      </c>
      <c r="H30" s="42"/>
      <c r="I30" s="25">
        <f>ROUND(ROUND(H30,2)*ROUND(G30,3),2)</f>
        <v>0</v>
      </c>
      <c r="O30">
        <f>(I30*21)/100</f>
        <v>0</v>
      </c>
      <c r="P30" t="s">
        <v>22</v>
      </c>
    </row>
    <row r="31" spans="1:16" ht="38.25" x14ac:dyDescent="0.2">
      <c r="A31" s="26" t="s">
        <v>48</v>
      </c>
      <c r="E31" s="27" t="s">
        <v>115</v>
      </c>
      <c r="H31" s="43"/>
    </row>
    <row r="32" spans="1:16" x14ac:dyDescent="0.2">
      <c r="A32" s="30" t="s">
        <v>50</v>
      </c>
      <c r="E32" s="29" t="s">
        <v>23</v>
      </c>
      <c r="H32" s="43"/>
    </row>
    <row r="33" spans="1:16" x14ac:dyDescent="0.2">
      <c r="A33" s="17" t="s">
        <v>44</v>
      </c>
      <c r="B33" s="21" t="s">
        <v>39</v>
      </c>
      <c r="C33" s="21" t="s">
        <v>116</v>
      </c>
      <c r="D33" s="17" t="s">
        <v>23</v>
      </c>
      <c r="E33" s="22" t="s">
        <v>117</v>
      </c>
      <c r="F33" s="23" t="s">
        <v>118</v>
      </c>
      <c r="G33" s="24">
        <v>20</v>
      </c>
      <c r="H33" s="42"/>
      <c r="I33" s="25">
        <f>ROUND(ROUND(H33,2)*ROUND(G33,3),2)</f>
        <v>0</v>
      </c>
      <c r="O33">
        <f>(I33*21)/100</f>
        <v>0</v>
      </c>
      <c r="P33" t="s">
        <v>22</v>
      </c>
    </row>
    <row r="34" spans="1:16" ht="38.25" x14ac:dyDescent="0.2">
      <c r="A34" s="26" t="s">
        <v>48</v>
      </c>
      <c r="E34" s="27" t="s">
        <v>119</v>
      </c>
      <c r="H34" s="43"/>
    </row>
    <row r="35" spans="1:16" x14ac:dyDescent="0.2">
      <c r="A35" s="30" t="s">
        <v>50</v>
      </c>
      <c r="E35" s="29" t="s">
        <v>23</v>
      </c>
      <c r="H35" s="43"/>
    </row>
    <row r="36" spans="1:16" x14ac:dyDescent="0.2">
      <c r="A36" s="17" t="s">
        <v>44</v>
      </c>
      <c r="B36" s="21" t="s">
        <v>41</v>
      </c>
      <c r="C36" s="21" t="s">
        <v>120</v>
      </c>
      <c r="D36" s="17" t="s">
        <v>23</v>
      </c>
      <c r="E36" s="22" t="s">
        <v>121</v>
      </c>
      <c r="F36" s="23" t="s">
        <v>122</v>
      </c>
      <c r="G36" s="24">
        <v>17.899999999999999</v>
      </c>
      <c r="H36" s="42"/>
      <c r="I36" s="25">
        <f>ROUND(ROUND(H36,2)*ROUND(G36,3),2)</f>
        <v>0</v>
      </c>
      <c r="O36">
        <f>(I36*21)/100</f>
        <v>0</v>
      </c>
      <c r="P36" t="s">
        <v>22</v>
      </c>
    </row>
    <row r="37" spans="1:16" ht="25.5" x14ac:dyDescent="0.2">
      <c r="A37" s="26" t="s">
        <v>48</v>
      </c>
      <c r="E37" s="27" t="s">
        <v>123</v>
      </c>
      <c r="H37" s="43"/>
    </row>
    <row r="38" spans="1:16" x14ac:dyDescent="0.2">
      <c r="A38" s="30" t="s">
        <v>50</v>
      </c>
      <c r="E38" s="29" t="s">
        <v>896</v>
      </c>
      <c r="H38" s="43"/>
    </row>
    <row r="39" spans="1:16" x14ac:dyDescent="0.2">
      <c r="A39" s="17" t="s">
        <v>44</v>
      </c>
      <c r="B39" s="21" t="s">
        <v>72</v>
      </c>
      <c r="C39" s="21" t="s">
        <v>125</v>
      </c>
      <c r="D39" s="17" t="s">
        <v>23</v>
      </c>
      <c r="E39" s="22" t="s">
        <v>126</v>
      </c>
      <c r="F39" s="23" t="s">
        <v>127</v>
      </c>
      <c r="G39" s="24">
        <v>66</v>
      </c>
      <c r="H39" s="42"/>
      <c r="I39" s="25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6" t="s">
        <v>48</v>
      </c>
      <c r="E40" s="27" t="s">
        <v>128</v>
      </c>
      <c r="H40" s="43"/>
    </row>
    <row r="41" spans="1:16" ht="25.5" x14ac:dyDescent="0.2">
      <c r="A41" s="30" t="s">
        <v>50</v>
      </c>
      <c r="E41" s="29" t="s">
        <v>897</v>
      </c>
      <c r="H41" s="43"/>
    </row>
    <row r="42" spans="1:16" x14ac:dyDescent="0.2">
      <c r="A42" s="17" t="s">
        <v>44</v>
      </c>
      <c r="B42" s="21" t="s">
        <v>75</v>
      </c>
      <c r="C42" s="21" t="s">
        <v>130</v>
      </c>
      <c r="D42" s="17" t="s">
        <v>23</v>
      </c>
      <c r="E42" s="22" t="s">
        <v>131</v>
      </c>
      <c r="F42" s="23" t="s">
        <v>127</v>
      </c>
      <c r="G42" s="24">
        <v>6.3</v>
      </c>
      <c r="H42" s="42"/>
      <c r="I42" s="25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6" t="s">
        <v>48</v>
      </c>
      <c r="E43" s="27" t="s">
        <v>898</v>
      </c>
      <c r="H43" s="43"/>
    </row>
    <row r="44" spans="1:16" x14ac:dyDescent="0.2">
      <c r="A44" s="30" t="s">
        <v>50</v>
      </c>
      <c r="E44" s="29" t="s">
        <v>23</v>
      </c>
      <c r="H44" s="43"/>
    </row>
    <row r="45" spans="1:16" x14ac:dyDescent="0.2">
      <c r="A45" s="17" t="s">
        <v>44</v>
      </c>
      <c r="B45" s="21" t="s">
        <v>78</v>
      </c>
      <c r="C45" s="21" t="s">
        <v>497</v>
      </c>
      <c r="D45" s="17" t="s">
        <v>23</v>
      </c>
      <c r="E45" s="22" t="s">
        <v>498</v>
      </c>
      <c r="F45" s="23" t="s">
        <v>127</v>
      </c>
      <c r="G45" s="24">
        <v>3.15</v>
      </c>
      <c r="H45" s="42"/>
      <c r="I45" s="25">
        <f>ROUND(ROUND(H45,2)*ROUND(G45,3),2)</f>
        <v>0</v>
      </c>
      <c r="O45">
        <f>(I45*21)/100</f>
        <v>0</v>
      </c>
      <c r="P45" t="s">
        <v>22</v>
      </c>
    </row>
    <row r="46" spans="1:16" ht="25.5" x14ac:dyDescent="0.2">
      <c r="A46" s="26" t="s">
        <v>48</v>
      </c>
      <c r="E46" s="27" t="s">
        <v>499</v>
      </c>
      <c r="H46" s="43"/>
    </row>
    <row r="47" spans="1:16" x14ac:dyDescent="0.2">
      <c r="A47" s="30" t="s">
        <v>50</v>
      </c>
      <c r="E47" s="29" t="s">
        <v>899</v>
      </c>
      <c r="H47" s="43"/>
    </row>
    <row r="48" spans="1:16" x14ac:dyDescent="0.2">
      <c r="A48" s="17" t="s">
        <v>44</v>
      </c>
      <c r="B48" s="21" t="s">
        <v>81</v>
      </c>
      <c r="C48" s="21" t="s">
        <v>501</v>
      </c>
      <c r="D48" s="17" t="s">
        <v>23</v>
      </c>
      <c r="E48" s="22" t="s">
        <v>502</v>
      </c>
      <c r="F48" s="23" t="s">
        <v>127</v>
      </c>
      <c r="G48" s="24">
        <v>159.93</v>
      </c>
      <c r="H48" s="42"/>
      <c r="I48" s="25">
        <f>ROUND(ROUND(H48,2)*ROUND(G48,3),2)</f>
        <v>0</v>
      </c>
      <c r="O48">
        <f>(I48*21)/100</f>
        <v>0</v>
      </c>
      <c r="P48" t="s">
        <v>22</v>
      </c>
    </row>
    <row r="49" spans="1:16" ht="38.25" x14ac:dyDescent="0.2">
      <c r="A49" s="26" t="s">
        <v>48</v>
      </c>
      <c r="E49" s="27" t="s">
        <v>503</v>
      </c>
      <c r="H49" s="43"/>
    </row>
    <row r="50" spans="1:16" ht="25.5" x14ac:dyDescent="0.2">
      <c r="A50" s="30" t="s">
        <v>50</v>
      </c>
      <c r="E50" s="29" t="s">
        <v>900</v>
      </c>
      <c r="H50" s="43"/>
    </row>
    <row r="51" spans="1:16" x14ac:dyDescent="0.2">
      <c r="A51" s="17" t="s">
        <v>44</v>
      </c>
      <c r="B51" s="21" t="s">
        <v>84</v>
      </c>
      <c r="C51" s="21" t="s">
        <v>505</v>
      </c>
      <c r="D51" s="17" t="s">
        <v>23</v>
      </c>
      <c r="E51" s="22" t="s">
        <v>506</v>
      </c>
      <c r="F51" s="23" t="s">
        <v>127</v>
      </c>
      <c r="G51" s="24">
        <v>79.965000000000003</v>
      </c>
      <c r="H51" s="42"/>
      <c r="I51" s="25">
        <f>ROUND(ROUND(H51,2)*ROUND(G51,3),2)</f>
        <v>0</v>
      </c>
      <c r="O51">
        <f>(I51*21)/100</f>
        <v>0</v>
      </c>
      <c r="P51" t="s">
        <v>22</v>
      </c>
    </row>
    <row r="52" spans="1:16" ht="38.25" x14ac:dyDescent="0.2">
      <c r="A52" s="26" t="s">
        <v>48</v>
      </c>
      <c r="E52" s="27" t="s">
        <v>507</v>
      </c>
      <c r="H52" s="43"/>
    </row>
    <row r="53" spans="1:16" x14ac:dyDescent="0.2">
      <c r="A53" s="30" t="s">
        <v>50</v>
      </c>
      <c r="E53" s="29" t="s">
        <v>901</v>
      </c>
      <c r="H53" s="43"/>
    </row>
    <row r="54" spans="1:16" x14ac:dyDescent="0.2">
      <c r="A54" s="17" t="s">
        <v>44</v>
      </c>
      <c r="B54" s="21" t="s">
        <v>88</v>
      </c>
      <c r="C54" s="21" t="s">
        <v>134</v>
      </c>
      <c r="D54" s="17" t="s">
        <v>23</v>
      </c>
      <c r="E54" s="22" t="s">
        <v>135</v>
      </c>
      <c r="F54" s="23" t="s">
        <v>127</v>
      </c>
      <c r="G54" s="24">
        <v>106.62</v>
      </c>
      <c r="H54" s="42"/>
      <c r="I54" s="25">
        <f>ROUND(ROUND(H54,2)*ROUND(G54,3),2)</f>
        <v>0</v>
      </c>
      <c r="O54">
        <f>(I54*21)/100</f>
        <v>0</v>
      </c>
      <c r="P54" t="s">
        <v>22</v>
      </c>
    </row>
    <row r="55" spans="1:16" ht="38.25" x14ac:dyDescent="0.2">
      <c r="A55" s="26" t="s">
        <v>48</v>
      </c>
      <c r="E55" s="27" t="s">
        <v>136</v>
      </c>
      <c r="H55" s="43"/>
    </row>
    <row r="56" spans="1:16" ht="25.5" x14ac:dyDescent="0.2">
      <c r="A56" s="30" t="s">
        <v>50</v>
      </c>
      <c r="E56" s="29" t="s">
        <v>902</v>
      </c>
      <c r="H56" s="43"/>
    </row>
    <row r="57" spans="1:16" x14ac:dyDescent="0.2">
      <c r="A57" s="17" t="s">
        <v>44</v>
      </c>
      <c r="B57" s="21" t="s">
        <v>156</v>
      </c>
      <c r="C57" s="21" t="s">
        <v>138</v>
      </c>
      <c r="D57" s="17" t="s">
        <v>23</v>
      </c>
      <c r="E57" s="22" t="s">
        <v>139</v>
      </c>
      <c r="F57" s="23" t="s">
        <v>127</v>
      </c>
      <c r="G57" s="24">
        <v>53.31</v>
      </c>
      <c r="H57" s="42"/>
      <c r="I57" s="25">
        <f>ROUND(ROUND(H57,2)*ROUND(G57,3),2)</f>
        <v>0</v>
      </c>
      <c r="O57">
        <f>(I57*21)/100</f>
        <v>0</v>
      </c>
      <c r="P57" t="s">
        <v>22</v>
      </c>
    </row>
    <row r="58" spans="1:16" ht="38.25" x14ac:dyDescent="0.2">
      <c r="A58" s="26" t="s">
        <v>48</v>
      </c>
      <c r="E58" s="27" t="s">
        <v>140</v>
      </c>
      <c r="H58" s="43"/>
    </row>
    <row r="59" spans="1:16" x14ac:dyDescent="0.2">
      <c r="A59" s="30" t="s">
        <v>50</v>
      </c>
      <c r="E59" s="29" t="s">
        <v>903</v>
      </c>
      <c r="H59" s="43"/>
    </row>
    <row r="60" spans="1:16" x14ac:dyDescent="0.2">
      <c r="A60" s="17" t="s">
        <v>44</v>
      </c>
      <c r="B60" s="21" t="s">
        <v>161</v>
      </c>
      <c r="C60" s="21" t="s">
        <v>142</v>
      </c>
      <c r="D60" s="17" t="s">
        <v>23</v>
      </c>
      <c r="E60" s="22" t="s">
        <v>143</v>
      </c>
      <c r="F60" s="23" t="s">
        <v>96</v>
      </c>
      <c r="G60" s="24">
        <v>481.47</v>
      </c>
      <c r="H60" s="42"/>
      <c r="I60" s="25">
        <f>ROUND(ROUND(H60,2)*ROUND(G60,3),2)</f>
        <v>0</v>
      </c>
      <c r="O60">
        <f>(I60*21)/100</f>
        <v>0</v>
      </c>
      <c r="P60" t="s">
        <v>22</v>
      </c>
    </row>
    <row r="61" spans="1:16" ht="25.5" x14ac:dyDescent="0.2">
      <c r="A61" s="26" t="s">
        <v>48</v>
      </c>
      <c r="E61" s="27" t="s">
        <v>144</v>
      </c>
      <c r="H61" s="43"/>
    </row>
    <row r="62" spans="1:16" x14ac:dyDescent="0.2">
      <c r="A62" s="30" t="s">
        <v>50</v>
      </c>
      <c r="E62" s="29" t="s">
        <v>904</v>
      </c>
      <c r="H62" s="43"/>
    </row>
    <row r="63" spans="1:16" x14ac:dyDescent="0.2">
      <c r="A63" s="17" t="s">
        <v>44</v>
      </c>
      <c r="B63" s="21" t="s">
        <v>166</v>
      </c>
      <c r="C63" s="21" t="s">
        <v>146</v>
      </c>
      <c r="D63" s="17" t="s">
        <v>23</v>
      </c>
      <c r="E63" s="22" t="s">
        <v>147</v>
      </c>
      <c r="F63" s="23" t="s">
        <v>96</v>
      </c>
      <c r="G63" s="24">
        <v>24.92</v>
      </c>
      <c r="H63" s="42"/>
      <c r="I63" s="25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6" t="s">
        <v>48</v>
      </c>
      <c r="E64" s="27" t="s">
        <v>148</v>
      </c>
      <c r="H64" s="43"/>
    </row>
    <row r="65" spans="1:16" x14ac:dyDescent="0.2">
      <c r="A65" s="30" t="s">
        <v>50</v>
      </c>
      <c r="E65" s="29" t="s">
        <v>905</v>
      </c>
      <c r="H65" s="43"/>
    </row>
    <row r="66" spans="1:16" x14ac:dyDescent="0.2">
      <c r="A66" s="17" t="s">
        <v>44</v>
      </c>
      <c r="B66" s="21" t="s">
        <v>172</v>
      </c>
      <c r="C66" s="21" t="s">
        <v>150</v>
      </c>
      <c r="D66" s="17" t="s">
        <v>23</v>
      </c>
      <c r="E66" s="22" t="s">
        <v>151</v>
      </c>
      <c r="F66" s="23" t="s">
        <v>96</v>
      </c>
      <c r="G66" s="24">
        <v>481.47</v>
      </c>
      <c r="H66" s="42"/>
      <c r="I66" s="25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6" t="s">
        <v>48</v>
      </c>
      <c r="E67" s="27" t="s">
        <v>152</v>
      </c>
      <c r="H67" s="43"/>
    </row>
    <row r="68" spans="1:16" x14ac:dyDescent="0.2">
      <c r="A68" s="30" t="s">
        <v>50</v>
      </c>
      <c r="E68" s="29" t="s">
        <v>904</v>
      </c>
      <c r="H68" s="43"/>
    </row>
    <row r="69" spans="1:16" x14ac:dyDescent="0.2">
      <c r="A69" s="17" t="s">
        <v>44</v>
      </c>
      <c r="B69" s="21" t="s">
        <v>182</v>
      </c>
      <c r="C69" s="21" t="s">
        <v>153</v>
      </c>
      <c r="D69" s="17" t="s">
        <v>23</v>
      </c>
      <c r="E69" s="22" t="s">
        <v>154</v>
      </c>
      <c r="F69" s="23" t="s">
        <v>96</v>
      </c>
      <c r="G69" s="24">
        <v>24.92</v>
      </c>
      <c r="H69" s="42"/>
      <c r="I69" s="25">
        <f>ROUND(ROUND(H69,2)*ROUND(G69,3),2)</f>
        <v>0</v>
      </c>
      <c r="O69">
        <f>(I69*21)/100</f>
        <v>0</v>
      </c>
      <c r="P69" t="s">
        <v>22</v>
      </c>
    </row>
    <row r="70" spans="1:16" ht="25.5" x14ac:dyDescent="0.2">
      <c r="A70" s="26" t="s">
        <v>48</v>
      </c>
      <c r="E70" s="27" t="s">
        <v>155</v>
      </c>
      <c r="H70" s="43"/>
    </row>
    <row r="71" spans="1:16" x14ac:dyDescent="0.2">
      <c r="A71" s="30" t="s">
        <v>50</v>
      </c>
      <c r="E71" s="29" t="s">
        <v>905</v>
      </c>
      <c r="H71" s="43"/>
    </row>
    <row r="72" spans="1:16" x14ac:dyDescent="0.2">
      <c r="A72" s="17" t="s">
        <v>44</v>
      </c>
      <c r="B72" s="21" t="s">
        <v>192</v>
      </c>
      <c r="C72" s="21" t="s">
        <v>157</v>
      </c>
      <c r="D72" s="17" t="s">
        <v>23</v>
      </c>
      <c r="E72" s="22" t="s">
        <v>158</v>
      </c>
      <c r="F72" s="23" t="s">
        <v>127</v>
      </c>
      <c r="G72" s="24">
        <v>272.85000000000002</v>
      </c>
      <c r="H72" s="42"/>
      <c r="I72" s="25">
        <f>ROUND(ROUND(H72,2)*ROUND(G72,3),2)</f>
        <v>0</v>
      </c>
      <c r="O72">
        <f>(I72*21)/100</f>
        <v>0</v>
      </c>
      <c r="P72" t="s">
        <v>22</v>
      </c>
    </row>
    <row r="73" spans="1:16" ht="25.5" x14ac:dyDescent="0.2">
      <c r="A73" s="26" t="s">
        <v>48</v>
      </c>
      <c r="E73" s="27" t="s">
        <v>159</v>
      </c>
      <c r="H73" s="43"/>
    </row>
    <row r="74" spans="1:16" x14ac:dyDescent="0.2">
      <c r="A74" s="30" t="s">
        <v>50</v>
      </c>
      <c r="E74" s="29" t="s">
        <v>906</v>
      </c>
      <c r="H74" s="43"/>
    </row>
    <row r="75" spans="1:16" x14ac:dyDescent="0.2">
      <c r="A75" s="17" t="s">
        <v>44</v>
      </c>
      <c r="B75" s="21" t="s">
        <v>195</v>
      </c>
      <c r="C75" s="21" t="s">
        <v>162</v>
      </c>
      <c r="D75" s="17" t="s">
        <v>23</v>
      </c>
      <c r="E75" s="22" t="s">
        <v>163</v>
      </c>
      <c r="F75" s="23" t="s">
        <v>127</v>
      </c>
      <c r="G75" s="24">
        <v>340.71</v>
      </c>
      <c r="H75" s="42"/>
      <c r="I75" s="25">
        <f>ROUND(ROUND(H75,2)*ROUND(G75,3),2)</f>
        <v>0</v>
      </c>
      <c r="O75">
        <f>(I75*21)/100</f>
        <v>0</v>
      </c>
      <c r="P75" t="s">
        <v>22</v>
      </c>
    </row>
    <row r="76" spans="1:16" ht="38.25" x14ac:dyDescent="0.2">
      <c r="A76" s="26" t="s">
        <v>48</v>
      </c>
      <c r="E76" s="27" t="s">
        <v>164</v>
      </c>
      <c r="H76" s="43"/>
    </row>
    <row r="77" spans="1:16" ht="25.5" x14ac:dyDescent="0.2">
      <c r="A77" s="30" t="s">
        <v>50</v>
      </c>
      <c r="E77" s="29" t="s">
        <v>907</v>
      </c>
      <c r="H77" s="43"/>
    </row>
    <row r="78" spans="1:16" x14ac:dyDescent="0.2">
      <c r="A78" s="17" t="s">
        <v>44</v>
      </c>
      <c r="B78" s="21" t="s">
        <v>200</v>
      </c>
      <c r="C78" s="21" t="s">
        <v>167</v>
      </c>
      <c r="D78" s="17" t="s">
        <v>23</v>
      </c>
      <c r="E78" s="22" t="s">
        <v>168</v>
      </c>
      <c r="F78" s="23" t="s">
        <v>169</v>
      </c>
      <c r="G78" s="24">
        <v>545.70000000000005</v>
      </c>
      <c r="H78" s="42"/>
      <c r="I78" s="25">
        <f>ROUND(ROUND(H78,2)*ROUND(G78,3),2)</f>
        <v>0</v>
      </c>
      <c r="O78">
        <f>(I78*21)/100</f>
        <v>0</v>
      </c>
      <c r="P78" t="s">
        <v>22</v>
      </c>
    </row>
    <row r="79" spans="1:16" ht="25.5" x14ac:dyDescent="0.2">
      <c r="A79" s="26" t="s">
        <v>48</v>
      </c>
      <c r="E79" s="27" t="s">
        <v>170</v>
      </c>
      <c r="H79" s="43"/>
    </row>
    <row r="80" spans="1:16" x14ac:dyDescent="0.2">
      <c r="A80" s="30" t="s">
        <v>50</v>
      </c>
      <c r="E80" s="29" t="s">
        <v>908</v>
      </c>
      <c r="H80" s="43"/>
    </row>
    <row r="81" spans="1:16" x14ac:dyDescent="0.2">
      <c r="A81" s="17" t="s">
        <v>44</v>
      </c>
      <c r="B81" s="21" t="s">
        <v>205</v>
      </c>
      <c r="C81" s="21" t="s">
        <v>173</v>
      </c>
      <c r="D81" s="17" t="s">
        <v>23</v>
      </c>
      <c r="E81" s="22" t="s">
        <v>174</v>
      </c>
      <c r="F81" s="23" t="s">
        <v>127</v>
      </c>
      <c r="G81" s="24">
        <v>218.59</v>
      </c>
      <c r="H81" s="42"/>
      <c r="I81" s="25">
        <f>ROUND(ROUND(H81,2)*ROUND(G81,3),2)</f>
        <v>0</v>
      </c>
      <c r="O81">
        <f>(I81*21)/100</f>
        <v>0</v>
      </c>
      <c r="P81" t="s">
        <v>22</v>
      </c>
    </row>
    <row r="82" spans="1:16" ht="38.25" x14ac:dyDescent="0.2">
      <c r="A82" s="26" t="s">
        <v>48</v>
      </c>
      <c r="E82" s="27" t="s">
        <v>516</v>
      </c>
      <c r="H82" s="43"/>
    </row>
    <row r="83" spans="1:16" ht="38.25" x14ac:dyDescent="0.2">
      <c r="A83" s="30" t="s">
        <v>50</v>
      </c>
      <c r="E83" s="29" t="s">
        <v>909</v>
      </c>
      <c r="H83" s="43"/>
    </row>
    <row r="84" spans="1:16" x14ac:dyDescent="0.2">
      <c r="A84" s="17" t="s">
        <v>177</v>
      </c>
      <c r="B84" s="21" t="s">
        <v>205</v>
      </c>
      <c r="C84" s="21" t="s">
        <v>178</v>
      </c>
      <c r="D84" s="17" t="s">
        <v>23</v>
      </c>
      <c r="E84" s="22" t="s">
        <v>179</v>
      </c>
      <c r="F84" s="23" t="s">
        <v>169</v>
      </c>
      <c r="G84" s="24">
        <v>404.392</v>
      </c>
      <c r="H84" s="42"/>
      <c r="I84" s="25">
        <f>ROUND(ROUND(H84,2)*ROUND(G84,3),2)</f>
        <v>0</v>
      </c>
      <c r="O84">
        <f>(I84*21)/100</f>
        <v>0</v>
      </c>
      <c r="P84" t="s">
        <v>22</v>
      </c>
    </row>
    <row r="85" spans="1:16" x14ac:dyDescent="0.2">
      <c r="A85" s="26" t="s">
        <v>48</v>
      </c>
      <c r="E85" s="27" t="s">
        <v>180</v>
      </c>
      <c r="H85" s="43"/>
    </row>
    <row r="86" spans="1:16" x14ac:dyDescent="0.2">
      <c r="A86" s="30" t="s">
        <v>50</v>
      </c>
      <c r="E86" s="29" t="s">
        <v>910</v>
      </c>
      <c r="H86" s="43"/>
    </row>
    <row r="87" spans="1:16" x14ac:dyDescent="0.2">
      <c r="A87" s="17" t="s">
        <v>44</v>
      </c>
      <c r="B87" s="21" t="s">
        <v>210</v>
      </c>
      <c r="C87" s="21" t="s">
        <v>183</v>
      </c>
      <c r="D87" s="17" t="s">
        <v>184</v>
      </c>
      <c r="E87" s="22" t="s">
        <v>185</v>
      </c>
      <c r="F87" s="23" t="s">
        <v>127</v>
      </c>
      <c r="G87" s="24">
        <v>53.792000000000002</v>
      </c>
      <c r="H87" s="42"/>
      <c r="I87" s="25">
        <f>ROUND(ROUND(H87,2)*ROUND(G87,3),2)</f>
        <v>0</v>
      </c>
      <c r="O87">
        <f>(I87*21)/100</f>
        <v>0</v>
      </c>
      <c r="P87" t="s">
        <v>22</v>
      </c>
    </row>
    <row r="88" spans="1:16" ht="38.25" x14ac:dyDescent="0.2">
      <c r="A88" s="26" t="s">
        <v>48</v>
      </c>
      <c r="E88" s="27" t="s">
        <v>186</v>
      </c>
      <c r="H88" s="43"/>
    </row>
    <row r="89" spans="1:16" ht="38.25" x14ac:dyDescent="0.2">
      <c r="A89" s="30" t="s">
        <v>50</v>
      </c>
      <c r="E89" s="29" t="s">
        <v>911</v>
      </c>
      <c r="H89" s="43"/>
    </row>
    <row r="90" spans="1:16" x14ac:dyDescent="0.2">
      <c r="A90" s="17" t="s">
        <v>177</v>
      </c>
      <c r="B90" s="21" t="s">
        <v>210</v>
      </c>
      <c r="C90" s="21" t="s">
        <v>188</v>
      </c>
      <c r="D90" s="17" t="s">
        <v>23</v>
      </c>
      <c r="E90" s="22" t="s">
        <v>189</v>
      </c>
      <c r="F90" s="23" t="s">
        <v>169</v>
      </c>
      <c r="G90" s="24">
        <v>111.61799999999999</v>
      </c>
      <c r="H90" s="42"/>
      <c r="I90" s="25">
        <f>ROUND(ROUND(H90,2)*ROUND(G90,3),2)</f>
        <v>0</v>
      </c>
      <c r="O90">
        <f>(I90*21)/100</f>
        <v>0</v>
      </c>
      <c r="P90" t="s">
        <v>22</v>
      </c>
    </row>
    <row r="91" spans="1:16" x14ac:dyDescent="0.2">
      <c r="A91" s="26" t="s">
        <v>48</v>
      </c>
      <c r="E91" s="27" t="s">
        <v>190</v>
      </c>
      <c r="H91" s="43"/>
    </row>
    <row r="92" spans="1:16" x14ac:dyDescent="0.2">
      <c r="A92" s="30" t="s">
        <v>50</v>
      </c>
      <c r="E92" s="29" t="s">
        <v>912</v>
      </c>
      <c r="H92" s="43"/>
    </row>
    <row r="93" spans="1:16" x14ac:dyDescent="0.2">
      <c r="A93" s="17" t="s">
        <v>44</v>
      </c>
      <c r="B93" s="21" t="s">
        <v>216</v>
      </c>
      <c r="C93" s="21" t="s">
        <v>183</v>
      </c>
      <c r="D93" s="17" t="s">
        <v>193</v>
      </c>
      <c r="E93" s="22" t="s">
        <v>185</v>
      </c>
      <c r="F93" s="23" t="s">
        <v>127</v>
      </c>
      <c r="G93" s="24">
        <v>0.13200000000000001</v>
      </c>
      <c r="H93" s="42"/>
      <c r="I93" s="25">
        <f>ROUND(ROUND(H93,2)*ROUND(G93,3),2)</f>
        <v>0</v>
      </c>
      <c r="O93">
        <f>(I93*21)/100</f>
        <v>0</v>
      </c>
      <c r="P93" t="s">
        <v>22</v>
      </c>
    </row>
    <row r="94" spans="1:16" ht="51" x14ac:dyDescent="0.2">
      <c r="A94" s="26" t="s">
        <v>48</v>
      </c>
      <c r="E94" s="27" t="s">
        <v>532</v>
      </c>
      <c r="H94" s="43"/>
    </row>
    <row r="95" spans="1:16" x14ac:dyDescent="0.2">
      <c r="A95" s="30" t="s">
        <v>50</v>
      </c>
      <c r="E95" s="29" t="s">
        <v>23</v>
      </c>
      <c r="H95" s="43"/>
    </row>
    <row r="96" spans="1:16" x14ac:dyDescent="0.2">
      <c r="A96" s="17" t="s">
        <v>44</v>
      </c>
      <c r="B96" s="21" t="s">
        <v>220</v>
      </c>
      <c r="C96" s="21" t="s">
        <v>196</v>
      </c>
      <c r="D96" s="17" t="s">
        <v>23</v>
      </c>
      <c r="E96" s="22" t="s">
        <v>197</v>
      </c>
      <c r="F96" s="23" t="s">
        <v>127</v>
      </c>
      <c r="G96" s="24">
        <v>272.85000000000002</v>
      </c>
      <c r="H96" s="42"/>
      <c r="I96" s="25">
        <f>ROUND(ROUND(H96,2)*ROUND(G96,3),2)</f>
        <v>0</v>
      </c>
      <c r="O96">
        <f>(I96*21)/100</f>
        <v>0</v>
      </c>
      <c r="P96" t="s">
        <v>22</v>
      </c>
    </row>
    <row r="97" spans="1:18" ht="51" x14ac:dyDescent="0.2">
      <c r="A97" s="26" t="s">
        <v>48</v>
      </c>
      <c r="E97" s="27" t="s">
        <v>198</v>
      </c>
      <c r="H97" s="43"/>
    </row>
    <row r="98" spans="1:18" x14ac:dyDescent="0.2">
      <c r="A98" s="28" t="s">
        <v>50</v>
      </c>
      <c r="E98" s="29" t="s">
        <v>906</v>
      </c>
      <c r="H98" s="43"/>
    </row>
    <row r="99" spans="1:18" ht="12.75" customHeight="1" x14ac:dyDescent="0.2">
      <c r="A99" s="5" t="s">
        <v>42</v>
      </c>
      <c r="B99" s="5"/>
      <c r="C99" s="32" t="s">
        <v>32</v>
      </c>
      <c r="D99" s="5"/>
      <c r="E99" s="19" t="s">
        <v>199</v>
      </c>
      <c r="F99" s="5"/>
      <c r="G99" s="5"/>
      <c r="H99" s="44"/>
      <c r="I99" s="33">
        <f>0+Q99</f>
        <v>0</v>
      </c>
      <c r="O99">
        <f>0+R99</f>
        <v>0</v>
      </c>
      <c r="Q99">
        <f>0+I100+I103+I106</f>
        <v>0</v>
      </c>
      <c r="R99">
        <f>0+O100+O103+O106</f>
        <v>0</v>
      </c>
    </row>
    <row r="100" spans="1:18" x14ac:dyDescent="0.2">
      <c r="A100" s="17" t="s">
        <v>44</v>
      </c>
      <c r="B100" s="21" t="s">
        <v>224</v>
      </c>
      <c r="C100" s="21" t="s">
        <v>201</v>
      </c>
      <c r="D100" s="17" t="s">
        <v>23</v>
      </c>
      <c r="E100" s="22" t="s">
        <v>202</v>
      </c>
      <c r="F100" s="23" t="s">
        <v>127</v>
      </c>
      <c r="G100" s="24">
        <v>13.853</v>
      </c>
      <c r="H100" s="42"/>
      <c r="I100" s="25">
        <f>ROUND(ROUND(H100,2)*ROUND(G100,3),2)</f>
        <v>0</v>
      </c>
      <c r="O100">
        <f>(I100*21)/100</f>
        <v>0</v>
      </c>
      <c r="P100" t="s">
        <v>22</v>
      </c>
    </row>
    <row r="101" spans="1:18" ht="38.25" x14ac:dyDescent="0.2">
      <c r="A101" s="26" t="s">
        <v>48</v>
      </c>
      <c r="E101" s="27" t="s">
        <v>203</v>
      </c>
      <c r="H101" s="43"/>
    </row>
    <row r="102" spans="1:18" x14ac:dyDescent="0.2">
      <c r="A102" s="30" t="s">
        <v>50</v>
      </c>
      <c r="E102" s="29" t="s">
        <v>913</v>
      </c>
      <c r="H102" s="43"/>
    </row>
    <row r="103" spans="1:18" x14ac:dyDescent="0.2">
      <c r="A103" s="17" t="s">
        <v>44</v>
      </c>
      <c r="B103" s="21" t="s">
        <v>228</v>
      </c>
      <c r="C103" s="21" t="s">
        <v>206</v>
      </c>
      <c r="D103" s="17" t="s">
        <v>23</v>
      </c>
      <c r="E103" s="22" t="s">
        <v>207</v>
      </c>
      <c r="F103" s="23" t="s">
        <v>127</v>
      </c>
      <c r="G103" s="24">
        <v>1.5</v>
      </c>
      <c r="H103" s="42"/>
      <c r="I103" s="25">
        <f>ROUND(ROUND(H103,2)*ROUND(G103,3),2)</f>
        <v>0</v>
      </c>
      <c r="O103">
        <f>(I103*21)/100</f>
        <v>0</v>
      </c>
      <c r="P103" t="s">
        <v>22</v>
      </c>
    </row>
    <row r="104" spans="1:18" ht="25.5" x14ac:dyDescent="0.2">
      <c r="A104" s="26" t="s">
        <v>48</v>
      </c>
      <c r="E104" s="27" t="s">
        <v>208</v>
      </c>
      <c r="H104" s="43"/>
    </row>
    <row r="105" spans="1:18" x14ac:dyDescent="0.2">
      <c r="A105" s="30" t="s">
        <v>50</v>
      </c>
      <c r="E105" s="29" t="s">
        <v>914</v>
      </c>
      <c r="H105" s="43"/>
    </row>
    <row r="106" spans="1:18" x14ac:dyDescent="0.2">
      <c r="A106" s="17" t="s">
        <v>44</v>
      </c>
      <c r="B106" s="21" t="s">
        <v>232</v>
      </c>
      <c r="C106" s="21" t="s">
        <v>211</v>
      </c>
      <c r="D106" s="17" t="s">
        <v>23</v>
      </c>
      <c r="E106" s="22" t="s">
        <v>212</v>
      </c>
      <c r="F106" s="23" t="s">
        <v>96</v>
      </c>
      <c r="G106" s="24">
        <v>5.1710000000000003</v>
      </c>
      <c r="H106" s="42"/>
      <c r="I106" s="25">
        <f>ROUND(ROUND(H106,2)*ROUND(G106,3),2)</f>
        <v>0</v>
      </c>
      <c r="O106">
        <f>(I106*21)/100</f>
        <v>0</v>
      </c>
      <c r="P106" t="s">
        <v>22</v>
      </c>
    </row>
    <row r="107" spans="1:18" ht="38.25" x14ac:dyDescent="0.2">
      <c r="A107" s="26" t="s">
        <v>48</v>
      </c>
      <c r="E107" s="27" t="s">
        <v>213</v>
      </c>
      <c r="H107" s="43"/>
    </row>
    <row r="108" spans="1:18" ht="38.25" x14ac:dyDescent="0.2">
      <c r="A108" s="28" t="s">
        <v>50</v>
      </c>
      <c r="E108" s="29" t="s">
        <v>915</v>
      </c>
      <c r="H108" s="43"/>
    </row>
    <row r="109" spans="1:18" ht="12.75" customHeight="1" x14ac:dyDescent="0.2">
      <c r="A109" s="5" t="s">
        <v>42</v>
      </c>
      <c r="B109" s="5"/>
      <c r="C109" s="32" t="s">
        <v>34</v>
      </c>
      <c r="D109" s="5"/>
      <c r="E109" s="19" t="s">
        <v>215</v>
      </c>
      <c r="F109" s="5"/>
      <c r="G109" s="5"/>
      <c r="H109" s="44"/>
      <c r="I109" s="33">
        <f>0+Q109</f>
        <v>0</v>
      </c>
      <c r="O109">
        <f>0+R109</f>
        <v>0</v>
      </c>
      <c r="Q109">
        <f>0+I110+I113+I116+I119+I122+I125+I128</f>
        <v>0</v>
      </c>
      <c r="R109">
        <f>0+O110+O113+O116+O119+O122+O125+O128</f>
        <v>0</v>
      </c>
    </row>
    <row r="110" spans="1:18" x14ac:dyDescent="0.2">
      <c r="A110" s="17" t="s">
        <v>44</v>
      </c>
      <c r="B110" s="21" t="s">
        <v>238</v>
      </c>
      <c r="C110" s="21" t="s">
        <v>563</v>
      </c>
      <c r="D110" s="17" t="s">
        <v>23</v>
      </c>
      <c r="E110" s="22" t="s">
        <v>564</v>
      </c>
      <c r="F110" s="23" t="s">
        <v>96</v>
      </c>
      <c r="G110" s="24">
        <v>8.98</v>
      </c>
      <c r="H110" s="42"/>
      <c r="I110" s="25">
        <f>ROUND(ROUND(H110,2)*ROUND(G110,3),2)</f>
        <v>0</v>
      </c>
      <c r="O110">
        <f>(I110*21)/100</f>
        <v>0</v>
      </c>
      <c r="P110" t="s">
        <v>22</v>
      </c>
    </row>
    <row r="111" spans="1:18" ht="38.25" x14ac:dyDescent="0.2">
      <c r="A111" s="26" t="s">
        <v>48</v>
      </c>
      <c r="E111" s="27" t="s">
        <v>565</v>
      </c>
      <c r="H111" s="43"/>
    </row>
    <row r="112" spans="1:18" x14ac:dyDescent="0.2">
      <c r="A112" s="30" t="s">
        <v>50</v>
      </c>
      <c r="E112" s="29" t="s">
        <v>890</v>
      </c>
      <c r="H112" s="43"/>
    </row>
    <row r="113" spans="1:16" x14ac:dyDescent="0.2">
      <c r="A113" s="17" t="s">
        <v>44</v>
      </c>
      <c r="B113" s="21" t="s">
        <v>249</v>
      </c>
      <c r="C113" s="21" t="s">
        <v>217</v>
      </c>
      <c r="D113" s="17" t="s">
        <v>23</v>
      </c>
      <c r="E113" s="22" t="s">
        <v>218</v>
      </c>
      <c r="F113" s="23" t="s">
        <v>96</v>
      </c>
      <c r="G113" s="24">
        <v>149.65</v>
      </c>
      <c r="H113" s="42"/>
      <c r="I113" s="25">
        <f>ROUND(ROUND(H113,2)*ROUND(G113,3),2)</f>
        <v>0</v>
      </c>
      <c r="O113">
        <f>(I113*21)/100</f>
        <v>0</v>
      </c>
      <c r="P113" t="s">
        <v>22</v>
      </c>
    </row>
    <row r="114" spans="1:16" ht="38.25" x14ac:dyDescent="0.2">
      <c r="A114" s="26" t="s">
        <v>48</v>
      </c>
      <c r="E114" s="27" t="s">
        <v>219</v>
      </c>
      <c r="H114" s="43"/>
    </row>
    <row r="115" spans="1:16" x14ac:dyDescent="0.2">
      <c r="A115" s="30" t="s">
        <v>50</v>
      </c>
      <c r="E115" s="29" t="s">
        <v>886</v>
      </c>
      <c r="H115" s="43"/>
    </row>
    <row r="116" spans="1:16" x14ac:dyDescent="0.2">
      <c r="A116" s="17" t="s">
        <v>44</v>
      </c>
      <c r="B116" s="21" t="s">
        <v>254</v>
      </c>
      <c r="C116" s="21" t="s">
        <v>221</v>
      </c>
      <c r="D116" s="17" t="s">
        <v>23</v>
      </c>
      <c r="E116" s="22" t="s">
        <v>222</v>
      </c>
      <c r="F116" s="23" t="s">
        <v>96</v>
      </c>
      <c r="G116" s="24">
        <v>165.69499999999999</v>
      </c>
      <c r="H116" s="42"/>
      <c r="I116" s="25">
        <f>ROUND(ROUND(H116,2)*ROUND(G116,3),2)</f>
        <v>0</v>
      </c>
      <c r="O116">
        <f>(I116*21)/100</f>
        <v>0</v>
      </c>
      <c r="P116" t="s">
        <v>22</v>
      </c>
    </row>
    <row r="117" spans="1:16" ht="38.25" x14ac:dyDescent="0.2">
      <c r="A117" s="26" t="s">
        <v>48</v>
      </c>
      <c r="E117" s="27" t="s">
        <v>566</v>
      </c>
      <c r="H117" s="43"/>
    </row>
    <row r="118" spans="1:16" x14ac:dyDescent="0.2">
      <c r="A118" s="30" t="s">
        <v>50</v>
      </c>
      <c r="E118" s="29" t="s">
        <v>916</v>
      </c>
      <c r="H118" s="43"/>
    </row>
    <row r="119" spans="1:16" ht="25.5" x14ac:dyDescent="0.2">
      <c r="A119" s="17" t="s">
        <v>44</v>
      </c>
      <c r="B119" s="21" t="s">
        <v>258</v>
      </c>
      <c r="C119" s="21" t="s">
        <v>568</v>
      </c>
      <c r="D119" s="17" t="s">
        <v>23</v>
      </c>
      <c r="E119" s="22" t="s">
        <v>569</v>
      </c>
      <c r="F119" s="23" t="s">
        <v>96</v>
      </c>
      <c r="G119" s="24">
        <v>156.715</v>
      </c>
      <c r="H119" s="42"/>
      <c r="I119" s="25">
        <f>ROUND(ROUND(H119,2)*ROUND(G119,3),2)</f>
        <v>0</v>
      </c>
      <c r="O119">
        <f>(I119*21)/100</f>
        <v>0</v>
      </c>
      <c r="P119" t="s">
        <v>22</v>
      </c>
    </row>
    <row r="120" spans="1:16" ht="51" x14ac:dyDescent="0.2">
      <c r="A120" s="26" t="s">
        <v>48</v>
      </c>
      <c r="E120" s="27" t="s">
        <v>570</v>
      </c>
      <c r="H120" s="43"/>
    </row>
    <row r="121" spans="1:16" x14ac:dyDescent="0.2">
      <c r="A121" s="30" t="s">
        <v>50</v>
      </c>
      <c r="E121" s="29" t="s">
        <v>917</v>
      </c>
      <c r="H121" s="43"/>
    </row>
    <row r="122" spans="1:16" ht="25.5" x14ac:dyDescent="0.2">
      <c r="A122" s="17" t="s">
        <v>44</v>
      </c>
      <c r="B122" s="21" t="s">
        <v>265</v>
      </c>
      <c r="C122" s="21" t="s">
        <v>572</v>
      </c>
      <c r="D122" s="17" t="s">
        <v>23</v>
      </c>
      <c r="E122" s="22" t="s">
        <v>573</v>
      </c>
      <c r="F122" s="23" t="s">
        <v>96</v>
      </c>
      <c r="G122" s="24">
        <v>17.96</v>
      </c>
      <c r="H122" s="42"/>
      <c r="I122" s="25">
        <f>ROUND(ROUND(H122,2)*ROUND(G122,3),2)</f>
        <v>0</v>
      </c>
      <c r="O122">
        <f>(I122*21)/100</f>
        <v>0</v>
      </c>
      <c r="P122" t="s">
        <v>22</v>
      </c>
    </row>
    <row r="123" spans="1:16" ht="38.25" x14ac:dyDescent="0.2">
      <c r="A123" s="26" t="s">
        <v>48</v>
      </c>
      <c r="E123" s="27" t="s">
        <v>574</v>
      </c>
      <c r="H123" s="43"/>
    </row>
    <row r="124" spans="1:16" x14ac:dyDescent="0.2">
      <c r="A124" s="30" t="s">
        <v>50</v>
      </c>
      <c r="E124" s="29" t="s">
        <v>918</v>
      </c>
      <c r="H124" s="43"/>
    </row>
    <row r="125" spans="1:16" ht="25.5" x14ac:dyDescent="0.2">
      <c r="A125" s="17" t="s">
        <v>44</v>
      </c>
      <c r="B125" s="21" t="s">
        <v>276</v>
      </c>
      <c r="C125" s="21" t="s">
        <v>229</v>
      </c>
      <c r="D125" s="17" t="s">
        <v>23</v>
      </c>
      <c r="E125" s="22" t="s">
        <v>230</v>
      </c>
      <c r="F125" s="23" t="s">
        <v>96</v>
      </c>
      <c r="G125" s="24">
        <v>141.994</v>
      </c>
      <c r="H125" s="42"/>
      <c r="I125" s="25">
        <f>ROUND(ROUND(H125,2)*ROUND(G125,3),2)</f>
        <v>0</v>
      </c>
      <c r="O125">
        <f>(I125*21)/100</f>
        <v>0</v>
      </c>
      <c r="P125" t="s">
        <v>22</v>
      </c>
    </row>
    <row r="126" spans="1:16" ht="38.25" x14ac:dyDescent="0.2">
      <c r="A126" s="26" t="s">
        <v>48</v>
      </c>
      <c r="E126" s="27" t="s">
        <v>231</v>
      </c>
      <c r="H126" s="43"/>
    </row>
    <row r="127" spans="1:16" ht="25.5" x14ac:dyDescent="0.2">
      <c r="A127" s="30" t="s">
        <v>50</v>
      </c>
      <c r="E127" s="29" t="s">
        <v>919</v>
      </c>
      <c r="H127" s="43"/>
    </row>
    <row r="128" spans="1:16" x14ac:dyDescent="0.2">
      <c r="A128" s="17" t="s">
        <v>44</v>
      </c>
      <c r="B128" s="21" t="s">
        <v>290</v>
      </c>
      <c r="C128" s="21" t="s">
        <v>233</v>
      </c>
      <c r="D128" s="17" t="s">
        <v>23</v>
      </c>
      <c r="E128" s="22" t="s">
        <v>234</v>
      </c>
      <c r="F128" s="23" t="s">
        <v>122</v>
      </c>
      <c r="G128" s="24">
        <v>28.51</v>
      </c>
      <c r="H128" s="42"/>
      <c r="I128" s="25">
        <f>ROUND(ROUND(H128,2)*ROUND(G128,3),2)</f>
        <v>0</v>
      </c>
      <c r="O128">
        <f>(I128*21)/100</f>
        <v>0</v>
      </c>
      <c r="P128" t="s">
        <v>22</v>
      </c>
    </row>
    <row r="129" spans="1:18" ht="25.5" x14ac:dyDescent="0.2">
      <c r="A129" s="26" t="s">
        <v>48</v>
      </c>
      <c r="E129" s="27" t="s">
        <v>235</v>
      </c>
      <c r="H129" s="43"/>
    </row>
    <row r="130" spans="1:18" x14ac:dyDescent="0.2">
      <c r="A130" s="28" t="s">
        <v>50</v>
      </c>
      <c r="E130" s="29" t="s">
        <v>920</v>
      </c>
      <c r="H130" s="43"/>
    </row>
    <row r="131" spans="1:18" ht="12.75" customHeight="1" x14ac:dyDescent="0.2">
      <c r="A131" s="5" t="s">
        <v>42</v>
      </c>
      <c r="B131" s="5"/>
      <c r="C131" s="32" t="s">
        <v>62</v>
      </c>
      <c r="D131" s="5"/>
      <c r="E131" s="19" t="s">
        <v>237</v>
      </c>
      <c r="F131" s="5"/>
      <c r="G131" s="5"/>
      <c r="H131" s="44"/>
      <c r="I131" s="33">
        <f>0+Q131</f>
        <v>0</v>
      </c>
      <c r="O131">
        <f>0+R131</f>
        <v>0</v>
      </c>
      <c r="Q131">
        <f>0+I132+I135+I138+I141+I144+I147+I150</f>
        <v>0</v>
      </c>
      <c r="R131">
        <f>0+O132+O135+O138+O141+O144+O147+O150</f>
        <v>0</v>
      </c>
    </row>
    <row r="132" spans="1:18" x14ac:dyDescent="0.2">
      <c r="A132" s="17" t="s">
        <v>44</v>
      </c>
      <c r="B132" s="21" t="s">
        <v>297</v>
      </c>
      <c r="C132" s="21" t="s">
        <v>239</v>
      </c>
      <c r="D132" s="17" t="s">
        <v>23</v>
      </c>
      <c r="E132" s="22" t="s">
        <v>240</v>
      </c>
      <c r="F132" s="23" t="s">
        <v>241</v>
      </c>
      <c r="G132" s="24">
        <v>6</v>
      </c>
      <c r="H132" s="42"/>
      <c r="I132" s="25">
        <f>ROUND(ROUND(H132,2)*ROUND(G132,3),2)</f>
        <v>0</v>
      </c>
      <c r="O132">
        <f>(I132*21)/100</f>
        <v>0</v>
      </c>
      <c r="P132" t="s">
        <v>22</v>
      </c>
    </row>
    <row r="133" spans="1:18" x14ac:dyDescent="0.2">
      <c r="A133" s="26" t="s">
        <v>48</v>
      </c>
      <c r="E133" s="27" t="s">
        <v>23</v>
      </c>
      <c r="H133" s="43"/>
    </row>
    <row r="134" spans="1:18" x14ac:dyDescent="0.2">
      <c r="A134" s="30" t="s">
        <v>50</v>
      </c>
      <c r="E134" s="29" t="s">
        <v>921</v>
      </c>
      <c r="H134" s="43"/>
    </row>
    <row r="135" spans="1:18" x14ac:dyDescent="0.2">
      <c r="A135" s="17" t="s">
        <v>177</v>
      </c>
      <c r="B135" s="21" t="s">
        <v>297</v>
      </c>
      <c r="C135" s="21" t="s">
        <v>242</v>
      </c>
      <c r="D135" s="17" t="s">
        <v>23</v>
      </c>
      <c r="E135" s="22" t="s">
        <v>243</v>
      </c>
      <c r="F135" s="23" t="s">
        <v>122</v>
      </c>
      <c r="G135" s="24">
        <v>7.8</v>
      </c>
      <c r="H135" s="42"/>
      <c r="I135" s="25">
        <f>ROUND(ROUND(H135,2)*ROUND(G135,3),2)</f>
        <v>0</v>
      </c>
      <c r="O135">
        <f>(I135*21)/100</f>
        <v>0</v>
      </c>
      <c r="P135" t="s">
        <v>22</v>
      </c>
    </row>
    <row r="136" spans="1:18" x14ac:dyDescent="0.2">
      <c r="A136" s="26" t="s">
        <v>48</v>
      </c>
      <c r="E136" s="27" t="s">
        <v>244</v>
      </c>
      <c r="H136" s="43"/>
    </row>
    <row r="137" spans="1:18" x14ac:dyDescent="0.2">
      <c r="A137" s="30" t="s">
        <v>50</v>
      </c>
      <c r="E137" s="29" t="s">
        <v>922</v>
      </c>
      <c r="H137" s="43"/>
    </row>
    <row r="138" spans="1:18" x14ac:dyDescent="0.2">
      <c r="A138" s="17" t="s">
        <v>177</v>
      </c>
      <c r="B138" s="21" t="s">
        <v>297</v>
      </c>
      <c r="C138" s="21" t="s">
        <v>246</v>
      </c>
      <c r="D138" s="17" t="s">
        <v>23</v>
      </c>
      <c r="E138" s="22" t="s">
        <v>247</v>
      </c>
      <c r="F138" s="23" t="s">
        <v>241</v>
      </c>
      <c r="G138" s="24">
        <v>4</v>
      </c>
      <c r="H138" s="42"/>
      <c r="I138" s="25">
        <f>ROUND(ROUND(H138,2)*ROUND(G138,3),2)</f>
        <v>0</v>
      </c>
      <c r="O138">
        <f>(I138*21)/100</f>
        <v>0</v>
      </c>
      <c r="P138" t="s">
        <v>22</v>
      </c>
    </row>
    <row r="139" spans="1:18" ht="25.5" x14ac:dyDescent="0.2">
      <c r="A139" s="26" t="s">
        <v>48</v>
      </c>
      <c r="E139" s="27" t="s">
        <v>248</v>
      </c>
      <c r="H139" s="43"/>
    </row>
    <row r="140" spans="1:18" x14ac:dyDescent="0.2">
      <c r="A140" s="30" t="s">
        <v>50</v>
      </c>
      <c r="E140" s="29" t="s">
        <v>23</v>
      </c>
      <c r="H140" s="43"/>
    </row>
    <row r="141" spans="1:18" x14ac:dyDescent="0.2">
      <c r="A141" s="17" t="s">
        <v>177</v>
      </c>
      <c r="B141" s="21" t="s">
        <v>297</v>
      </c>
      <c r="C141" s="21" t="s">
        <v>583</v>
      </c>
      <c r="D141" s="17" t="s">
        <v>23</v>
      </c>
      <c r="E141" s="22" t="s">
        <v>584</v>
      </c>
      <c r="F141" s="23" t="s">
        <v>241</v>
      </c>
      <c r="G141" s="24">
        <v>2</v>
      </c>
      <c r="H141" s="42"/>
      <c r="I141" s="25">
        <f>ROUND(ROUND(H141,2)*ROUND(G141,3),2)</f>
        <v>0</v>
      </c>
      <c r="O141">
        <f>(I141*21)/100</f>
        <v>0</v>
      </c>
      <c r="P141" t="s">
        <v>22</v>
      </c>
    </row>
    <row r="142" spans="1:18" ht="25.5" x14ac:dyDescent="0.2">
      <c r="A142" s="26" t="s">
        <v>48</v>
      </c>
      <c r="E142" s="27" t="s">
        <v>923</v>
      </c>
      <c r="H142" s="43"/>
    </row>
    <row r="143" spans="1:18" x14ac:dyDescent="0.2">
      <c r="A143" s="30" t="s">
        <v>50</v>
      </c>
      <c r="E143" s="29" t="s">
        <v>23</v>
      </c>
      <c r="H143" s="43"/>
    </row>
    <row r="144" spans="1:18" x14ac:dyDescent="0.2">
      <c r="A144" s="17" t="s">
        <v>44</v>
      </c>
      <c r="B144" s="21" t="s">
        <v>304</v>
      </c>
      <c r="C144" s="21" t="s">
        <v>250</v>
      </c>
      <c r="D144" s="17" t="s">
        <v>23</v>
      </c>
      <c r="E144" s="22" t="s">
        <v>251</v>
      </c>
      <c r="F144" s="23" t="s">
        <v>252</v>
      </c>
      <c r="G144" s="24">
        <v>11</v>
      </c>
      <c r="H144" s="42"/>
      <c r="I144" s="25">
        <f>ROUND(ROUND(H144,2)*ROUND(G144,3),2)</f>
        <v>0</v>
      </c>
      <c r="O144">
        <f>(I144*21)/100</f>
        <v>0</v>
      </c>
      <c r="P144" t="s">
        <v>22</v>
      </c>
    </row>
    <row r="145" spans="1:18" x14ac:dyDescent="0.2">
      <c r="A145" s="26" t="s">
        <v>48</v>
      </c>
      <c r="E145" s="27" t="s">
        <v>253</v>
      </c>
      <c r="H145" s="43"/>
    </row>
    <row r="146" spans="1:18" x14ac:dyDescent="0.2">
      <c r="A146" s="30" t="s">
        <v>50</v>
      </c>
      <c r="E146" s="29" t="s">
        <v>23</v>
      </c>
      <c r="H146" s="43"/>
    </row>
    <row r="147" spans="1:18" x14ac:dyDescent="0.2">
      <c r="A147" s="17" t="s">
        <v>44</v>
      </c>
      <c r="B147" s="21" t="s">
        <v>306</v>
      </c>
      <c r="C147" s="21" t="s">
        <v>924</v>
      </c>
      <c r="D147" s="17" t="s">
        <v>23</v>
      </c>
      <c r="E147" s="22" t="s">
        <v>925</v>
      </c>
      <c r="F147" s="23" t="s">
        <v>252</v>
      </c>
      <c r="G147" s="24">
        <v>2</v>
      </c>
      <c r="H147" s="42"/>
      <c r="I147" s="25">
        <f>ROUND(ROUND(H147,2)*ROUND(G147,3),2)</f>
        <v>0</v>
      </c>
      <c r="O147">
        <f>(I147*21)/100</f>
        <v>0</v>
      </c>
      <c r="P147" t="s">
        <v>22</v>
      </c>
    </row>
    <row r="148" spans="1:18" x14ac:dyDescent="0.2">
      <c r="A148" s="26" t="s">
        <v>48</v>
      </c>
      <c r="E148" s="27" t="s">
        <v>253</v>
      </c>
      <c r="H148" s="43"/>
    </row>
    <row r="149" spans="1:18" x14ac:dyDescent="0.2">
      <c r="A149" s="30" t="s">
        <v>50</v>
      </c>
      <c r="E149" s="29" t="s">
        <v>23</v>
      </c>
      <c r="H149" s="43"/>
    </row>
    <row r="150" spans="1:18" x14ac:dyDescent="0.2">
      <c r="A150" s="17" t="s">
        <v>44</v>
      </c>
      <c r="B150" s="21" t="s">
        <v>310</v>
      </c>
      <c r="C150" s="21" t="s">
        <v>255</v>
      </c>
      <c r="D150" s="17" t="s">
        <v>23</v>
      </c>
      <c r="E150" s="22" t="s">
        <v>256</v>
      </c>
      <c r="F150" s="23" t="s">
        <v>252</v>
      </c>
      <c r="G150" s="24">
        <v>6</v>
      </c>
      <c r="H150" s="42"/>
      <c r="I150" s="25">
        <f>ROUND(ROUND(H150,2)*ROUND(G150,3),2)</f>
        <v>0</v>
      </c>
      <c r="O150">
        <f>(I150*21)/100</f>
        <v>0</v>
      </c>
      <c r="P150" t="s">
        <v>22</v>
      </c>
    </row>
    <row r="151" spans="1:18" x14ac:dyDescent="0.2">
      <c r="A151" s="26" t="s">
        <v>48</v>
      </c>
      <c r="E151" s="27" t="s">
        <v>253</v>
      </c>
      <c r="H151" s="43"/>
    </row>
    <row r="152" spans="1:18" x14ac:dyDescent="0.2">
      <c r="A152" s="28" t="s">
        <v>50</v>
      </c>
      <c r="E152" s="29" t="s">
        <v>23</v>
      </c>
      <c r="H152" s="43"/>
    </row>
    <row r="153" spans="1:18" ht="12.75" customHeight="1" x14ac:dyDescent="0.2">
      <c r="A153" s="5" t="s">
        <v>42</v>
      </c>
      <c r="B153" s="5"/>
      <c r="C153" s="32" t="s">
        <v>65</v>
      </c>
      <c r="D153" s="5"/>
      <c r="E153" s="19" t="s">
        <v>257</v>
      </c>
      <c r="F153" s="5"/>
      <c r="G153" s="5"/>
      <c r="H153" s="44"/>
      <c r="I153" s="33">
        <f>0+Q153</f>
        <v>0</v>
      </c>
      <c r="O153">
        <f>0+R153</f>
        <v>0</v>
      </c>
      <c r="Q153">
        <f>0+I154+I157+I160+I163+I166+I169+I172+I175+I178+I181+I184+I187+I190+I193+I196+I199+I202+I205+I208+I211+I214+I217+I220+I223+I226+I229+I232+I235+I238+I241+I244+I247+I250+I253+I256+I259+I262+I265+I268+I271+I274+I277+I280+I283+I286+I289+I292+I295+I298+I301+I304+I307+I310+I313+I316+I319+I322+I325+I328+I331+I334+I337+I340+I343+I346+I349+I352</f>
        <v>0</v>
      </c>
      <c r="R153">
        <f>0+O154+O157+O160+O163+O166+O169+O172+O175+O178+O181+O184+O187+O190+O193+O196+O199+O202+O205+O208+O211+O214+O217+O220+O223+O226+O229+O232+O235+O238+O241+O244+O247+O250+O253+O256+O259+O262+O265+O268+O271+O274+O277+O280+O283+O286+O289+O292+O295+O298+O301+O304+O307+O310+O313+O316+O319+O322+O325+O328+O331+O334+O337+O340+O343+O346+O349+O352</f>
        <v>0</v>
      </c>
    </row>
    <row r="154" spans="1:18" ht="25.5" x14ac:dyDescent="0.2">
      <c r="A154" s="17" t="s">
        <v>44</v>
      </c>
      <c r="B154" s="21" t="s">
        <v>321</v>
      </c>
      <c r="C154" s="21" t="s">
        <v>926</v>
      </c>
      <c r="D154" s="17" t="s">
        <v>23</v>
      </c>
      <c r="E154" s="22" t="s">
        <v>927</v>
      </c>
      <c r="F154" s="23" t="s">
        <v>241</v>
      </c>
      <c r="G154" s="24">
        <v>1</v>
      </c>
      <c r="H154" s="42"/>
      <c r="I154" s="25">
        <f>ROUND(ROUND(H154,2)*ROUND(G154,3),2)</f>
        <v>0</v>
      </c>
      <c r="O154">
        <f>(I154*21)/100</f>
        <v>0</v>
      </c>
      <c r="P154" t="s">
        <v>22</v>
      </c>
    </row>
    <row r="155" spans="1:18" x14ac:dyDescent="0.2">
      <c r="A155" s="26" t="s">
        <v>48</v>
      </c>
      <c r="E155" s="27" t="s">
        <v>928</v>
      </c>
      <c r="H155" s="43"/>
    </row>
    <row r="156" spans="1:18" x14ac:dyDescent="0.2">
      <c r="A156" s="30" t="s">
        <v>50</v>
      </c>
      <c r="E156" s="29" t="s">
        <v>23</v>
      </c>
      <c r="H156" s="43"/>
    </row>
    <row r="157" spans="1:18" ht="25.5" x14ac:dyDescent="0.2">
      <c r="A157" s="17" t="s">
        <v>44</v>
      </c>
      <c r="B157" s="21" t="s">
        <v>332</v>
      </c>
      <c r="C157" s="21" t="s">
        <v>929</v>
      </c>
      <c r="D157" s="17" t="s">
        <v>23</v>
      </c>
      <c r="E157" s="22" t="s">
        <v>930</v>
      </c>
      <c r="F157" s="23" t="s">
        <v>241</v>
      </c>
      <c r="G157" s="24">
        <v>2</v>
      </c>
      <c r="H157" s="42"/>
      <c r="I157" s="25">
        <f>ROUND(ROUND(H157,2)*ROUND(G157,3),2)</f>
        <v>0</v>
      </c>
      <c r="O157">
        <f>(I157*21)/100</f>
        <v>0</v>
      </c>
      <c r="P157" t="s">
        <v>22</v>
      </c>
    </row>
    <row r="158" spans="1:18" x14ac:dyDescent="0.2">
      <c r="A158" s="26" t="s">
        <v>48</v>
      </c>
      <c r="E158" s="27" t="s">
        <v>931</v>
      </c>
      <c r="H158" s="43"/>
    </row>
    <row r="159" spans="1:18" x14ac:dyDescent="0.2">
      <c r="A159" s="30" t="s">
        <v>50</v>
      </c>
      <c r="E159" s="29" t="s">
        <v>23</v>
      </c>
      <c r="H159" s="43"/>
    </row>
    <row r="160" spans="1:18" ht="25.5" x14ac:dyDescent="0.2">
      <c r="A160" s="17" t="s">
        <v>44</v>
      </c>
      <c r="B160" s="21" t="s">
        <v>346</v>
      </c>
      <c r="C160" s="21" t="s">
        <v>259</v>
      </c>
      <c r="D160" s="17" t="s">
        <v>23</v>
      </c>
      <c r="E160" s="22" t="s">
        <v>260</v>
      </c>
      <c r="F160" s="23" t="s">
        <v>122</v>
      </c>
      <c r="G160" s="24">
        <v>138.01</v>
      </c>
      <c r="H160" s="42"/>
      <c r="I160" s="25">
        <f>ROUND(ROUND(H160,2)*ROUND(G160,3),2)</f>
        <v>0</v>
      </c>
      <c r="O160">
        <f>(I160*21)/100</f>
        <v>0</v>
      </c>
      <c r="P160" t="s">
        <v>22</v>
      </c>
    </row>
    <row r="161" spans="1:16" x14ac:dyDescent="0.2">
      <c r="A161" s="26" t="s">
        <v>48</v>
      </c>
      <c r="E161" s="27" t="s">
        <v>261</v>
      </c>
      <c r="H161" s="43"/>
    </row>
    <row r="162" spans="1:16" x14ac:dyDescent="0.2">
      <c r="A162" s="30" t="s">
        <v>50</v>
      </c>
      <c r="E162" s="29" t="s">
        <v>23</v>
      </c>
      <c r="H162" s="43"/>
    </row>
    <row r="163" spans="1:16" x14ac:dyDescent="0.2">
      <c r="A163" s="17" t="s">
        <v>177</v>
      </c>
      <c r="B163" s="21" t="s">
        <v>346</v>
      </c>
      <c r="C163" s="21" t="s">
        <v>262</v>
      </c>
      <c r="D163" s="17" t="s">
        <v>23</v>
      </c>
      <c r="E163" s="22" t="s">
        <v>263</v>
      </c>
      <c r="F163" s="23" t="s">
        <v>122</v>
      </c>
      <c r="G163" s="24">
        <v>138.01</v>
      </c>
      <c r="H163" s="42"/>
      <c r="I163" s="25">
        <f>ROUND(ROUND(H163,2)*ROUND(G163,3),2)</f>
        <v>0</v>
      </c>
      <c r="O163">
        <f>(I163*21)/100</f>
        <v>0</v>
      </c>
      <c r="P163" t="s">
        <v>22</v>
      </c>
    </row>
    <row r="164" spans="1:16" x14ac:dyDescent="0.2">
      <c r="A164" s="26" t="s">
        <v>48</v>
      </c>
      <c r="E164" s="27" t="s">
        <v>264</v>
      </c>
      <c r="H164" s="43"/>
    </row>
    <row r="165" spans="1:16" x14ac:dyDescent="0.2">
      <c r="A165" s="30" t="s">
        <v>50</v>
      </c>
      <c r="E165" s="29" t="s">
        <v>23</v>
      </c>
      <c r="H165" s="43"/>
    </row>
    <row r="166" spans="1:16" ht="25.5" x14ac:dyDescent="0.2">
      <c r="A166" s="17" t="s">
        <v>44</v>
      </c>
      <c r="B166" s="21" t="s">
        <v>353</v>
      </c>
      <c r="C166" s="21" t="s">
        <v>932</v>
      </c>
      <c r="D166" s="17" t="s">
        <v>23</v>
      </c>
      <c r="E166" s="22" t="s">
        <v>933</v>
      </c>
      <c r="F166" s="23" t="s">
        <v>122</v>
      </c>
      <c r="G166" s="24">
        <v>7.12</v>
      </c>
      <c r="H166" s="42"/>
      <c r="I166" s="25">
        <f>ROUND(ROUND(H166,2)*ROUND(G166,3),2)</f>
        <v>0</v>
      </c>
      <c r="O166">
        <f>(I166*21)/100</f>
        <v>0</v>
      </c>
      <c r="P166" t="s">
        <v>22</v>
      </c>
    </row>
    <row r="167" spans="1:16" x14ac:dyDescent="0.2">
      <c r="A167" s="26" t="s">
        <v>48</v>
      </c>
      <c r="E167" s="27" t="s">
        <v>261</v>
      </c>
      <c r="H167" s="43"/>
    </row>
    <row r="168" spans="1:16" x14ac:dyDescent="0.2">
      <c r="A168" s="30" t="s">
        <v>50</v>
      </c>
      <c r="E168" s="29" t="s">
        <v>23</v>
      </c>
      <c r="H168" s="43"/>
    </row>
    <row r="169" spans="1:16" ht="25.5" x14ac:dyDescent="0.2">
      <c r="A169" s="17" t="s">
        <v>177</v>
      </c>
      <c r="B169" s="21" t="s">
        <v>353</v>
      </c>
      <c r="C169" s="21" t="s">
        <v>934</v>
      </c>
      <c r="D169" s="17" t="s">
        <v>23</v>
      </c>
      <c r="E169" s="22" t="s">
        <v>935</v>
      </c>
      <c r="F169" s="23" t="s">
        <v>122</v>
      </c>
      <c r="G169" s="24">
        <v>7.12</v>
      </c>
      <c r="H169" s="42"/>
      <c r="I169" s="25">
        <f>ROUND(ROUND(H169,2)*ROUND(G169,3),2)</f>
        <v>0</v>
      </c>
      <c r="O169">
        <f>(I169*21)/100</f>
        <v>0</v>
      </c>
      <c r="P169" t="s">
        <v>22</v>
      </c>
    </row>
    <row r="170" spans="1:16" x14ac:dyDescent="0.2">
      <c r="A170" s="26" t="s">
        <v>48</v>
      </c>
      <c r="E170" s="27" t="s">
        <v>936</v>
      </c>
      <c r="H170" s="43"/>
    </row>
    <row r="171" spans="1:16" x14ac:dyDescent="0.2">
      <c r="A171" s="30" t="s">
        <v>50</v>
      </c>
      <c r="E171" s="29" t="s">
        <v>23</v>
      </c>
      <c r="H171" s="43"/>
    </row>
    <row r="172" spans="1:16" ht="25.5" x14ac:dyDescent="0.2">
      <c r="A172" s="17" t="s">
        <v>44</v>
      </c>
      <c r="B172" s="21" t="s">
        <v>359</v>
      </c>
      <c r="C172" s="21" t="s">
        <v>266</v>
      </c>
      <c r="D172" s="17" t="s">
        <v>23</v>
      </c>
      <c r="E172" s="22" t="s">
        <v>267</v>
      </c>
      <c r="F172" s="23" t="s">
        <v>241</v>
      </c>
      <c r="G172" s="24">
        <v>3</v>
      </c>
      <c r="H172" s="42"/>
      <c r="I172" s="25">
        <f>ROUND(ROUND(H172,2)*ROUND(G172,3),2)</f>
        <v>0</v>
      </c>
      <c r="O172">
        <f>(I172*21)/100</f>
        <v>0</v>
      </c>
      <c r="P172" t="s">
        <v>22</v>
      </c>
    </row>
    <row r="173" spans="1:16" ht="25.5" x14ac:dyDescent="0.2">
      <c r="A173" s="26" t="s">
        <v>48</v>
      </c>
      <c r="E173" s="27" t="s">
        <v>635</v>
      </c>
      <c r="H173" s="43"/>
    </row>
    <row r="174" spans="1:16" x14ac:dyDescent="0.2">
      <c r="A174" s="30" t="s">
        <v>50</v>
      </c>
      <c r="E174" s="29" t="s">
        <v>862</v>
      </c>
      <c r="H174" s="43"/>
    </row>
    <row r="175" spans="1:16" x14ac:dyDescent="0.2">
      <c r="A175" s="17" t="s">
        <v>177</v>
      </c>
      <c r="B175" s="21" t="s">
        <v>359</v>
      </c>
      <c r="C175" s="21" t="s">
        <v>937</v>
      </c>
      <c r="D175" s="17" t="s">
        <v>23</v>
      </c>
      <c r="E175" s="22" t="s">
        <v>938</v>
      </c>
      <c r="F175" s="23" t="s">
        <v>241</v>
      </c>
      <c r="G175" s="24">
        <v>2</v>
      </c>
      <c r="H175" s="42"/>
      <c r="I175" s="25">
        <f>ROUND(ROUND(H175,2)*ROUND(G175,3),2)</f>
        <v>0</v>
      </c>
      <c r="O175">
        <f>(I175*21)/100</f>
        <v>0</v>
      </c>
      <c r="P175" t="s">
        <v>22</v>
      </c>
    </row>
    <row r="176" spans="1:16" x14ac:dyDescent="0.2">
      <c r="A176" s="26" t="s">
        <v>48</v>
      </c>
      <c r="E176" s="27" t="s">
        <v>939</v>
      </c>
      <c r="H176" s="43"/>
    </row>
    <row r="177" spans="1:16" x14ac:dyDescent="0.2">
      <c r="A177" s="30" t="s">
        <v>50</v>
      </c>
      <c r="E177" s="29" t="s">
        <v>23</v>
      </c>
      <c r="H177" s="43"/>
    </row>
    <row r="178" spans="1:16" ht="25.5" x14ac:dyDescent="0.2">
      <c r="A178" s="17" t="s">
        <v>177</v>
      </c>
      <c r="B178" s="21" t="s">
        <v>359</v>
      </c>
      <c r="C178" s="21" t="s">
        <v>273</v>
      </c>
      <c r="D178" s="17" t="s">
        <v>23</v>
      </c>
      <c r="E178" s="22" t="s">
        <v>274</v>
      </c>
      <c r="F178" s="23" t="s">
        <v>241</v>
      </c>
      <c r="G178" s="24">
        <v>1</v>
      </c>
      <c r="H178" s="42"/>
      <c r="I178" s="25">
        <f>ROUND(ROUND(H178,2)*ROUND(G178,3),2)</f>
        <v>0</v>
      </c>
      <c r="O178">
        <f>(I178*21)/100</f>
        <v>0</v>
      </c>
      <c r="P178" t="s">
        <v>22</v>
      </c>
    </row>
    <row r="179" spans="1:16" x14ac:dyDescent="0.2">
      <c r="A179" s="26" t="s">
        <v>48</v>
      </c>
      <c r="E179" s="27" t="s">
        <v>275</v>
      </c>
      <c r="H179" s="43"/>
    </row>
    <row r="180" spans="1:16" x14ac:dyDescent="0.2">
      <c r="A180" s="30" t="s">
        <v>50</v>
      </c>
      <c r="E180" s="29" t="s">
        <v>23</v>
      </c>
      <c r="H180" s="43"/>
    </row>
    <row r="181" spans="1:16" x14ac:dyDescent="0.2">
      <c r="A181" s="17" t="s">
        <v>44</v>
      </c>
      <c r="B181" s="21" t="s">
        <v>365</v>
      </c>
      <c r="C181" s="21" t="s">
        <v>277</v>
      </c>
      <c r="D181" s="17" t="s">
        <v>23</v>
      </c>
      <c r="E181" s="22" t="s">
        <v>278</v>
      </c>
      <c r="F181" s="23" t="s">
        <v>241</v>
      </c>
      <c r="G181" s="24">
        <v>6</v>
      </c>
      <c r="H181" s="42"/>
      <c r="I181" s="25">
        <f>ROUND(ROUND(H181,2)*ROUND(G181,3),2)</f>
        <v>0</v>
      </c>
      <c r="O181">
        <f>(I181*21)/100</f>
        <v>0</v>
      </c>
      <c r="P181" t="s">
        <v>22</v>
      </c>
    </row>
    <row r="182" spans="1:16" ht="25.5" x14ac:dyDescent="0.2">
      <c r="A182" s="26" t="s">
        <v>48</v>
      </c>
      <c r="E182" s="27" t="s">
        <v>279</v>
      </c>
      <c r="H182" s="43"/>
    </row>
    <row r="183" spans="1:16" x14ac:dyDescent="0.2">
      <c r="A183" s="30" t="s">
        <v>50</v>
      </c>
      <c r="E183" s="29" t="s">
        <v>940</v>
      </c>
      <c r="H183" s="43"/>
    </row>
    <row r="184" spans="1:16" x14ac:dyDescent="0.2">
      <c r="A184" s="17" t="s">
        <v>177</v>
      </c>
      <c r="B184" s="21" t="s">
        <v>365</v>
      </c>
      <c r="C184" s="21" t="s">
        <v>620</v>
      </c>
      <c r="D184" s="17" t="s">
        <v>23</v>
      </c>
      <c r="E184" s="22" t="s">
        <v>621</v>
      </c>
      <c r="F184" s="23" t="s">
        <v>241</v>
      </c>
      <c r="G184" s="24">
        <v>1</v>
      </c>
      <c r="H184" s="42"/>
      <c r="I184" s="25">
        <f>ROUND(ROUND(H184,2)*ROUND(G184,3),2)</f>
        <v>0</v>
      </c>
      <c r="O184">
        <f>(I184*21)/100</f>
        <v>0</v>
      </c>
      <c r="P184" t="s">
        <v>22</v>
      </c>
    </row>
    <row r="185" spans="1:16" x14ac:dyDescent="0.2">
      <c r="A185" s="26" t="s">
        <v>48</v>
      </c>
      <c r="E185" s="27" t="s">
        <v>622</v>
      </c>
      <c r="H185" s="43"/>
    </row>
    <row r="186" spans="1:16" x14ac:dyDescent="0.2">
      <c r="A186" s="30" t="s">
        <v>50</v>
      </c>
      <c r="E186" s="29" t="s">
        <v>23</v>
      </c>
      <c r="H186" s="43"/>
    </row>
    <row r="187" spans="1:16" x14ac:dyDescent="0.2">
      <c r="A187" s="17" t="s">
        <v>177</v>
      </c>
      <c r="B187" s="21" t="s">
        <v>365</v>
      </c>
      <c r="C187" s="21" t="s">
        <v>941</v>
      </c>
      <c r="D187" s="17" t="s">
        <v>23</v>
      </c>
      <c r="E187" s="22" t="s">
        <v>942</v>
      </c>
      <c r="F187" s="23" t="s">
        <v>122</v>
      </c>
      <c r="G187" s="24">
        <v>0.4</v>
      </c>
      <c r="H187" s="42"/>
      <c r="I187" s="25">
        <f>ROUND(ROUND(H187,2)*ROUND(G187,3),2)</f>
        <v>0</v>
      </c>
      <c r="O187">
        <f>(I187*21)/100</f>
        <v>0</v>
      </c>
      <c r="P187" t="s">
        <v>22</v>
      </c>
    </row>
    <row r="188" spans="1:16" x14ac:dyDescent="0.2">
      <c r="A188" s="26" t="s">
        <v>48</v>
      </c>
      <c r="E188" s="27" t="s">
        <v>943</v>
      </c>
      <c r="H188" s="43"/>
    </row>
    <row r="189" spans="1:16" x14ac:dyDescent="0.2">
      <c r="A189" s="30" t="s">
        <v>50</v>
      </c>
      <c r="E189" s="29" t="s">
        <v>23</v>
      </c>
      <c r="H189" s="43"/>
    </row>
    <row r="190" spans="1:16" ht="25.5" x14ac:dyDescent="0.2">
      <c r="A190" s="17" t="s">
        <v>177</v>
      </c>
      <c r="B190" s="21" t="s">
        <v>365</v>
      </c>
      <c r="C190" s="21" t="s">
        <v>284</v>
      </c>
      <c r="D190" s="17" t="s">
        <v>23</v>
      </c>
      <c r="E190" s="22" t="s">
        <v>285</v>
      </c>
      <c r="F190" s="23" t="s">
        <v>241</v>
      </c>
      <c r="G190" s="24">
        <v>3</v>
      </c>
      <c r="H190" s="42"/>
      <c r="I190" s="25">
        <f>ROUND(ROUND(H190,2)*ROUND(G190,3),2)</f>
        <v>0</v>
      </c>
      <c r="O190">
        <f>(I190*21)/100</f>
        <v>0</v>
      </c>
      <c r="P190" t="s">
        <v>22</v>
      </c>
    </row>
    <row r="191" spans="1:16" x14ac:dyDescent="0.2">
      <c r="A191" s="26" t="s">
        <v>48</v>
      </c>
      <c r="E191" s="27" t="s">
        <v>286</v>
      </c>
      <c r="H191" s="43"/>
    </row>
    <row r="192" spans="1:16" x14ac:dyDescent="0.2">
      <c r="A192" s="30" t="s">
        <v>50</v>
      </c>
      <c r="E192" s="29" t="s">
        <v>23</v>
      </c>
      <c r="H192" s="43"/>
    </row>
    <row r="193" spans="1:16" x14ac:dyDescent="0.2">
      <c r="A193" s="17" t="s">
        <v>177</v>
      </c>
      <c r="B193" s="21" t="s">
        <v>365</v>
      </c>
      <c r="C193" s="21" t="s">
        <v>627</v>
      </c>
      <c r="D193" s="17" t="s">
        <v>23</v>
      </c>
      <c r="E193" s="22" t="s">
        <v>628</v>
      </c>
      <c r="F193" s="23" t="s">
        <v>241</v>
      </c>
      <c r="G193" s="24">
        <v>1</v>
      </c>
      <c r="H193" s="42"/>
      <c r="I193" s="25">
        <f>ROUND(ROUND(H193,2)*ROUND(G193,3),2)</f>
        <v>0</v>
      </c>
      <c r="O193">
        <f>(I193*21)/100</f>
        <v>0</v>
      </c>
      <c r="P193" t="s">
        <v>22</v>
      </c>
    </row>
    <row r="194" spans="1:16" x14ac:dyDescent="0.2">
      <c r="A194" s="26" t="s">
        <v>48</v>
      </c>
      <c r="E194" s="27" t="s">
        <v>629</v>
      </c>
      <c r="H194" s="43"/>
    </row>
    <row r="195" spans="1:16" x14ac:dyDescent="0.2">
      <c r="A195" s="30" t="s">
        <v>50</v>
      </c>
      <c r="E195" s="29" t="s">
        <v>23</v>
      </c>
      <c r="H195" s="43"/>
    </row>
    <row r="196" spans="1:16" ht="25.5" x14ac:dyDescent="0.2">
      <c r="A196" s="17" t="s">
        <v>44</v>
      </c>
      <c r="B196" s="21" t="s">
        <v>370</v>
      </c>
      <c r="C196" s="21" t="s">
        <v>944</v>
      </c>
      <c r="D196" s="17" t="s">
        <v>23</v>
      </c>
      <c r="E196" s="22" t="s">
        <v>945</v>
      </c>
      <c r="F196" s="23" t="s">
        <v>241</v>
      </c>
      <c r="G196" s="24">
        <v>1</v>
      </c>
      <c r="H196" s="42"/>
      <c r="I196" s="25">
        <f>ROUND(ROUND(H196,2)*ROUND(G196,3),2)</f>
        <v>0</v>
      </c>
      <c r="O196">
        <f>(I196*21)/100</f>
        <v>0</v>
      </c>
      <c r="P196" t="s">
        <v>22</v>
      </c>
    </row>
    <row r="197" spans="1:16" ht="25.5" x14ac:dyDescent="0.2">
      <c r="A197" s="26" t="s">
        <v>48</v>
      </c>
      <c r="E197" s="27" t="s">
        <v>293</v>
      </c>
      <c r="H197" s="43"/>
    </row>
    <row r="198" spans="1:16" x14ac:dyDescent="0.2">
      <c r="A198" s="30" t="s">
        <v>50</v>
      </c>
      <c r="E198" s="29" t="s">
        <v>23</v>
      </c>
      <c r="H198" s="43"/>
    </row>
    <row r="199" spans="1:16" x14ac:dyDescent="0.2">
      <c r="A199" s="17" t="s">
        <v>177</v>
      </c>
      <c r="B199" s="21" t="s">
        <v>370</v>
      </c>
      <c r="C199" s="21" t="s">
        <v>946</v>
      </c>
      <c r="D199" s="17" t="s">
        <v>23</v>
      </c>
      <c r="E199" s="22" t="s">
        <v>947</v>
      </c>
      <c r="F199" s="23" t="s">
        <v>241</v>
      </c>
      <c r="G199" s="24">
        <v>1</v>
      </c>
      <c r="H199" s="42"/>
      <c r="I199" s="25">
        <f>ROUND(ROUND(H199,2)*ROUND(G199,3),2)</f>
        <v>0</v>
      </c>
      <c r="O199">
        <f>(I199*21)/100</f>
        <v>0</v>
      </c>
      <c r="P199" t="s">
        <v>22</v>
      </c>
    </row>
    <row r="200" spans="1:16" x14ac:dyDescent="0.2">
      <c r="A200" s="26" t="s">
        <v>48</v>
      </c>
      <c r="E200" s="27" t="s">
        <v>948</v>
      </c>
      <c r="H200" s="43"/>
    </row>
    <row r="201" spans="1:16" x14ac:dyDescent="0.2">
      <c r="A201" s="30" t="s">
        <v>50</v>
      </c>
      <c r="E201" s="29" t="s">
        <v>23</v>
      </c>
      <c r="H201" s="43"/>
    </row>
    <row r="202" spans="1:16" x14ac:dyDescent="0.2">
      <c r="A202" s="17" t="s">
        <v>44</v>
      </c>
      <c r="B202" s="21" t="s">
        <v>375</v>
      </c>
      <c r="C202" s="21" t="s">
        <v>949</v>
      </c>
      <c r="D202" s="17" t="s">
        <v>23</v>
      </c>
      <c r="E202" s="22" t="s">
        <v>950</v>
      </c>
      <c r="F202" s="23" t="s">
        <v>241</v>
      </c>
      <c r="G202" s="24">
        <v>4</v>
      </c>
      <c r="H202" s="42"/>
      <c r="I202" s="25">
        <f>ROUND(ROUND(H202,2)*ROUND(G202,3),2)</f>
        <v>0</v>
      </c>
      <c r="O202">
        <f>(I202*21)/100</f>
        <v>0</v>
      </c>
      <c r="P202" t="s">
        <v>22</v>
      </c>
    </row>
    <row r="203" spans="1:16" ht="25.5" x14ac:dyDescent="0.2">
      <c r="A203" s="26" t="s">
        <v>48</v>
      </c>
      <c r="E203" s="27" t="s">
        <v>951</v>
      </c>
      <c r="H203" s="43"/>
    </row>
    <row r="204" spans="1:16" x14ac:dyDescent="0.2">
      <c r="A204" s="30" t="s">
        <v>50</v>
      </c>
      <c r="E204" s="29" t="s">
        <v>952</v>
      </c>
      <c r="H204" s="43"/>
    </row>
    <row r="205" spans="1:16" x14ac:dyDescent="0.2">
      <c r="A205" s="17" t="s">
        <v>177</v>
      </c>
      <c r="B205" s="21" t="s">
        <v>375</v>
      </c>
      <c r="C205" s="21" t="s">
        <v>953</v>
      </c>
      <c r="D205" s="17" t="s">
        <v>23</v>
      </c>
      <c r="E205" s="22" t="s">
        <v>954</v>
      </c>
      <c r="F205" s="23" t="s">
        <v>241</v>
      </c>
      <c r="G205" s="24">
        <v>1</v>
      </c>
      <c r="H205" s="42"/>
      <c r="I205" s="25">
        <f>ROUND(ROUND(H205,2)*ROUND(G205,3),2)</f>
        <v>0</v>
      </c>
      <c r="O205">
        <f>(I205*21)/100</f>
        <v>0</v>
      </c>
      <c r="P205" t="s">
        <v>22</v>
      </c>
    </row>
    <row r="206" spans="1:16" x14ac:dyDescent="0.2">
      <c r="A206" s="26" t="s">
        <v>48</v>
      </c>
      <c r="E206" s="27" t="s">
        <v>955</v>
      </c>
      <c r="H206" s="43"/>
    </row>
    <row r="207" spans="1:16" x14ac:dyDescent="0.2">
      <c r="A207" s="30" t="s">
        <v>50</v>
      </c>
      <c r="E207" s="29" t="s">
        <v>23</v>
      </c>
      <c r="H207" s="43"/>
    </row>
    <row r="208" spans="1:16" ht="25.5" x14ac:dyDescent="0.2">
      <c r="A208" s="17" t="s">
        <v>177</v>
      </c>
      <c r="B208" s="21" t="s">
        <v>375</v>
      </c>
      <c r="C208" s="21" t="s">
        <v>956</v>
      </c>
      <c r="D208" s="17" t="s">
        <v>23</v>
      </c>
      <c r="E208" s="22" t="s">
        <v>957</v>
      </c>
      <c r="F208" s="23" t="s">
        <v>241</v>
      </c>
      <c r="G208" s="24">
        <v>1</v>
      </c>
      <c r="H208" s="42"/>
      <c r="I208" s="25">
        <f>ROUND(ROUND(H208,2)*ROUND(G208,3),2)</f>
        <v>0</v>
      </c>
      <c r="O208">
        <f>(I208*21)/100</f>
        <v>0</v>
      </c>
      <c r="P208" t="s">
        <v>22</v>
      </c>
    </row>
    <row r="209" spans="1:16" x14ac:dyDescent="0.2">
      <c r="A209" s="26" t="s">
        <v>48</v>
      </c>
      <c r="E209" s="27" t="s">
        <v>958</v>
      </c>
      <c r="H209" s="43"/>
    </row>
    <row r="210" spans="1:16" x14ac:dyDescent="0.2">
      <c r="A210" s="30" t="s">
        <v>50</v>
      </c>
      <c r="E210" s="29" t="s">
        <v>23</v>
      </c>
      <c r="H210" s="43"/>
    </row>
    <row r="211" spans="1:16" x14ac:dyDescent="0.2">
      <c r="A211" s="17" t="s">
        <v>177</v>
      </c>
      <c r="B211" s="21" t="s">
        <v>375</v>
      </c>
      <c r="C211" s="21" t="s">
        <v>959</v>
      </c>
      <c r="D211" s="17" t="s">
        <v>23</v>
      </c>
      <c r="E211" s="22" t="s">
        <v>960</v>
      </c>
      <c r="F211" s="23" t="s">
        <v>241</v>
      </c>
      <c r="G211" s="24">
        <v>2</v>
      </c>
      <c r="H211" s="42"/>
      <c r="I211" s="25">
        <f>ROUND(ROUND(H211,2)*ROUND(G211,3),2)</f>
        <v>0</v>
      </c>
      <c r="O211">
        <f>(I211*21)/100</f>
        <v>0</v>
      </c>
      <c r="P211" t="s">
        <v>22</v>
      </c>
    </row>
    <row r="212" spans="1:16" x14ac:dyDescent="0.2">
      <c r="A212" s="26" t="s">
        <v>48</v>
      </c>
      <c r="E212" s="27" t="s">
        <v>961</v>
      </c>
      <c r="H212" s="43"/>
    </row>
    <row r="213" spans="1:16" x14ac:dyDescent="0.2">
      <c r="A213" s="30" t="s">
        <v>50</v>
      </c>
      <c r="E213" s="29" t="s">
        <v>23</v>
      </c>
      <c r="H213" s="43"/>
    </row>
    <row r="214" spans="1:16" x14ac:dyDescent="0.2">
      <c r="A214" s="17" t="s">
        <v>44</v>
      </c>
      <c r="B214" s="21" t="s">
        <v>379</v>
      </c>
      <c r="C214" s="21" t="s">
        <v>962</v>
      </c>
      <c r="D214" s="17" t="s">
        <v>23</v>
      </c>
      <c r="E214" s="22" t="s">
        <v>963</v>
      </c>
      <c r="F214" s="23" t="s">
        <v>241</v>
      </c>
      <c r="G214" s="24">
        <v>2</v>
      </c>
      <c r="H214" s="42"/>
      <c r="I214" s="25">
        <f>ROUND(ROUND(H214,2)*ROUND(G214,3),2)</f>
        <v>0</v>
      </c>
      <c r="O214">
        <f>(I214*21)/100</f>
        <v>0</v>
      </c>
      <c r="P214" t="s">
        <v>22</v>
      </c>
    </row>
    <row r="215" spans="1:16" ht="25.5" x14ac:dyDescent="0.2">
      <c r="A215" s="26" t="s">
        <v>48</v>
      </c>
      <c r="E215" s="27" t="s">
        <v>964</v>
      </c>
      <c r="H215" s="43"/>
    </row>
    <row r="216" spans="1:16" x14ac:dyDescent="0.2">
      <c r="A216" s="30" t="s">
        <v>50</v>
      </c>
      <c r="E216" s="29" t="s">
        <v>269</v>
      </c>
      <c r="H216" s="43"/>
    </row>
    <row r="217" spans="1:16" x14ac:dyDescent="0.2">
      <c r="A217" s="17" t="s">
        <v>177</v>
      </c>
      <c r="B217" s="21" t="s">
        <v>379</v>
      </c>
      <c r="C217" s="21" t="s">
        <v>965</v>
      </c>
      <c r="D217" s="17" t="s">
        <v>23</v>
      </c>
      <c r="E217" s="22" t="s">
        <v>966</v>
      </c>
      <c r="F217" s="23" t="s">
        <v>241</v>
      </c>
      <c r="G217" s="24">
        <v>1</v>
      </c>
      <c r="H217" s="42"/>
      <c r="I217" s="25">
        <f>ROUND(ROUND(H217,2)*ROUND(G217,3),2)</f>
        <v>0</v>
      </c>
      <c r="O217">
        <f>(I217*21)/100</f>
        <v>0</v>
      </c>
      <c r="P217" t="s">
        <v>22</v>
      </c>
    </row>
    <row r="218" spans="1:16" x14ac:dyDescent="0.2">
      <c r="A218" s="26" t="s">
        <v>48</v>
      </c>
      <c r="E218" s="27" t="s">
        <v>967</v>
      </c>
      <c r="H218" s="43"/>
    </row>
    <row r="219" spans="1:16" x14ac:dyDescent="0.2">
      <c r="A219" s="30" t="s">
        <v>50</v>
      </c>
      <c r="E219" s="29" t="s">
        <v>23</v>
      </c>
      <c r="H219" s="43"/>
    </row>
    <row r="220" spans="1:16" x14ac:dyDescent="0.2">
      <c r="A220" s="17" t="s">
        <v>177</v>
      </c>
      <c r="B220" s="21" t="s">
        <v>379</v>
      </c>
      <c r="C220" s="21" t="s">
        <v>968</v>
      </c>
      <c r="D220" s="17" t="s">
        <v>23</v>
      </c>
      <c r="E220" s="22" t="s">
        <v>969</v>
      </c>
      <c r="F220" s="23" t="s">
        <v>241</v>
      </c>
      <c r="G220" s="24">
        <v>1</v>
      </c>
      <c r="H220" s="42"/>
      <c r="I220" s="25">
        <f>ROUND(ROUND(H220,2)*ROUND(G220,3),2)</f>
        <v>0</v>
      </c>
      <c r="O220">
        <f>(I220*21)/100</f>
        <v>0</v>
      </c>
      <c r="P220" t="s">
        <v>22</v>
      </c>
    </row>
    <row r="221" spans="1:16" x14ac:dyDescent="0.2">
      <c r="A221" s="26" t="s">
        <v>48</v>
      </c>
      <c r="E221" s="27" t="s">
        <v>970</v>
      </c>
      <c r="H221" s="43"/>
    </row>
    <row r="222" spans="1:16" x14ac:dyDescent="0.2">
      <c r="A222" s="30" t="s">
        <v>50</v>
      </c>
      <c r="E222" s="29" t="s">
        <v>23</v>
      </c>
      <c r="H222" s="43"/>
    </row>
    <row r="223" spans="1:16" ht="25.5" x14ac:dyDescent="0.2">
      <c r="A223" s="17" t="s">
        <v>44</v>
      </c>
      <c r="B223" s="21" t="s">
        <v>390</v>
      </c>
      <c r="C223" s="21" t="s">
        <v>298</v>
      </c>
      <c r="D223" s="17" t="s">
        <v>184</v>
      </c>
      <c r="E223" s="22" t="s">
        <v>299</v>
      </c>
      <c r="F223" s="23" t="s">
        <v>122</v>
      </c>
      <c r="G223" s="24">
        <v>8</v>
      </c>
      <c r="H223" s="42"/>
      <c r="I223" s="25">
        <f>ROUND(ROUND(H223,2)*ROUND(G223,3),2)</f>
        <v>0</v>
      </c>
      <c r="O223">
        <f>(I223*21)/100</f>
        <v>0</v>
      </c>
      <c r="P223" t="s">
        <v>22</v>
      </c>
    </row>
    <row r="224" spans="1:16" x14ac:dyDescent="0.2">
      <c r="A224" s="26" t="s">
        <v>48</v>
      </c>
      <c r="E224" s="27" t="s">
        <v>300</v>
      </c>
      <c r="H224" s="43"/>
    </row>
    <row r="225" spans="1:16" x14ac:dyDescent="0.2">
      <c r="A225" s="30" t="s">
        <v>50</v>
      </c>
      <c r="E225" s="29" t="s">
        <v>23</v>
      </c>
      <c r="H225" s="43"/>
    </row>
    <row r="226" spans="1:16" x14ac:dyDescent="0.2">
      <c r="A226" s="17" t="s">
        <v>177</v>
      </c>
      <c r="B226" s="21" t="s">
        <v>390</v>
      </c>
      <c r="C226" s="21" t="s">
        <v>301</v>
      </c>
      <c r="D226" s="17" t="s">
        <v>23</v>
      </c>
      <c r="E226" s="22" t="s">
        <v>302</v>
      </c>
      <c r="F226" s="23" t="s">
        <v>122</v>
      </c>
      <c r="G226" s="24">
        <v>8</v>
      </c>
      <c r="H226" s="42"/>
      <c r="I226" s="25">
        <f>ROUND(ROUND(H226,2)*ROUND(G226,3),2)</f>
        <v>0</v>
      </c>
      <c r="O226">
        <f>(I226*21)/100</f>
        <v>0</v>
      </c>
      <c r="P226" t="s">
        <v>22</v>
      </c>
    </row>
    <row r="227" spans="1:16" x14ac:dyDescent="0.2">
      <c r="A227" s="26" t="s">
        <v>48</v>
      </c>
      <c r="E227" s="27" t="s">
        <v>303</v>
      </c>
      <c r="H227" s="43"/>
    </row>
    <row r="228" spans="1:16" x14ac:dyDescent="0.2">
      <c r="A228" s="30" t="s">
        <v>50</v>
      </c>
      <c r="E228" s="29" t="s">
        <v>23</v>
      </c>
      <c r="H228" s="43"/>
    </row>
    <row r="229" spans="1:16" ht="25.5" x14ac:dyDescent="0.2">
      <c r="A229" s="17" t="s">
        <v>44</v>
      </c>
      <c r="B229" s="21" t="s">
        <v>397</v>
      </c>
      <c r="C229" s="21" t="s">
        <v>298</v>
      </c>
      <c r="D229" s="17" t="s">
        <v>193</v>
      </c>
      <c r="E229" s="22" t="s">
        <v>299</v>
      </c>
      <c r="F229" s="23" t="s">
        <v>122</v>
      </c>
      <c r="G229" s="24">
        <v>38</v>
      </c>
      <c r="H229" s="42"/>
      <c r="I229" s="25">
        <f>ROUND(ROUND(H229,2)*ROUND(G229,3),2)</f>
        <v>0</v>
      </c>
      <c r="O229">
        <f>(I229*21)/100</f>
        <v>0</v>
      </c>
      <c r="P229" t="s">
        <v>22</v>
      </c>
    </row>
    <row r="230" spans="1:16" ht="38.25" x14ac:dyDescent="0.2">
      <c r="A230" s="26" t="s">
        <v>48</v>
      </c>
      <c r="E230" s="27" t="s">
        <v>305</v>
      </c>
      <c r="H230" s="43"/>
    </row>
    <row r="231" spans="1:16" x14ac:dyDescent="0.2">
      <c r="A231" s="30" t="s">
        <v>50</v>
      </c>
      <c r="E231" s="29" t="s">
        <v>23</v>
      </c>
      <c r="H231" s="43"/>
    </row>
    <row r="232" spans="1:16" ht="25.5" x14ac:dyDescent="0.2">
      <c r="A232" s="17" t="s">
        <v>44</v>
      </c>
      <c r="B232" s="21" t="s">
        <v>403</v>
      </c>
      <c r="C232" s="21" t="s">
        <v>307</v>
      </c>
      <c r="D232" s="17" t="s">
        <v>23</v>
      </c>
      <c r="E232" s="22" t="s">
        <v>308</v>
      </c>
      <c r="F232" s="23" t="s">
        <v>122</v>
      </c>
      <c r="G232" s="24">
        <v>117</v>
      </c>
      <c r="H232" s="42"/>
      <c r="I232" s="25">
        <f>ROUND(ROUND(H232,2)*ROUND(G232,3),2)</f>
        <v>0</v>
      </c>
      <c r="O232">
        <f>(I232*21)/100</f>
        <v>0</v>
      </c>
      <c r="P232" t="s">
        <v>22</v>
      </c>
    </row>
    <row r="233" spans="1:16" ht="38.25" x14ac:dyDescent="0.2">
      <c r="A233" s="26" t="s">
        <v>48</v>
      </c>
      <c r="E233" s="27" t="s">
        <v>309</v>
      </c>
      <c r="H233" s="43"/>
    </row>
    <row r="234" spans="1:16" x14ac:dyDescent="0.2">
      <c r="A234" s="30" t="s">
        <v>50</v>
      </c>
      <c r="E234" s="29" t="s">
        <v>23</v>
      </c>
      <c r="H234" s="43"/>
    </row>
    <row r="235" spans="1:16" x14ac:dyDescent="0.2">
      <c r="A235" s="17" t="s">
        <v>44</v>
      </c>
      <c r="B235" s="21" t="s">
        <v>409</v>
      </c>
      <c r="C235" s="21" t="s">
        <v>311</v>
      </c>
      <c r="D235" s="17" t="s">
        <v>23</v>
      </c>
      <c r="E235" s="22" t="s">
        <v>312</v>
      </c>
      <c r="F235" s="23" t="s">
        <v>241</v>
      </c>
      <c r="G235" s="24">
        <v>14</v>
      </c>
      <c r="H235" s="42"/>
      <c r="I235" s="25">
        <f>ROUND(ROUND(H235,2)*ROUND(G235,3),2)</f>
        <v>0</v>
      </c>
      <c r="O235">
        <f>(I235*21)/100</f>
        <v>0</v>
      </c>
      <c r="P235" t="s">
        <v>22</v>
      </c>
    </row>
    <row r="236" spans="1:16" x14ac:dyDescent="0.2">
      <c r="A236" s="26" t="s">
        <v>48</v>
      </c>
      <c r="E236" s="27" t="s">
        <v>313</v>
      </c>
      <c r="H236" s="43"/>
    </row>
    <row r="237" spans="1:16" x14ac:dyDescent="0.2">
      <c r="A237" s="30" t="s">
        <v>50</v>
      </c>
      <c r="E237" s="29" t="s">
        <v>971</v>
      </c>
      <c r="H237" s="43"/>
    </row>
    <row r="238" spans="1:16" x14ac:dyDescent="0.2">
      <c r="A238" s="17" t="s">
        <v>177</v>
      </c>
      <c r="B238" s="21" t="s">
        <v>409</v>
      </c>
      <c r="C238" s="21" t="s">
        <v>315</v>
      </c>
      <c r="D238" s="17" t="s">
        <v>23</v>
      </c>
      <c r="E238" s="22" t="s">
        <v>316</v>
      </c>
      <c r="F238" s="23" t="s">
        <v>241</v>
      </c>
      <c r="G238" s="24">
        <v>11</v>
      </c>
      <c r="H238" s="42"/>
      <c r="I238" s="25">
        <f>ROUND(ROUND(H238,2)*ROUND(G238,3),2)</f>
        <v>0</v>
      </c>
      <c r="O238">
        <f>(I238*21)/100</f>
        <v>0</v>
      </c>
      <c r="P238" t="s">
        <v>22</v>
      </c>
    </row>
    <row r="239" spans="1:16" x14ac:dyDescent="0.2">
      <c r="A239" s="26" t="s">
        <v>48</v>
      </c>
      <c r="E239" s="27" t="s">
        <v>317</v>
      </c>
      <c r="H239" s="43"/>
    </row>
    <row r="240" spans="1:16" x14ac:dyDescent="0.2">
      <c r="A240" s="30" t="s">
        <v>50</v>
      </c>
      <c r="E240" s="29" t="s">
        <v>23</v>
      </c>
      <c r="H240" s="43"/>
    </row>
    <row r="241" spans="1:16" x14ac:dyDescent="0.2">
      <c r="A241" s="17" t="s">
        <v>177</v>
      </c>
      <c r="B241" s="21" t="s">
        <v>409</v>
      </c>
      <c r="C241" s="21" t="s">
        <v>318</v>
      </c>
      <c r="D241" s="17" t="s">
        <v>23</v>
      </c>
      <c r="E241" s="22" t="s">
        <v>319</v>
      </c>
      <c r="F241" s="23" t="s">
        <v>241</v>
      </c>
      <c r="G241" s="24">
        <v>3</v>
      </c>
      <c r="H241" s="42"/>
      <c r="I241" s="25">
        <f>ROUND(ROUND(H241,2)*ROUND(G241,3),2)</f>
        <v>0</v>
      </c>
      <c r="O241">
        <f>(I241*21)/100</f>
        <v>0</v>
      </c>
      <c r="P241" t="s">
        <v>22</v>
      </c>
    </row>
    <row r="242" spans="1:16" x14ac:dyDescent="0.2">
      <c r="A242" s="26" t="s">
        <v>48</v>
      </c>
      <c r="E242" s="27" t="s">
        <v>320</v>
      </c>
      <c r="H242" s="43"/>
    </row>
    <row r="243" spans="1:16" x14ac:dyDescent="0.2">
      <c r="A243" s="30" t="s">
        <v>50</v>
      </c>
      <c r="E243" s="29" t="s">
        <v>23</v>
      </c>
      <c r="H243" s="43"/>
    </row>
    <row r="244" spans="1:16" x14ac:dyDescent="0.2">
      <c r="A244" s="17" t="s">
        <v>44</v>
      </c>
      <c r="B244" s="21" t="s">
        <v>413</v>
      </c>
      <c r="C244" s="21" t="s">
        <v>322</v>
      </c>
      <c r="D244" s="17" t="s">
        <v>23</v>
      </c>
      <c r="E244" s="22" t="s">
        <v>323</v>
      </c>
      <c r="F244" s="23" t="s">
        <v>241</v>
      </c>
      <c r="G244" s="24">
        <v>8</v>
      </c>
      <c r="H244" s="42"/>
      <c r="I244" s="25">
        <f>ROUND(ROUND(H244,2)*ROUND(G244,3),2)</f>
        <v>0</v>
      </c>
      <c r="O244">
        <f>(I244*21)/100</f>
        <v>0</v>
      </c>
      <c r="P244" t="s">
        <v>22</v>
      </c>
    </row>
    <row r="245" spans="1:16" x14ac:dyDescent="0.2">
      <c r="A245" s="26" t="s">
        <v>48</v>
      </c>
      <c r="E245" s="27" t="s">
        <v>23</v>
      </c>
      <c r="H245" s="43"/>
    </row>
    <row r="246" spans="1:16" x14ac:dyDescent="0.2">
      <c r="A246" s="30" t="s">
        <v>50</v>
      </c>
      <c r="E246" s="29" t="s">
        <v>23</v>
      </c>
      <c r="H246" s="43"/>
    </row>
    <row r="247" spans="1:16" x14ac:dyDescent="0.2">
      <c r="A247" s="17" t="s">
        <v>177</v>
      </c>
      <c r="B247" s="21" t="s">
        <v>413</v>
      </c>
      <c r="C247" s="21" t="s">
        <v>242</v>
      </c>
      <c r="D247" s="17" t="s">
        <v>23</v>
      </c>
      <c r="E247" s="22" t="s">
        <v>243</v>
      </c>
      <c r="F247" s="23" t="s">
        <v>122</v>
      </c>
      <c r="G247" s="24">
        <v>10.4</v>
      </c>
      <c r="H247" s="42"/>
      <c r="I247" s="25">
        <f>ROUND(ROUND(H247,2)*ROUND(G247,3),2)</f>
        <v>0</v>
      </c>
      <c r="O247">
        <f>(I247*21)/100</f>
        <v>0</v>
      </c>
      <c r="P247" t="s">
        <v>22</v>
      </c>
    </row>
    <row r="248" spans="1:16" x14ac:dyDescent="0.2">
      <c r="A248" s="26" t="s">
        <v>48</v>
      </c>
      <c r="E248" s="27" t="s">
        <v>324</v>
      </c>
      <c r="H248" s="43"/>
    </row>
    <row r="249" spans="1:16" x14ac:dyDescent="0.2">
      <c r="A249" s="30" t="s">
        <v>50</v>
      </c>
      <c r="E249" s="29" t="s">
        <v>972</v>
      </c>
      <c r="H249" s="43"/>
    </row>
    <row r="250" spans="1:16" x14ac:dyDescent="0.2">
      <c r="A250" s="17" t="s">
        <v>177</v>
      </c>
      <c r="B250" s="21" t="s">
        <v>413</v>
      </c>
      <c r="C250" s="21" t="s">
        <v>326</v>
      </c>
      <c r="D250" s="17" t="s">
        <v>23</v>
      </c>
      <c r="E250" s="22" t="s">
        <v>327</v>
      </c>
      <c r="F250" s="23" t="s">
        <v>241</v>
      </c>
      <c r="G250" s="24">
        <v>8</v>
      </c>
      <c r="H250" s="42"/>
      <c r="I250" s="25">
        <f>ROUND(ROUND(H250,2)*ROUND(G250,3),2)</f>
        <v>0</v>
      </c>
      <c r="O250">
        <f>(I250*21)/100</f>
        <v>0</v>
      </c>
      <c r="P250" t="s">
        <v>22</v>
      </c>
    </row>
    <row r="251" spans="1:16" x14ac:dyDescent="0.2">
      <c r="A251" s="26" t="s">
        <v>48</v>
      </c>
      <c r="E251" s="27" t="s">
        <v>328</v>
      </c>
      <c r="H251" s="43"/>
    </row>
    <row r="252" spans="1:16" x14ac:dyDescent="0.2">
      <c r="A252" s="30" t="s">
        <v>50</v>
      </c>
      <c r="E252" s="29" t="s">
        <v>23</v>
      </c>
      <c r="H252" s="43"/>
    </row>
    <row r="253" spans="1:16" x14ac:dyDescent="0.2">
      <c r="A253" s="17" t="s">
        <v>177</v>
      </c>
      <c r="B253" s="21" t="s">
        <v>413</v>
      </c>
      <c r="C253" s="21" t="s">
        <v>329</v>
      </c>
      <c r="D253" s="17" t="s">
        <v>23</v>
      </c>
      <c r="E253" s="22" t="s">
        <v>330</v>
      </c>
      <c r="F253" s="23" t="s">
        <v>241</v>
      </c>
      <c r="G253" s="24">
        <v>8</v>
      </c>
      <c r="H253" s="42"/>
      <c r="I253" s="25">
        <f>ROUND(ROUND(H253,2)*ROUND(G253,3),2)</f>
        <v>0</v>
      </c>
      <c r="O253">
        <f>(I253*21)/100</f>
        <v>0</v>
      </c>
      <c r="P253" t="s">
        <v>22</v>
      </c>
    </row>
    <row r="254" spans="1:16" ht="25.5" x14ac:dyDescent="0.2">
      <c r="A254" s="26" t="s">
        <v>48</v>
      </c>
      <c r="E254" s="27" t="s">
        <v>331</v>
      </c>
      <c r="H254" s="43"/>
    </row>
    <row r="255" spans="1:16" x14ac:dyDescent="0.2">
      <c r="A255" s="30" t="s">
        <v>50</v>
      </c>
      <c r="E255" s="29" t="s">
        <v>23</v>
      </c>
      <c r="H255" s="43"/>
    </row>
    <row r="256" spans="1:16" x14ac:dyDescent="0.2">
      <c r="A256" s="17" t="s">
        <v>44</v>
      </c>
      <c r="B256" s="21" t="s">
        <v>418</v>
      </c>
      <c r="C256" s="21" t="s">
        <v>333</v>
      </c>
      <c r="D256" s="17" t="s">
        <v>23</v>
      </c>
      <c r="E256" s="22" t="s">
        <v>334</v>
      </c>
      <c r="F256" s="23" t="s">
        <v>241</v>
      </c>
      <c r="G256" s="24">
        <v>16</v>
      </c>
      <c r="H256" s="42"/>
      <c r="I256" s="25">
        <f>ROUND(ROUND(H256,2)*ROUND(G256,3),2)</f>
        <v>0</v>
      </c>
      <c r="O256">
        <f>(I256*21)/100</f>
        <v>0</v>
      </c>
      <c r="P256" t="s">
        <v>22</v>
      </c>
    </row>
    <row r="257" spans="1:16" ht="25.5" x14ac:dyDescent="0.2">
      <c r="A257" s="26" t="s">
        <v>48</v>
      </c>
      <c r="E257" s="27" t="s">
        <v>335</v>
      </c>
      <c r="H257" s="43"/>
    </row>
    <row r="258" spans="1:16" x14ac:dyDescent="0.2">
      <c r="A258" s="30" t="s">
        <v>50</v>
      </c>
      <c r="E258" s="29" t="s">
        <v>973</v>
      </c>
      <c r="H258" s="43"/>
    </row>
    <row r="259" spans="1:16" x14ac:dyDescent="0.2">
      <c r="A259" s="17" t="s">
        <v>177</v>
      </c>
      <c r="B259" s="21" t="s">
        <v>418</v>
      </c>
      <c r="C259" s="21" t="s">
        <v>337</v>
      </c>
      <c r="D259" s="17" t="s">
        <v>23</v>
      </c>
      <c r="E259" s="22" t="s">
        <v>338</v>
      </c>
      <c r="F259" s="23" t="s">
        <v>241</v>
      </c>
      <c r="G259" s="24">
        <v>5</v>
      </c>
      <c r="H259" s="42"/>
      <c r="I259" s="25">
        <f>ROUND(ROUND(H259,2)*ROUND(G259,3),2)</f>
        <v>0</v>
      </c>
      <c r="O259">
        <f>(I259*21)/100</f>
        <v>0</v>
      </c>
      <c r="P259" t="s">
        <v>22</v>
      </c>
    </row>
    <row r="260" spans="1:16" x14ac:dyDescent="0.2">
      <c r="A260" s="26" t="s">
        <v>48</v>
      </c>
      <c r="E260" s="27" t="s">
        <v>339</v>
      </c>
      <c r="H260" s="43"/>
    </row>
    <row r="261" spans="1:16" x14ac:dyDescent="0.2">
      <c r="A261" s="30" t="s">
        <v>50</v>
      </c>
      <c r="E261" s="29" t="s">
        <v>23</v>
      </c>
      <c r="H261" s="43"/>
    </row>
    <row r="262" spans="1:16" x14ac:dyDescent="0.2">
      <c r="A262" s="17" t="s">
        <v>177</v>
      </c>
      <c r="B262" s="21" t="s">
        <v>418</v>
      </c>
      <c r="C262" s="21" t="s">
        <v>340</v>
      </c>
      <c r="D262" s="17" t="s">
        <v>23</v>
      </c>
      <c r="E262" s="22" t="s">
        <v>341</v>
      </c>
      <c r="F262" s="23" t="s">
        <v>241</v>
      </c>
      <c r="G262" s="24">
        <v>3</v>
      </c>
      <c r="H262" s="42"/>
      <c r="I262" s="25">
        <f>ROUND(ROUND(H262,2)*ROUND(G262,3),2)</f>
        <v>0</v>
      </c>
      <c r="O262">
        <f>(I262*21)/100</f>
        <v>0</v>
      </c>
      <c r="P262" t="s">
        <v>22</v>
      </c>
    </row>
    <row r="263" spans="1:16" x14ac:dyDescent="0.2">
      <c r="A263" s="26" t="s">
        <v>48</v>
      </c>
      <c r="E263" s="27" t="s">
        <v>342</v>
      </c>
      <c r="H263" s="43"/>
    </row>
    <row r="264" spans="1:16" x14ac:dyDescent="0.2">
      <c r="A264" s="30" t="s">
        <v>50</v>
      </c>
      <c r="E264" s="29" t="s">
        <v>23</v>
      </c>
      <c r="H264" s="43"/>
    </row>
    <row r="265" spans="1:16" x14ac:dyDescent="0.2">
      <c r="A265" s="17" t="s">
        <v>177</v>
      </c>
      <c r="B265" s="21" t="s">
        <v>418</v>
      </c>
      <c r="C265" s="21" t="s">
        <v>343</v>
      </c>
      <c r="D265" s="17" t="s">
        <v>23</v>
      </c>
      <c r="E265" s="22" t="s">
        <v>344</v>
      </c>
      <c r="F265" s="23" t="s">
        <v>241</v>
      </c>
      <c r="G265" s="24">
        <v>8</v>
      </c>
      <c r="H265" s="42"/>
      <c r="I265" s="25">
        <f>ROUND(ROUND(H265,2)*ROUND(G265,3),2)</f>
        <v>0</v>
      </c>
      <c r="O265">
        <f>(I265*21)/100</f>
        <v>0</v>
      </c>
      <c r="P265" t="s">
        <v>22</v>
      </c>
    </row>
    <row r="266" spans="1:16" ht="25.5" x14ac:dyDescent="0.2">
      <c r="A266" s="26" t="s">
        <v>48</v>
      </c>
      <c r="E266" s="27" t="s">
        <v>345</v>
      </c>
      <c r="H266" s="43"/>
    </row>
    <row r="267" spans="1:16" x14ac:dyDescent="0.2">
      <c r="A267" s="30" t="s">
        <v>50</v>
      </c>
      <c r="E267" s="29" t="s">
        <v>23</v>
      </c>
      <c r="H267" s="43"/>
    </row>
    <row r="268" spans="1:16" x14ac:dyDescent="0.2">
      <c r="A268" s="17" t="s">
        <v>44</v>
      </c>
      <c r="B268" s="21" t="s">
        <v>423</v>
      </c>
      <c r="C268" s="21" t="s">
        <v>347</v>
      </c>
      <c r="D268" s="17" t="s">
        <v>23</v>
      </c>
      <c r="E268" s="22" t="s">
        <v>348</v>
      </c>
      <c r="F268" s="23" t="s">
        <v>241</v>
      </c>
      <c r="G268" s="24">
        <v>4</v>
      </c>
      <c r="H268" s="42"/>
      <c r="I268" s="25">
        <f>ROUND(ROUND(H268,2)*ROUND(G268,3),2)</f>
        <v>0</v>
      </c>
      <c r="O268">
        <f>(I268*21)/100</f>
        <v>0</v>
      </c>
      <c r="P268" t="s">
        <v>22</v>
      </c>
    </row>
    <row r="269" spans="1:16" x14ac:dyDescent="0.2">
      <c r="A269" s="26" t="s">
        <v>48</v>
      </c>
      <c r="E269" s="27" t="s">
        <v>720</v>
      </c>
      <c r="H269" s="43"/>
    </row>
    <row r="270" spans="1:16" x14ac:dyDescent="0.2">
      <c r="A270" s="30" t="s">
        <v>50</v>
      </c>
      <c r="E270" s="29" t="s">
        <v>23</v>
      </c>
      <c r="H270" s="43"/>
    </row>
    <row r="271" spans="1:16" x14ac:dyDescent="0.2">
      <c r="A271" s="17" t="s">
        <v>177</v>
      </c>
      <c r="B271" s="21" t="s">
        <v>423</v>
      </c>
      <c r="C271" s="21" t="s">
        <v>350</v>
      </c>
      <c r="D271" s="17" t="s">
        <v>23</v>
      </c>
      <c r="E271" s="22" t="s">
        <v>351</v>
      </c>
      <c r="F271" s="23" t="s">
        <v>241</v>
      </c>
      <c r="G271" s="24">
        <v>4</v>
      </c>
      <c r="H271" s="42"/>
      <c r="I271" s="25">
        <f>ROUND(ROUND(H271,2)*ROUND(G271,3),2)</f>
        <v>0</v>
      </c>
      <c r="O271">
        <f>(I271*21)/100</f>
        <v>0</v>
      </c>
      <c r="P271" t="s">
        <v>22</v>
      </c>
    </row>
    <row r="272" spans="1:16" x14ac:dyDescent="0.2">
      <c r="A272" s="26" t="s">
        <v>48</v>
      </c>
      <c r="E272" s="27" t="s">
        <v>352</v>
      </c>
      <c r="H272" s="43"/>
    </row>
    <row r="273" spans="1:16" x14ac:dyDescent="0.2">
      <c r="A273" s="30" t="s">
        <v>50</v>
      </c>
      <c r="E273" s="29" t="s">
        <v>23</v>
      </c>
      <c r="H273" s="43"/>
    </row>
    <row r="274" spans="1:16" x14ac:dyDescent="0.2">
      <c r="A274" s="17" t="s">
        <v>44</v>
      </c>
      <c r="B274" s="21" t="s">
        <v>428</v>
      </c>
      <c r="C274" s="21" t="s">
        <v>722</v>
      </c>
      <c r="D274" s="17" t="s">
        <v>23</v>
      </c>
      <c r="E274" s="22" t="s">
        <v>723</v>
      </c>
      <c r="F274" s="23" t="s">
        <v>241</v>
      </c>
      <c r="G274" s="24">
        <v>1</v>
      </c>
      <c r="H274" s="42"/>
      <c r="I274" s="25">
        <f>ROUND(ROUND(H274,2)*ROUND(G274,3),2)</f>
        <v>0</v>
      </c>
      <c r="O274">
        <f>(I274*21)/100</f>
        <v>0</v>
      </c>
      <c r="P274" t="s">
        <v>22</v>
      </c>
    </row>
    <row r="275" spans="1:16" x14ac:dyDescent="0.2">
      <c r="A275" s="26" t="s">
        <v>48</v>
      </c>
      <c r="E275" s="27" t="s">
        <v>724</v>
      </c>
      <c r="H275" s="43"/>
    </row>
    <row r="276" spans="1:16" x14ac:dyDescent="0.2">
      <c r="A276" s="30" t="s">
        <v>50</v>
      </c>
      <c r="E276" s="29" t="s">
        <v>23</v>
      </c>
      <c r="H276" s="43"/>
    </row>
    <row r="277" spans="1:16" x14ac:dyDescent="0.2">
      <c r="A277" s="17" t="s">
        <v>177</v>
      </c>
      <c r="B277" s="21" t="s">
        <v>428</v>
      </c>
      <c r="C277" s="21" t="s">
        <v>725</v>
      </c>
      <c r="D277" s="17" t="s">
        <v>23</v>
      </c>
      <c r="E277" s="22" t="s">
        <v>726</v>
      </c>
      <c r="F277" s="23" t="s">
        <v>241</v>
      </c>
      <c r="G277" s="24">
        <v>1</v>
      </c>
      <c r="H277" s="42"/>
      <c r="I277" s="25">
        <f>ROUND(ROUND(H277,2)*ROUND(G277,3),2)</f>
        <v>0</v>
      </c>
      <c r="O277">
        <f>(I277*21)/100</f>
        <v>0</v>
      </c>
      <c r="P277" t="s">
        <v>22</v>
      </c>
    </row>
    <row r="278" spans="1:16" ht="25.5" x14ac:dyDescent="0.2">
      <c r="A278" s="26" t="s">
        <v>48</v>
      </c>
      <c r="E278" s="27" t="s">
        <v>727</v>
      </c>
      <c r="H278" s="43"/>
    </row>
    <row r="279" spans="1:16" x14ac:dyDescent="0.2">
      <c r="A279" s="30" t="s">
        <v>50</v>
      </c>
      <c r="E279" s="29" t="s">
        <v>23</v>
      </c>
      <c r="H279" s="43"/>
    </row>
    <row r="280" spans="1:16" x14ac:dyDescent="0.2">
      <c r="A280" s="17" t="s">
        <v>44</v>
      </c>
      <c r="B280" s="21" t="s">
        <v>432</v>
      </c>
      <c r="C280" s="21" t="s">
        <v>354</v>
      </c>
      <c r="D280" s="17" t="s">
        <v>23</v>
      </c>
      <c r="E280" s="22" t="s">
        <v>355</v>
      </c>
      <c r="F280" s="23" t="s">
        <v>241</v>
      </c>
      <c r="G280" s="24">
        <v>8</v>
      </c>
      <c r="H280" s="42"/>
      <c r="I280" s="25">
        <f>ROUND(ROUND(H280,2)*ROUND(G280,3),2)</f>
        <v>0</v>
      </c>
      <c r="O280">
        <f>(I280*21)/100</f>
        <v>0</v>
      </c>
      <c r="P280" t="s">
        <v>22</v>
      </c>
    </row>
    <row r="281" spans="1:16" x14ac:dyDescent="0.2">
      <c r="A281" s="26" t="s">
        <v>48</v>
      </c>
      <c r="E281" s="27" t="s">
        <v>23</v>
      </c>
      <c r="H281" s="43"/>
    </row>
    <row r="282" spans="1:16" x14ac:dyDescent="0.2">
      <c r="A282" s="30" t="s">
        <v>50</v>
      </c>
      <c r="E282" s="29" t="s">
        <v>23</v>
      </c>
      <c r="H282" s="43"/>
    </row>
    <row r="283" spans="1:16" x14ac:dyDescent="0.2">
      <c r="A283" s="17" t="s">
        <v>177</v>
      </c>
      <c r="B283" s="21" t="s">
        <v>432</v>
      </c>
      <c r="C283" s="21" t="s">
        <v>356</v>
      </c>
      <c r="D283" s="17" t="s">
        <v>23</v>
      </c>
      <c r="E283" s="22" t="s">
        <v>357</v>
      </c>
      <c r="F283" s="23" t="s">
        <v>241</v>
      </c>
      <c r="G283" s="24">
        <v>8</v>
      </c>
      <c r="H283" s="42"/>
      <c r="I283" s="25">
        <f>ROUND(ROUND(H283,2)*ROUND(G283,3),2)</f>
        <v>0</v>
      </c>
      <c r="O283">
        <f>(I283*21)/100</f>
        <v>0</v>
      </c>
      <c r="P283" t="s">
        <v>22</v>
      </c>
    </row>
    <row r="284" spans="1:16" x14ac:dyDescent="0.2">
      <c r="A284" s="26" t="s">
        <v>48</v>
      </c>
      <c r="E284" s="27" t="s">
        <v>974</v>
      </c>
      <c r="H284" s="43"/>
    </row>
    <row r="285" spans="1:16" x14ac:dyDescent="0.2">
      <c r="A285" s="30" t="s">
        <v>50</v>
      </c>
      <c r="E285" s="29" t="s">
        <v>23</v>
      </c>
      <c r="H285" s="43"/>
    </row>
    <row r="286" spans="1:16" x14ac:dyDescent="0.2">
      <c r="A286" s="17" t="s">
        <v>44</v>
      </c>
      <c r="B286" s="21" t="s">
        <v>436</v>
      </c>
      <c r="C286" s="21" t="s">
        <v>729</v>
      </c>
      <c r="D286" s="17" t="s">
        <v>23</v>
      </c>
      <c r="E286" s="22" t="s">
        <v>730</v>
      </c>
      <c r="F286" s="23" t="s">
        <v>241</v>
      </c>
      <c r="G286" s="24">
        <v>1</v>
      </c>
      <c r="H286" s="42"/>
      <c r="I286" s="25">
        <f>ROUND(ROUND(H286,2)*ROUND(G286,3),2)</f>
        <v>0</v>
      </c>
      <c r="O286">
        <f>(I286*21)/100</f>
        <v>0</v>
      </c>
      <c r="P286" t="s">
        <v>22</v>
      </c>
    </row>
    <row r="287" spans="1:16" ht="25.5" x14ac:dyDescent="0.2">
      <c r="A287" s="26" t="s">
        <v>48</v>
      </c>
      <c r="E287" s="27" t="s">
        <v>335</v>
      </c>
      <c r="H287" s="43"/>
    </row>
    <row r="288" spans="1:16" x14ac:dyDescent="0.2">
      <c r="A288" s="30" t="s">
        <v>50</v>
      </c>
      <c r="E288" s="29" t="s">
        <v>23</v>
      </c>
      <c r="H288" s="43"/>
    </row>
    <row r="289" spans="1:16" x14ac:dyDescent="0.2">
      <c r="A289" s="17" t="s">
        <v>177</v>
      </c>
      <c r="B289" s="21" t="s">
        <v>436</v>
      </c>
      <c r="C289" s="21" t="s">
        <v>731</v>
      </c>
      <c r="D289" s="17" t="s">
        <v>23</v>
      </c>
      <c r="E289" s="22" t="s">
        <v>732</v>
      </c>
      <c r="F289" s="23" t="s">
        <v>241</v>
      </c>
      <c r="G289" s="24">
        <v>1</v>
      </c>
      <c r="H289" s="42"/>
      <c r="I289" s="25">
        <f>ROUND(ROUND(H289,2)*ROUND(G289,3),2)</f>
        <v>0</v>
      </c>
      <c r="O289">
        <f>(I289*21)/100</f>
        <v>0</v>
      </c>
      <c r="P289" t="s">
        <v>22</v>
      </c>
    </row>
    <row r="290" spans="1:16" x14ac:dyDescent="0.2">
      <c r="A290" s="26" t="s">
        <v>48</v>
      </c>
      <c r="E290" s="27" t="s">
        <v>975</v>
      </c>
      <c r="H290" s="43"/>
    </row>
    <row r="291" spans="1:16" x14ac:dyDescent="0.2">
      <c r="A291" s="30" t="s">
        <v>50</v>
      </c>
      <c r="E291" s="29" t="s">
        <v>23</v>
      </c>
      <c r="H291" s="43"/>
    </row>
    <row r="292" spans="1:16" x14ac:dyDescent="0.2">
      <c r="A292" s="17" t="s">
        <v>44</v>
      </c>
      <c r="B292" s="21" t="s">
        <v>440</v>
      </c>
      <c r="C292" s="21" t="s">
        <v>976</v>
      </c>
      <c r="D292" s="17" t="s">
        <v>23</v>
      </c>
      <c r="E292" s="22" t="s">
        <v>977</v>
      </c>
      <c r="F292" s="23" t="s">
        <v>241</v>
      </c>
      <c r="G292" s="24">
        <v>1</v>
      </c>
      <c r="H292" s="42"/>
      <c r="I292" s="25">
        <f>ROUND(ROUND(H292,2)*ROUND(G292,3),2)</f>
        <v>0</v>
      </c>
      <c r="O292">
        <f>(I292*21)/100</f>
        <v>0</v>
      </c>
      <c r="P292" t="s">
        <v>22</v>
      </c>
    </row>
    <row r="293" spans="1:16" ht="25.5" x14ac:dyDescent="0.2">
      <c r="A293" s="26" t="s">
        <v>48</v>
      </c>
      <c r="E293" s="27" t="s">
        <v>335</v>
      </c>
      <c r="H293" s="43"/>
    </row>
    <row r="294" spans="1:16" x14ac:dyDescent="0.2">
      <c r="A294" s="30" t="s">
        <v>50</v>
      </c>
      <c r="E294" s="29" t="s">
        <v>23</v>
      </c>
      <c r="H294" s="43"/>
    </row>
    <row r="295" spans="1:16" x14ac:dyDescent="0.2">
      <c r="A295" s="17" t="s">
        <v>177</v>
      </c>
      <c r="B295" s="21" t="s">
        <v>440</v>
      </c>
      <c r="C295" s="21" t="s">
        <v>834</v>
      </c>
      <c r="D295" s="17" t="s">
        <v>23</v>
      </c>
      <c r="E295" s="22" t="s">
        <v>978</v>
      </c>
      <c r="F295" s="23" t="s">
        <v>241</v>
      </c>
      <c r="G295" s="24">
        <v>1</v>
      </c>
      <c r="H295" s="42"/>
      <c r="I295" s="25">
        <f>ROUND(ROUND(H295,2)*ROUND(G295,3),2)</f>
        <v>0</v>
      </c>
      <c r="O295">
        <f>(I295*21)/100</f>
        <v>0</v>
      </c>
      <c r="P295" t="s">
        <v>22</v>
      </c>
    </row>
    <row r="296" spans="1:16" x14ac:dyDescent="0.2">
      <c r="A296" s="26" t="s">
        <v>48</v>
      </c>
      <c r="E296" s="27" t="s">
        <v>979</v>
      </c>
      <c r="H296" s="43"/>
    </row>
    <row r="297" spans="1:16" x14ac:dyDescent="0.2">
      <c r="A297" s="30" t="s">
        <v>50</v>
      </c>
      <c r="E297" s="29" t="s">
        <v>23</v>
      </c>
      <c r="H297" s="43"/>
    </row>
    <row r="298" spans="1:16" x14ac:dyDescent="0.2">
      <c r="A298" s="17" t="s">
        <v>44</v>
      </c>
      <c r="B298" s="21" t="s">
        <v>444</v>
      </c>
      <c r="C298" s="21" t="s">
        <v>980</v>
      </c>
      <c r="D298" s="17" t="s">
        <v>23</v>
      </c>
      <c r="E298" s="22" t="s">
        <v>981</v>
      </c>
      <c r="F298" s="23" t="s">
        <v>241</v>
      </c>
      <c r="G298" s="24">
        <v>2</v>
      </c>
      <c r="H298" s="42"/>
      <c r="I298" s="25">
        <f>ROUND(ROUND(H298,2)*ROUND(G298,3),2)</f>
        <v>0</v>
      </c>
      <c r="O298">
        <f>(I298*21)/100</f>
        <v>0</v>
      </c>
      <c r="P298" t="s">
        <v>22</v>
      </c>
    </row>
    <row r="299" spans="1:16" x14ac:dyDescent="0.2">
      <c r="A299" s="26" t="s">
        <v>48</v>
      </c>
      <c r="E299" s="27" t="s">
        <v>720</v>
      </c>
      <c r="H299" s="43"/>
    </row>
    <row r="300" spans="1:16" x14ac:dyDescent="0.2">
      <c r="A300" s="30" t="s">
        <v>50</v>
      </c>
      <c r="E300" s="29" t="s">
        <v>23</v>
      </c>
      <c r="H300" s="43"/>
    </row>
    <row r="301" spans="1:16" x14ac:dyDescent="0.2">
      <c r="A301" s="17" t="s">
        <v>177</v>
      </c>
      <c r="B301" s="21" t="s">
        <v>444</v>
      </c>
      <c r="C301" s="21" t="s">
        <v>982</v>
      </c>
      <c r="D301" s="17" t="s">
        <v>23</v>
      </c>
      <c r="E301" s="22" t="s">
        <v>983</v>
      </c>
      <c r="F301" s="23" t="s">
        <v>241</v>
      </c>
      <c r="G301" s="24">
        <v>2</v>
      </c>
      <c r="H301" s="42"/>
      <c r="I301" s="25">
        <f>ROUND(ROUND(H301,2)*ROUND(G301,3),2)</f>
        <v>0</v>
      </c>
      <c r="O301">
        <f>(I301*21)/100</f>
        <v>0</v>
      </c>
      <c r="P301" t="s">
        <v>22</v>
      </c>
    </row>
    <row r="302" spans="1:16" x14ac:dyDescent="0.2">
      <c r="A302" s="26" t="s">
        <v>48</v>
      </c>
      <c r="E302" s="27" t="s">
        <v>984</v>
      </c>
      <c r="H302" s="43"/>
    </row>
    <row r="303" spans="1:16" x14ac:dyDescent="0.2">
      <c r="A303" s="30" t="s">
        <v>50</v>
      </c>
      <c r="E303" s="29" t="s">
        <v>23</v>
      </c>
      <c r="H303" s="43"/>
    </row>
    <row r="304" spans="1:16" x14ac:dyDescent="0.2">
      <c r="A304" s="17" t="s">
        <v>44</v>
      </c>
      <c r="B304" s="21" t="s">
        <v>449</v>
      </c>
      <c r="C304" s="21" t="s">
        <v>360</v>
      </c>
      <c r="D304" s="17" t="s">
        <v>23</v>
      </c>
      <c r="E304" s="22" t="s">
        <v>361</v>
      </c>
      <c r="F304" s="23" t="s">
        <v>241</v>
      </c>
      <c r="G304" s="24">
        <v>2</v>
      </c>
      <c r="H304" s="42"/>
      <c r="I304" s="25">
        <f>ROUND(ROUND(H304,2)*ROUND(G304,3),2)</f>
        <v>0</v>
      </c>
      <c r="O304">
        <f>(I304*21)/100</f>
        <v>0</v>
      </c>
      <c r="P304" t="s">
        <v>22</v>
      </c>
    </row>
    <row r="305" spans="1:16" ht="25.5" x14ac:dyDescent="0.2">
      <c r="A305" s="26" t="s">
        <v>48</v>
      </c>
      <c r="E305" s="27" t="s">
        <v>335</v>
      </c>
      <c r="H305" s="43"/>
    </row>
    <row r="306" spans="1:16" x14ac:dyDescent="0.2">
      <c r="A306" s="30" t="s">
        <v>50</v>
      </c>
      <c r="E306" s="29" t="s">
        <v>269</v>
      </c>
      <c r="H306" s="43"/>
    </row>
    <row r="307" spans="1:16" x14ac:dyDescent="0.2">
      <c r="A307" s="17" t="s">
        <v>177</v>
      </c>
      <c r="B307" s="21" t="s">
        <v>449</v>
      </c>
      <c r="C307" s="21" t="s">
        <v>985</v>
      </c>
      <c r="D307" s="17" t="s">
        <v>184</v>
      </c>
      <c r="E307" s="22" t="s">
        <v>363</v>
      </c>
      <c r="F307" s="23" t="s">
        <v>241</v>
      </c>
      <c r="G307" s="24">
        <v>1</v>
      </c>
      <c r="H307" s="42"/>
      <c r="I307" s="25">
        <f>ROUND(ROUND(H307,2)*ROUND(G307,3),2)</f>
        <v>0</v>
      </c>
      <c r="O307">
        <f>(I307*21)/100</f>
        <v>0</v>
      </c>
      <c r="P307" t="s">
        <v>22</v>
      </c>
    </row>
    <row r="308" spans="1:16" x14ac:dyDescent="0.2">
      <c r="A308" s="26" t="s">
        <v>48</v>
      </c>
      <c r="E308" s="27" t="s">
        <v>364</v>
      </c>
      <c r="H308" s="43"/>
    </row>
    <row r="309" spans="1:16" x14ac:dyDescent="0.2">
      <c r="A309" s="30" t="s">
        <v>50</v>
      </c>
      <c r="E309" s="29" t="s">
        <v>23</v>
      </c>
      <c r="H309" s="43"/>
    </row>
    <row r="310" spans="1:16" x14ac:dyDescent="0.2">
      <c r="A310" s="17" t="s">
        <v>177</v>
      </c>
      <c r="B310" s="21" t="s">
        <v>449</v>
      </c>
      <c r="C310" s="21" t="s">
        <v>985</v>
      </c>
      <c r="D310" s="17" t="s">
        <v>193</v>
      </c>
      <c r="E310" s="22" t="s">
        <v>363</v>
      </c>
      <c r="F310" s="23" t="s">
        <v>241</v>
      </c>
      <c r="G310" s="24">
        <v>1</v>
      </c>
      <c r="H310" s="42"/>
      <c r="I310" s="25">
        <f>ROUND(ROUND(H310,2)*ROUND(G310,3),2)</f>
        <v>0</v>
      </c>
      <c r="O310">
        <f>(I310*21)/100</f>
        <v>0</v>
      </c>
      <c r="P310" t="s">
        <v>22</v>
      </c>
    </row>
    <row r="311" spans="1:16" x14ac:dyDescent="0.2">
      <c r="A311" s="26" t="s">
        <v>48</v>
      </c>
      <c r="E311" s="27" t="s">
        <v>986</v>
      </c>
      <c r="H311" s="43"/>
    </row>
    <row r="312" spans="1:16" x14ac:dyDescent="0.2">
      <c r="A312" s="30" t="s">
        <v>50</v>
      </c>
      <c r="E312" s="29" t="s">
        <v>23</v>
      </c>
      <c r="H312" s="43"/>
    </row>
    <row r="313" spans="1:16" x14ac:dyDescent="0.2">
      <c r="A313" s="17" t="s">
        <v>44</v>
      </c>
      <c r="B313" s="21" t="s">
        <v>454</v>
      </c>
      <c r="C313" s="21" t="s">
        <v>366</v>
      </c>
      <c r="D313" s="17" t="s">
        <v>23</v>
      </c>
      <c r="E313" s="22" t="s">
        <v>367</v>
      </c>
      <c r="F313" s="23" t="s">
        <v>122</v>
      </c>
      <c r="G313" s="24">
        <v>163</v>
      </c>
      <c r="H313" s="42"/>
      <c r="I313" s="25">
        <f>ROUND(ROUND(H313,2)*ROUND(G313,3),2)</f>
        <v>0</v>
      </c>
      <c r="O313">
        <f>(I313*21)/100</f>
        <v>0</v>
      </c>
      <c r="P313" t="s">
        <v>22</v>
      </c>
    </row>
    <row r="314" spans="1:16" x14ac:dyDescent="0.2">
      <c r="A314" s="26" t="s">
        <v>48</v>
      </c>
      <c r="E314" s="27" t="s">
        <v>755</v>
      </c>
      <c r="H314" s="43"/>
    </row>
    <row r="315" spans="1:16" x14ac:dyDescent="0.2">
      <c r="A315" s="30" t="s">
        <v>50</v>
      </c>
      <c r="E315" s="29" t="s">
        <v>987</v>
      </c>
      <c r="H315" s="43"/>
    </row>
    <row r="316" spans="1:16" x14ac:dyDescent="0.2">
      <c r="A316" s="17" t="s">
        <v>44</v>
      </c>
      <c r="B316" s="21" t="s">
        <v>458</v>
      </c>
      <c r="C316" s="21" t="s">
        <v>371</v>
      </c>
      <c r="D316" s="17" t="s">
        <v>23</v>
      </c>
      <c r="E316" s="22" t="s">
        <v>372</v>
      </c>
      <c r="F316" s="23" t="s">
        <v>122</v>
      </c>
      <c r="G316" s="24">
        <v>146.01</v>
      </c>
      <c r="H316" s="42"/>
      <c r="I316" s="25">
        <f>ROUND(ROUND(H316,2)*ROUND(G316,3),2)</f>
        <v>0</v>
      </c>
      <c r="O316">
        <f>(I316*21)/100</f>
        <v>0</v>
      </c>
      <c r="P316" t="s">
        <v>22</v>
      </c>
    </row>
    <row r="317" spans="1:16" x14ac:dyDescent="0.2">
      <c r="A317" s="26" t="s">
        <v>48</v>
      </c>
      <c r="E317" s="27" t="s">
        <v>988</v>
      </c>
      <c r="H317" s="43"/>
    </row>
    <row r="318" spans="1:16" x14ac:dyDescent="0.2">
      <c r="A318" s="30" t="s">
        <v>50</v>
      </c>
      <c r="E318" s="29" t="s">
        <v>989</v>
      </c>
      <c r="H318" s="43"/>
    </row>
    <row r="319" spans="1:16" x14ac:dyDescent="0.2">
      <c r="A319" s="17" t="s">
        <v>44</v>
      </c>
      <c r="B319" s="21" t="s">
        <v>462</v>
      </c>
      <c r="C319" s="21" t="s">
        <v>376</v>
      </c>
      <c r="D319" s="17" t="s">
        <v>23</v>
      </c>
      <c r="E319" s="22" t="s">
        <v>377</v>
      </c>
      <c r="F319" s="23" t="s">
        <v>122</v>
      </c>
      <c r="G319" s="24">
        <v>138.01</v>
      </c>
      <c r="H319" s="42"/>
      <c r="I319" s="25">
        <f>ROUND(ROUND(H319,2)*ROUND(G319,3),2)</f>
        <v>0</v>
      </c>
      <c r="O319">
        <f>(I319*21)/100</f>
        <v>0</v>
      </c>
      <c r="P319" t="s">
        <v>22</v>
      </c>
    </row>
    <row r="320" spans="1:16" x14ac:dyDescent="0.2">
      <c r="A320" s="26" t="s">
        <v>48</v>
      </c>
      <c r="E320" s="27" t="s">
        <v>378</v>
      </c>
      <c r="H320" s="43"/>
    </row>
    <row r="321" spans="1:16" x14ac:dyDescent="0.2">
      <c r="A321" s="30" t="s">
        <v>50</v>
      </c>
      <c r="E321" s="29" t="s">
        <v>23</v>
      </c>
      <c r="H321" s="43"/>
    </row>
    <row r="322" spans="1:16" x14ac:dyDescent="0.2">
      <c r="A322" s="17" t="s">
        <v>44</v>
      </c>
      <c r="B322" s="21" t="s">
        <v>675</v>
      </c>
      <c r="C322" s="21" t="s">
        <v>990</v>
      </c>
      <c r="D322" s="17" t="s">
        <v>23</v>
      </c>
      <c r="E322" s="22" t="s">
        <v>991</v>
      </c>
      <c r="F322" s="23" t="s">
        <v>122</v>
      </c>
      <c r="G322" s="24">
        <v>7.12</v>
      </c>
      <c r="H322" s="42"/>
      <c r="I322" s="25">
        <f>ROUND(ROUND(H322,2)*ROUND(G322,3),2)</f>
        <v>0</v>
      </c>
      <c r="O322">
        <f>(I322*21)/100</f>
        <v>0</v>
      </c>
      <c r="P322" t="s">
        <v>22</v>
      </c>
    </row>
    <row r="323" spans="1:16" x14ac:dyDescent="0.2">
      <c r="A323" s="26" t="s">
        <v>48</v>
      </c>
      <c r="E323" s="27" t="s">
        <v>763</v>
      </c>
      <c r="H323" s="43"/>
    </row>
    <row r="324" spans="1:16" x14ac:dyDescent="0.2">
      <c r="A324" s="30" t="s">
        <v>50</v>
      </c>
      <c r="E324" s="29" t="s">
        <v>23</v>
      </c>
      <c r="H324" s="43"/>
    </row>
    <row r="325" spans="1:16" x14ac:dyDescent="0.2">
      <c r="A325" s="17" t="s">
        <v>44</v>
      </c>
      <c r="B325" s="21" t="s">
        <v>680</v>
      </c>
      <c r="C325" s="21" t="s">
        <v>992</v>
      </c>
      <c r="D325" s="17" t="s">
        <v>23</v>
      </c>
      <c r="E325" s="22" t="s">
        <v>993</v>
      </c>
      <c r="F325" s="23" t="s">
        <v>122</v>
      </c>
      <c r="G325" s="24">
        <v>7.12</v>
      </c>
      <c r="H325" s="42"/>
      <c r="I325" s="25">
        <f>ROUND(ROUND(H325,2)*ROUND(G325,3),2)</f>
        <v>0</v>
      </c>
      <c r="O325">
        <f>(I325*21)/100</f>
        <v>0</v>
      </c>
      <c r="P325" t="s">
        <v>22</v>
      </c>
    </row>
    <row r="326" spans="1:16" x14ac:dyDescent="0.2">
      <c r="A326" s="26" t="s">
        <v>48</v>
      </c>
      <c r="E326" s="27" t="s">
        <v>378</v>
      </c>
      <c r="H326" s="43"/>
    </row>
    <row r="327" spans="1:16" x14ac:dyDescent="0.2">
      <c r="A327" s="30" t="s">
        <v>50</v>
      </c>
      <c r="E327" s="29" t="s">
        <v>23</v>
      </c>
      <c r="H327" s="43"/>
    </row>
    <row r="328" spans="1:16" x14ac:dyDescent="0.2">
      <c r="A328" s="17" t="s">
        <v>44</v>
      </c>
      <c r="B328" s="21" t="s">
        <v>687</v>
      </c>
      <c r="C328" s="21" t="s">
        <v>398</v>
      </c>
      <c r="D328" s="17" t="s">
        <v>23</v>
      </c>
      <c r="E328" s="22" t="s">
        <v>399</v>
      </c>
      <c r="F328" s="23" t="s">
        <v>241</v>
      </c>
      <c r="G328" s="24">
        <v>8</v>
      </c>
      <c r="H328" s="42"/>
      <c r="I328" s="25">
        <f>ROUND(ROUND(H328,2)*ROUND(G328,3),2)</f>
        <v>0</v>
      </c>
      <c r="O328">
        <f>(I328*21)/100</f>
        <v>0</v>
      </c>
      <c r="P328" t="s">
        <v>22</v>
      </c>
    </row>
    <row r="329" spans="1:16" x14ac:dyDescent="0.2">
      <c r="A329" s="26" t="s">
        <v>48</v>
      </c>
      <c r="E329" s="27" t="s">
        <v>23</v>
      </c>
      <c r="H329" s="43"/>
    </row>
    <row r="330" spans="1:16" x14ac:dyDescent="0.2">
      <c r="A330" s="30" t="s">
        <v>50</v>
      </c>
      <c r="E330" s="29" t="s">
        <v>23</v>
      </c>
      <c r="H330" s="43"/>
    </row>
    <row r="331" spans="1:16" x14ac:dyDescent="0.2">
      <c r="A331" s="17" t="s">
        <v>177</v>
      </c>
      <c r="B331" s="21" t="s">
        <v>687</v>
      </c>
      <c r="C331" s="21" t="s">
        <v>400</v>
      </c>
      <c r="D331" s="17" t="s">
        <v>23</v>
      </c>
      <c r="E331" s="22" t="s">
        <v>401</v>
      </c>
      <c r="F331" s="23" t="s">
        <v>241</v>
      </c>
      <c r="G331" s="24">
        <v>8</v>
      </c>
      <c r="H331" s="42"/>
      <c r="I331" s="25">
        <f>ROUND(ROUND(H331,2)*ROUND(G331,3),2)</f>
        <v>0</v>
      </c>
      <c r="O331">
        <f>(I331*21)/100</f>
        <v>0</v>
      </c>
      <c r="P331" t="s">
        <v>22</v>
      </c>
    </row>
    <row r="332" spans="1:16" x14ac:dyDescent="0.2">
      <c r="A332" s="26" t="s">
        <v>48</v>
      </c>
      <c r="E332" s="27" t="s">
        <v>402</v>
      </c>
      <c r="H332" s="43"/>
    </row>
    <row r="333" spans="1:16" x14ac:dyDescent="0.2">
      <c r="A333" s="30" t="s">
        <v>50</v>
      </c>
      <c r="E333" s="29" t="s">
        <v>23</v>
      </c>
      <c r="H333" s="43"/>
    </row>
    <row r="334" spans="1:16" x14ac:dyDescent="0.2">
      <c r="A334" s="17" t="s">
        <v>44</v>
      </c>
      <c r="B334" s="21" t="s">
        <v>688</v>
      </c>
      <c r="C334" s="21" t="s">
        <v>404</v>
      </c>
      <c r="D334" s="17" t="s">
        <v>23</v>
      </c>
      <c r="E334" s="22" t="s">
        <v>405</v>
      </c>
      <c r="F334" s="23" t="s">
        <v>241</v>
      </c>
      <c r="G334" s="24">
        <v>6</v>
      </c>
      <c r="H334" s="42"/>
      <c r="I334" s="25">
        <f>ROUND(ROUND(H334,2)*ROUND(G334,3),2)</f>
        <v>0</v>
      </c>
      <c r="O334">
        <f>(I334*21)/100</f>
        <v>0</v>
      </c>
      <c r="P334" t="s">
        <v>22</v>
      </c>
    </row>
    <row r="335" spans="1:16" x14ac:dyDescent="0.2">
      <c r="A335" s="26" t="s">
        <v>48</v>
      </c>
      <c r="E335" s="27" t="s">
        <v>23</v>
      </c>
      <c r="H335" s="43"/>
    </row>
    <row r="336" spans="1:16" x14ac:dyDescent="0.2">
      <c r="A336" s="30" t="s">
        <v>50</v>
      </c>
      <c r="E336" s="29" t="s">
        <v>23</v>
      </c>
      <c r="H336" s="43"/>
    </row>
    <row r="337" spans="1:16" x14ac:dyDescent="0.2">
      <c r="A337" s="17" t="s">
        <v>177</v>
      </c>
      <c r="B337" s="21" t="s">
        <v>688</v>
      </c>
      <c r="C337" s="21" t="s">
        <v>406</v>
      </c>
      <c r="D337" s="17" t="s">
        <v>23</v>
      </c>
      <c r="E337" s="22" t="s">
        <v>407</v>
      </c>
      <c r="F337" s="23" t="s">
        <v>241</v>
      </c>
      <c r="G337" s="24">
        <v>6</v>
      </c>
      <c r="H337" s="42"/>
      <c r="I337" s="25">
        <f>ROUND(ROUND(H337,2)*ROUND(G337,3),2)</f>
        <v>0</v>
      </c>
      <c r="O337">
        <f>(I337*21)/100</f>
        <v>0</v>
      </c>
      <c r="P337" t="s">
        <v>22</v>
      </c>
    </row>
    <row r="338" spans="1:16" x14ac:dyDescent="0.2">
      <c r="A338" s="26" t="s">
        <v>48</v>
      </c>
      <c r="E338" s="27" t="s">
        <v>408</v>
      </c>
      <c r="H338" s="43"/>
    </row>
    <row r="339" spans="1:16" x14ac:dyDescent="0.2">
      <c r="A339" s="30" t="s">
        <v>50</v>
      </c>
      <c r="E339" s="29" t="s">
        <v>23</v>
      </c>
      <c r="H339" s="43"/>
    </row>
    <row r="340" spans="1:16" x14ac:dyDescent="0.2">
      <c r="A340" s="17" t="s">
        <v>44</v>
      </c>
      <c r="B340" s="21" t="s">
        <v>696</v>
      </c>
      <c r="C340" s="21" t="s">
        <v>810</v>
      </c>
      <c r="D340" s="17" t="s">
        <v>23</v>
      </c>
      <c r="E340" s="22" t="s">
        <v>811</v>
      </c>
      <c r="F340" s="23" t="s">
        <v>241</v>
      </c>
      <c r="G340" s="24">
        <v>1</v>
      </c>
      <c r="H340" s="42"/>
      <c r="I340" s="25">
        <f>ROUND(ROUND(H340,2)*ROUND(G340,3),2)</f>
        <v>0</v>
      </c>
      <c r="O340">
        <f>(I340*21)/100</f>
        <v>0</v>
      </c>
      <c r="P340" t="s">
        <v>22</v>
      </c>
    </row>
    <row r="341" spans="1:16" x14ac:dyDescent="0.2">
      <c r="A341" s="26" t="s">
        <v>48</v>
      </c>
      <c r="E341" s="27" t="s">
        <v>23</v>
      </c>
      <c r="H341" s="43"/>
    </row>
    <row r="342" spans="1:16" x14ac:dyDescent="0.2">
      <c r="A342" s="30" t="s">
        <v>50</v>
      </c>
      <c r="E342" s="29" t="s">
        <v>23</v>
      </c>
      <c r="H342" s="43"/>
    </row>
    <row r="343" spans="1:16" x14ac:dyDescent="0.2">
      <c r="A343" s="17" t="s">
        <v>177</v>
      </c>
      <c r="B343" s="21" t="s">
        <v>696</v>
      </c>
      <c r="C343" s="21" t="s">
        <v>812</v>
      </c>
      <c r="D343" s="17" t="s">
        <v>23</v>
      </c>
      <c r="E343" s="22" t="s">
        <v>813</v>
      </c>
      <c r="F343" s="23" t="s">
        <v>241</v>
      </c>
      <c r="G343" s="24">
        <v>1</v>
      </c>
      <c r="H343" s="42"/>
      <c r="I343" s="25">
        <f>ROUND(ROUND(H343,2)*ROUND(G343,3),2)</f>
        <v>0</v>
      </c>
      <c r="O343">
        <f>(I343*21)/100</f>
        <v>0</v>
      </c>
      <c r="P343" t="s">
        <v>22</v>
      </c>
    </row>
    <row r="344" spans="1:16" x14ac:dyDescent="0.2">
      <c r="A344" s="26" t="s">
        <v>48</v>
      </c>
      <c r="E344" s="27" t="s">
        <v>408</v>
      </c>
      <c r="H344" s="43"/>
    </row>
    <row r="345" spans="1:16" x14ac:dyDescent="0.2">
      <c r="A345" s="30" t="s">
        <v>50</v>
      </c>
      <c r="E345" s="29" t="s">
        <v>23</v>
      </c>
      <c r="H345" s="43"/>
    </row>
    <row r="346" spans="1:16" x14ac:dyDescent="0.2">
      <c r="A346" s="17" t="s">
        <v>44</v>
      </c>
      <c r="B346" s="21" t="s">
        <v>697</v>
      </c>
      <c r="C346" s="21" t="s">
        <v>410</v>
      </c>
      <c r="D346" s="17" t="s">
        <v>23</v>
      </c>
      <c r="E346" s="22" t="s">
        <v>411</v>
      </c>
      <c r="F346" s="23" t="s">
        <v>122</v>
      </c>
      <c r="G346" s="24">
        <v>153.13</v>
      </c>
      <c r="H346" s="42"/>
      <c r="I346" s="25">
        <f>ROUND(ROUND(H346,2)*ROUND(G346,3),2)</f>
        <v>0</v>
      </c>
      <c r="O346">
        <f>(I346*21)/100</f>
        <v>0</v>
      </c>
      <c r="P346" t="s">
        <v>22</v>
      </c>
    </row>
    <row r="347" spans="1:16" x14ac:dyDescent="0.2">
      <c r="A347" s="26" t="s">
        <v>48</v>
      </c>
      <c r="E347" s="27" t="s">
        <v>412</v>
      </c>
      <c r="H347" s="43"/>
    </row>
    <row r="348" spans="1:16" x14ac:dyDescent="0.2">
      <c r="A348" s="30" t="s">
        <v>50</v>
      </c>
      <c r="E348" s="29" t="s">
        <v>994</v>
      </c>
      <c r="H348" s="43"/>
    </row>
    <row r="349" spans="1:16" x14ac:dyDescent="0.2">
      <c r="A349" s="17" t="s">
        <v>44</v>
      </c>
      <c r="B349" s="21" t="s">
        <v>703</v>
      </c>
      <c r="C349" s="21" t="s">
        <v>414</v>
      </c>
      <c r="D349" s="17" t="s">
        <v>23</v>
      </c>
      <c r="E349" s="22" t="s">
        <v>415</v>
      </c>
      <c r="F349" s="23" t="s">
        <v>122</v>
      </c>
      <c r="G349" s="24">
        <v>146.01</v>
      </c>
      <c r="H349" s="42"/>
      <c r="I349" s="25">
        <f>ROUND(ROUND(H349,2)*ROUND(G349,3),2)</f>
        <v>0</v>
      </c>
      <c r="O349">
        <f>(I349*21)/100</f>
        <v>0</v>
      </c>
      <c r="P349" t="s">
        <v>22</v>
      </c>
    </row>
    <row r="350" spans="1:16" x14ac:dyDescent="0.2">
      <c r="A350" s="26" t="s">
        <v>48</v>
      </c>
      <c r="E350" s="27" t="s">
        <v>416</v>
      </c>
      <c r="H350" s="43"/>
    </row>
    <row r="351" spans="1:16" x14ac:dyDescent="0.2">
      <c r="A351" s="30" t="s">
        <v>50</v>
      </c>
      <c r="E351" s="29" t="s">
        <v>995</v>
      </c>
      <c r="H351" s="43"/>
    </row>
    <row r="352" spans="1:16" x14ac:dyDescent="0.2">
      <c r="A352" s="17" t="s">
        <v>44</v>
      </c>
      <c r="B352" s="21" t="s">
        <v>719</v>
      </c>
      <c r="C352" s="21" t="s">
        <v>996</v>
      </c>
      <c r="D352" s="17" t="s">
        <v>23</v>
      </c>
      <c r="E352" s="22" t="s">
        <v>997</v>
      </c>
      <c r="F352" s="23" t="s">
        <v>122</v>
      </c>
      <c r="G352" s="24">
        <v>7.12</v>
      </c>
      <c r="H352" s="42"/>
      <c r="I352" s="25">
        <f>ROUND(ROUND(H352,2)*ROUND(G352,3),2)</f>
        <v>0</v>
      </c>
      <c r="O352">
        <f>(I352*21)/100</f>
        <v>0</v>
      </c>
      <c r="P352" t="s">
        <v>22</v>
      </c>
    </row>
    <row r="353" spans="1:18" x14ac:dyDescent="0.2">
      <c r="A353" s="26" t="s">
        <v>48</v>
      </c>
      <c r="E353" s="27" t="s">
        <v>832</v>
      </c>
      <c r="H353" s="43"/>
    </row>
    <row r="354" spans="1:18" x14ac:dyDescent="0.2">
      <c r="A354" s="28" t="s">
        <v>50</v>
      </c>
      <c r="E354" s="29" t="s">
        <v>23</v>
      </c>
      <c r="H354" s="43"/>
    </row>
    <row r="355" spans="1:18" ht="12.75" customHeight="1" x14ac:dyDescent="0.2">
      <c r="A355" s="5" t="s">
        <v>42</v>
      </c>
      <c r="B355" s="5"/>
      <c r="C355" s="32" t="s">
        <v>39</v>
      </c>
      <c r="D355" s="5"/>
      <c r="E355" s="19" t="s">
        <v>417</v>
      </c>
      <c r="F355" s="5"/>
      <c r="G355" s="5"/>
      <c r="H355" s="44"/>
      <c r="I355" s="33">
        <f>0+Q355</f>
        <v>0</v>
      </c>
      <c r="O355">
        <f>0+R355</f>
        <v>0</v>
      </c>
      <c r="Q355">
        <f>0+I356+I359+I362+I365+I368+I371+I374+I377+I380+I383+I386+I389+I392+I395+I398+I401+I404</f>
        <v>0</v>
      </c>
      <c r="R355">
        <f>0+O356+O359+O362+O365+O368+O371+O374+O377+O380+O383+O386+O389+O392+O395+O398+O401+O404</f>
        <v>0</v>
      </c>
    </row>
    <row r="356" spans="1:18" ht="25.5" x14ac:dyDescent="0.2">
      <c r="A356" s="17" t="s">
        <v>44</v>
      </c>
      <c r="B356" s="21" t="s">
        <v>721</v>
      </c>
      <c r="C356" s="21" t="s">
        <v>840</v>
      </c>
      <c r="D356" s="17" t="s">
        <v>23</v>
      </c>
      <c r="E356" s="22" t="s">
        <v>841</v>
      </c>
      <c r="F356" s="23" t="s">
        <v>122</v>
      </c>
      <c r="G356" s="24">
        <v>4.5</v>
      </c>
      <c r="H356" s="42"/>
      <c r="I356" s="25">
        <f>ROUND(ROUND(H356,2)*ROUND(G356,3),2)</f>
        <v>0</v>
      </c>
      <c r="O356">
        <f>(I356*21)/100</f>
        <v>0</v>
      </c>
      <c r="P356" t="s">
        <v>22</v>
      </c>
    </row>
    <row r="357" spans="1:18" ht="38.25" x14ac:dyDescent="0.2">
      <c r="A357" s="26" t="s">
        <v>48</v>
      </c>
      <c r="E357" s="27" t="s">
        <v>842</v>
      </c>
      <c r="H357" s="43"/>
    </row>
    <row r="358" spans="1:18" x14ac:dyDescent="0.2">
      <c r="A358" s="30" t="s">
        <v>50</v>
      </c>
      <c r="E358" s="29" t="s">
        <v>23</v>
      </c>
      <c r="H358" s="43"/>
    </row>
    <row r="359" spans="1:18" x14ac:dyDescent="0.2">
      <c r="A359" s="17" t="s">
        <v>177</v>
      </c>
      <c r="B359" s="21" t="s">
        <v>721</v>
      </c>
      <c r="C359" s="21" t="s">
        <v>843</v>
      </c>
      <c r="D359" s="17" t="s">
        <v>23</v>
      </c>
      <c r="E359" s="22" t="s">
        <v>844</v>
      </c>
      <c r="F359" s="23" t="s">
        <v>122</v>
      </c>
      <c r="G359" s="24">
        <v>4.5</v>
      </c>
      <c r="H359" s="42"/>
      <c r="I359" s="25">
        <f>ROUND(ROUND(H359,2)*ROUND(G359,3),2)</f>
        <v>0</v>
      </c>
      <c r="O359">
        <f>(I359*21)/100</f>
        <v>0</v>
      </c>
      <c r="P359" t="s">
        <v>22</v>
      </c>
    </row>
    <row r="360" spans="1:18" x14ac:dyDescent="0.2">
      <c r="A360" s="26" t="s">
        <v>48</v>
      </c>
      <c r="E360" s="27" t="s">
        <v>23</v>
      </c>
      <c r="H360" s="43"/>
    </row>
    <row r="361" spans="1:18" x14ac:dyDescent="0.2">
      <c r="A361" s="30" t="s">
        <v>50</v>
      </c>
      <c r="E361" s="29" t="s">
        <v>23</v>
      </c>
      <c r="H361" s="43"/>
    </row>
    <row r="362" spans="1:18" x14ac:dyDescent="0.2">
      <c r="A362" s="17" t="s">
        <v>44</v>
      </c>
      <c r="B362" s="21" t="s">
        <v>728</v>
      </c>
      <c r="C362" s="21" t="s">
        <v>419</v>
      </c>
      <c r="D362" s="17" t="s">
        <v>23</v>
      </c>
      <c r="E362" s="22" t="s">
        <v>420</v>
      </c>
      <c r="F362" s="23" t="s">
        <v>122</v>
      </c>
      <c r="G362" s="24">
        <v>42.43</v>
      </c>
      <c r="H362" s="42"/>
      <c r="I362" s="25">
        <f>ROUND(ROUND(H362,2)*ROUND(G362,3),2)</f>
        <v>0</v>
      </c>
      <c r="O362">
        <f>(I362*21)/100</f>
        <v>0</v>
      </c>
      <c r="P362" t="s">
        <v>22</v>
      </c>
    </row>
    <row r="363" spans="1:18" ht="25.5" x14ac:dyDescent="0.2">
      <c r="A363" s="26" t="s">
        <v>48</v>
      </c>
      <c r="E363" s="27" t="s">
        <v>846</v>
      </c>
      <c r="H363" s="43"/>
    </row>
    <row r="364" spans="1:18" ht="25.5" x14ac:dyDescent="0.2">
      <c r="A364" s="30" t="s">
        <v>50</v>
      </c>
      <c r="E364" s="29" t="s">
        <v>998</v>
      </c>
      <c r="H364" s="43"/>
    </row>
    <row r="365" spans="1:18" x14ac:dyDescent="0.2">
      <c r="A365" s="17" t="s">
        <v>44</v>
      </c>
      <c r="B365" s="21" t="s">
        <v>734</v>
      </c>
      <c r="C365" s="21" t="s">
        <v>424</v>
      </c>
      <c r="D365" s="17" t="s">
        <v>23</v>
      </c>
      <c r="E365" s="22" t="s">
        <v>425</v>
      </c>
      <c r="F365" s="23" t="s">
        <v>122</v>
      </c>
      <c r="G365" s="24">
        <v>296.68</v>
      </c>
      <c r="H365" s="42"/>
      <c r="I365" s="25">
        <f>ROUND(ROUND(H365,2)*ROUND(G365,3),2)</f>
        <v>0</v>
      </c>
      <c r="O365">
        <f>(I365*21)/100</f>
        <v>0</v>
      </c>
      <c r="P365" t="s">
        <v>22</v>
      </c>
    </row>
    <row r="366" spans="1:18" ht="25.5" x14ac:dyDescent="0.2">
      <c r="A366" s="26" t="s">
        <v>48</v>
      </c>
      <c r="E366" s="27" t="s">
        <v>849</v>
      </c>
      <c r="H366" s="43"/>
    </row>
    <row r="367" spans="1:18" ht="38.25" x14ac:dyDescent="0.2">
      <c r="A367" s="30" t="s">
        <v>50</v>
      </c>
      <c r="E367" s="29" t="s">
        <v>999</v>
      </c>
      <c r="H367" s="43"/>
    </row>
    <row r="368" spans="1:18" x14ac:dyDescent="0.2">
      <c r="A368" s="17" t="s">
        <v>44</v>
      </c>
      <c r="B368" s="21" t="s">
        <v>740</v>
      </c>
      <c r="C368" s="21" t="s">
        <v>852</v>
      </c>
      <c r="D368" s="17" t="s">
        <v>23</v>
      </c>
      <c r="E368" s="22" t="s">
        <v>853</v>
      </c>
      <c r="F368" s="23" t="s">
        <v>122</v>
      </c>
      <c r="G368" s="24">
        <v>20.86</v>
      </c>
      <c r="H368" s="42"/>
      <c r="I368" s="25">
        <f>ROUND(ROUND(H368,2)*ROUND(G368,3),2)</f>
        <v>0</v>
      </c>
      <c r="O368">
        <f>(I368*21)/100</f>
        <v>0</v>
      </c>
      <c r="P368" t="s">
        <v>22</v>
      </c>
    </row>
    <row r="369" spans="1:16" ht="25.5" x14ac:dyDescent="0.2">
      <c r="A369" s="26" t="s">
        <v>48</v>
      </c>
      <c r="E369" s="27" t="s">
        <v>854</v>
      </c>
      <c r="H369" s="43"/>
    </row>
    <row r="370" spans="1:16" x14ac:dyDescent="0.2">
      <c r="A370" s="30" t="s">
        <v>50</v>
      </c>
      <c r="E370" s="29" t="s">
        <v>1000</v>
      </c>
      <c r="H370" s="43"/>
    </row>
    <row r="371" spans="1:16" x14ac:dyDescent="0.2">
      <c r="A371" s="17" t="s">
        <v>44</v>
      </c>
      <c r="B371" s="21" t="s">
        <v>748</v>
      </c>
      <c r="C371" s="21" t="s">
        <v>429</v>
      </c>
      <c r="D371" s="17" t="s">
        <v>23</v>
      </c>
      <c r="E371" s="22" t="s">
        <v>430</v>
      </c>
      <c r="F371" s="23" t="s">
        <v>122</v>
      </c>
      <c r="G371" s="24">
        <v>8</v>
      </c>
      <c r="H371" s="42"/>
      <c r="I371" s="25">
        <f>ROUND(ROUND(H371,2)*ROUND(G371,3),2)</f>
        <v>0</v>
      </c>
      <c r="O371">
        <f>(I371*21)/100</f>
        <v>0</v>
      </c>
      <c r="P371" t="s">
        <v>22</v>
      </c>
    </row>
    <row r="372" spans="1:16" ht="25.5" x14ac:dyDescent="0.2">
      <c r="A372" s="26" t="s">
        <v>48</v>
      </c>
      <c r="E372" s="27" t="s">
        <v>431</v>
      </c>
      <c r="H372" s="43"/>
    </row>
    <row r="373" spans="1:16" x14ac:dyDescent="0.2">
      <c r="A373" s="30" t="s">
        <v>50</v>
      </c>
      <c r="E373" s="29" t="s">
        <v>23</v>
      </c>
      <c r="H373" s="43"/>
    </row>
    <row r="374" spans="1:16" x14ac:dyDescent="0.2">
      <c r="A374" s="17" t="s">
        <v>44</v>
      </c>
      <c r="B374" s="21" t="s">
        <v>754</v>
      </c>
      <c r="C374" s="21" t="s">
        <v>433</v>
      </c>
      <c r="D374" s="17" t="s">
        <v>23</v>
      </c>
      <c r="E374" s="22" t="s">
        <v>434</v>
      </c>
      <c r="F374" s="23" t="s">
        <v>122</v>
      </c>
      <c r="G374" s="24">
        <v>138.01</v>
      </c>
      <c r="H374" s="42"/>
      <c r="I374" s="25">
        <f>ROUND(ROUND(H374,2)*ROUND(G374,3),2)</f>
        <v>0</v>
      </c>
      <c r="O374">
        <f>(I374*21)/100</f>
        <v>0</v>
      </c>
      <c r="P374" t="s">
        <v>22</v>
      </c>
    </row>
    <row r="375" spans="1:16" ht="25.5" x14ac:dyDescent="0.2">
      <c r="A375" s="26" t="s">
        <v>48</v>
      </c>
      <c r="E375" s="27" t="s">
        <v>1001</v>
      </c>
      <c r="H375" s="43"/>
    </row>
    <row r="376" spans="1:16" x14ac:dyDescent="0.2">
      <c r="A376" s="30" t="s">
        <v>50</v>
      </c>
      <c r="E376" s="29" t="s">
        <v>23</v>
      </c>
      <c r="H376" s="43"/>
    </row>
    <row r="377" spans="1:16" x14ac:dyDescent="0.2">
      <c r="A377" s="17" t="s">
        <v>44</v>
      </c>
      <c r="B377" s="21" t="s">
        <v>757</v>
      </c>
      <c r="C377" s="21" t="s">
        <v>1002</v>
      </c>
      <c r="D377" s="17" t="s">
        <v>23</v>
      </c>
      <c r="E377" s="22" t="s">
        <v>1003</v>
      </c>
      <c r="F377" s="23" t="s">
        <v>122</v>
      </c>
      <c r="G377" s="24">
        <v>7.12</v>
      </c>
      <c r="H377" s="42"/>
      <c r="I377" s="25">
        <f>ROUND(ROUND(H377,2)*ROUND(G377,3),2)</f>
        <v>0</v>
      </c>
      <c r="O377">
        <f>(I377*21)/100</f>
        <v>0</v>
      </c>
      <c r="P377" t="s">
        <v>22</v>
      </c>
    </row>
    <row r="378" spans="1:16" ht="25.5" x14ac:dyDescent="0.2">
      <c r="A378" s="26" t="s">
        <v>48</v>
      </c>
      <c r="E378" s="27" t="s">
        <v>1004</v>
      </c>
      <c r="H378" s="43"/>
    </row>
    <row r="379" spans="1:16" x14ac:dyDescent="0.2">
      <c r="A379" s="30" t="s">
        <v>50</v>
      </c>
      <c r="E379" s="29" t="s">
        <v>23</v>
      </c>
      <c r="H379" s="43"/>
    </row>
    <row r="380" spans="1:16" x14ac:dyDescent="0.2">
      <c r="A380" s="17" t="s">
        <v>44</v>
      </c>
      <c r="B380" s="21" t="s">
        <v>760</v>
      </c>
      <c r="C380" s="21" t="s">
        <v>437</v>
      </c>
      <c r="D380" s="17" t="s">
        <v>23</v>
      </c>
      <c r="E380" s="22" t="s">
        <v>438</v>
      </c>
      <c r="F380" s="23" t="s">
        <v>241</v>
      </c>
      <c r="G380" s="24">
        <v>2</v>
      </c>
      <c r="H380" s="42"/>
      <c r="I380" s="25">
        <f>ROUND(ROUND(H380,2)*ROUND(G380,3),2)</f>
        <v>0</v>
      </c>
      <c r="O380">
        <f>(I380*21)/100</f>
        <v>0</v>
      </c>
      <c r="P380" t="s">
        <v>22</v>
      </c>
    </row>
    <row r="381" spans="1:16" ht="25.5" x14ac:dyDescent="0.2">
      <c r="A381" s="26" t="s">
        <v>48</v>
      </c>
      <c r="E381" s="27" t="s">
        <v>1005</v>
      </c>
      <c r="H381" s="43"/>
    </row>
    <row r="382" spans="1:16" x14ac:dyDescent="0.2">
      <c r="A382" s="30" t="s">
        <v>50</v>
      </c>
      <c r="E382" s="29" t="s">
        <v>23</v>
      </c>
      <c r="H382" s="43"/>
    </row>
    <row r="383" spans="1:16" x14ac:dyDescent="0.2">
      <c r="A383" s="17" t="s">
        <v>44</v>
      </c>
      <c r="B383" s="21" t="s">
        <v>764</v>
      </c>
      <c r="C383" s="21" t="s">
        <v>1006</v>
      </c>
      <c r="D383" s="17" t="s">
        <v>23</v>
      </c>
      <c r="E383" s="22" t="s">
        <v>1007</v>
      </c>
      <c r="F383" s="23" t="s">
        <v>127</v>
      </c>
      <c r="G383" s="24">
        <v>2.3650000000000002</v>
      </c>
      <c r="H383" s="42"/>
      <c r="I383" s="25">
        <f>ROUND(ROUND(H383,2)*ROUND(G383,3),2)</f>
        <v>0</v>
      </c>
      <c r="O383">
        <f>(I383*21)/100</f>
        <v>0</v>
      </c>
      <c r="P383" t="s">
        <v>22</v>
      </c>
    </row>
    <row r="384" spans="1:16" ht="38.25" x14ac:dyDescent="0.2">
      <c r="A384" s="26" t="s">
        <v>48</v>
      </c>
      <c r="E384" s="27" t="s">
        <v>1008</v>
      </c>
      <c r="H384" s="43"/>
    </row>
    <row r="385" spans="1:16" ht="38.25" x14ac:dyDescent="0.2">
      <c r="A385" s="30" t="s">
        <v>50</v>
      </c>
      <c r="E385" s="29" t="s">
        <v>1009</v>
      </c>
      <c r="H385" s="43"/>
    </row>
    <row r="386" spans="1:16" x14ac:dyDescent="0.2">
      <c r="A386" s="17" t="s">
        <v>44</v>
      </c>
      <c r="B386" s="21" t="s">
        <v>765</v>
      </c>
      <c r="C386" s="21" t="s">
        <v>1010</v>
      </c>
      <c r="D386" s="17" t="s">
        <v>23</v>
      </c>
      <c r="E386" s="22" t="s">
        <v>1011</v>
      </c>
      <c r="F386" s="23" t="s">
        <v>127</v>
      </c>
      <c r="G386" s="24">
        <v>1.7789999999999999</v>
      </c>
      <c r="H386" s="42"/>
      <c r="I386" s="25">
        <f>ROUND(ROUND(H386,2)*ROUND(G386,3),2)</f>
        <v>0</v>
      </c>
      <c r="O386">
        <f>(I386*21)/100</f>
        <v>0</v>
      </c>
      <c r="P386" t="s">
        <v>22</v>
      </c>
    </row>
    <row r="387" spans="1:16" ht="38.25" x14ac:dyDescent="0.2">
      <c r="A387" s="26" t="s">
        <v>48</v>
      </c>
      <c r="E387" s="27" t="s">
        <v>1012</v>
      </c>
      <c r="H387" s="43"/>
    </row>
    <row r="388" spans="1:16" x14ac:dyDescent="0.2">
      <c r="A388" s="30" t="s">
        <v>50</v>
      </c>
      <c r="E388" s="29" t="s">
        <v>1013</v>
      </c>
      <c r="H388" s="43"/>
    </row>
    <row r="389" spans="1:16" ht="25.5" x14ac:dyDescent="0.2">
      <c r="A389" s="17" t="s">
        <v>44</v>
      </c>
      <c r="B389" s="21" t="s">
        <v>779</v>
      </c>
      <c r="C389" s="21" t="s">
        <v>445</v>
      </c>
      <c r="D389" s="17" t="s">
        <v>23</v>
      </c>
      <c r="E389" s="22" t="s">
        <v>446</v>
      </c>
      <c r="F389" s="23" t="s">
        <v>169</v>
      </c>
      <c r="G389" s="24">
        <v>1.3049999999999999</v>
      </c>
      <c r="H389" s="42"/>
      <c r="I389" s="25">
        <f>ROUND(ROUND(H389,2)*ROUND(G389,3),2)</f>
        <v>0</v>
      </c>
      <c r="O389">
        <f>(I389*21)/100</f>
        <v>0</v>
      </c>
      <c r="P389" t="s">
        <v>22</v>
      </c>
    </row>
    <row r="390" spans="1:16" ht="25.5" x14ac:dyDescent="0.2">
      <c r="A390" s="26" t="s">
        <v>48</v>
      </c>
      <c r="E390" s="27" t="s">
        <v>447</v>
      </c>
      <c r="H390" s="43"/>
    </row>
    <row r="391" spans="1:16" x14ac:dyDescent="0.2">
      <c r="A391" s="30" t="s">
        <v>50</v>
      </c>
      <c r="E391" s="29" t="s">
        <v>1014</v>
      </c>
      <c r="H391" s="43"/>
    </row>
    <row r="392" spans="1:16" ht="25.5" x14ac:dyDescent="0.2">
      <c r="A392" s="17" t="s">
        <v>44</v>
      </c>
      <c r="B392" s="21" t="s">
        <v>792</v>
      </c>
      <c r="C392" s="21" t="s">
        <v>1015</v>
      </c>
      <c r="D392" s="17" t="s">
        <v>23</v>
      </c>
      <c r="E392" s="22" t="s">
        <v>1016</v>
      </c>
      <c r="F392" s="23" t="s">
        <v>169</v>
      </c>
      <c r="G392" s="24">
        <v>9.9870000000000001</v>
      </c>
      <c r="H392" s="42"/>
      <c r="I392" s="25">
        <f>ROUND(ROUND(H392,2)*ROUND(G392,3),2)</f>
        <v>0</v>
      </c>
      <c r="O392">
        <f>(I392*21)/100</f>
        <v>0</v>
      </c>
      <c r="P392" t="s">
        <v>22</v>
      </c>
    </row>
    <row r="393" spans="1:16" ht="25.5" x14ac:dyDescent="0.2">
      <c r="A393" s="26" t="s">
        <v>48</v>
      </c>
      <c r="E393" s="27" t="s">
        <v>1017</v>
      </c>
      <c r="H393" s="43"/>
    </row>
    <row r="394" spans="1:16" x14ac:dyDescent="0.2">
      <c r="A394" s="30" t="s">
        <v>50</v>
      </c>
      <c r="E394" s="29" t="s">
        <v>1018</v>
      </c>
      <c r="H394" s="43"/>
    </row>
    <row r="395" spans="1:16" ht="25.5" x14ac:dyDescent="0.2">
      <c r="A395" s="17" t="s">
        <v>44</v>
      </c>
      <c r="B395" s="21" t="s">
        <v>800</v>
      </c>
      <c r="C395" s="21" t="s">
        <v>450</v>
      </c>
      <c r="D395" s="17" t="s">
        <v>23</v>
      </c>
      <c r="E395" s="22" t="s">
        <v>451</v>
      </c>
      <c r="F395" s="23" t="s">
        <v>169</v>
      </c>
      <c r="G395" s="24">
        <v>50.798999999999999</v>
      </c>
      <c r="H395" s="42"/>
      <c r="I395" s="25">
        <f>ROUND(ROUND(H395,2)*ROUND(G395,3),2)</f>
        <v>0</v>
      </c>
      <c r="O395">
        <f>(I395*21)/100</f>
        <v>0</v>
      </c>
      <c r="P395" t="s">
        <v>22</v>
      </c>
    </row>
    <row r="396" spans="1:16" ht="25.5" x14ac:dyDescent="0.2">
      <c r="A396" s="26" t="s">
        <v>48</v>
      </c>
      <c r="E396" s="27" t="s">
        <v>452</v>
      </c>
      <c r="H396" s="43"/>
    </row>
    <row r="397" spans="1:16" x14ac:dyDescent="0.2">
      <c r="A397" s="30" t="s">
        <v>50</v>
      </c>
      <c r="E397" s="29" t="s">
        <v>1019</v>
      </c>
      <c r="H397" s="43"/>
    </row>
    <row r="398" spans="1:16" ht="25.5" x14ac:dyDescent="0.2">
      <c r="A398" s="17" t="s">
        <v>44</v>
      </c>
      <c r="B398" s="21" t="s">
        <v>807</v>
      </c>
      <c r="C398" s="21" t="s">
        <v>455</v>
      </c>
      <c r="D398" s="17" t="s">
        <v>23</v>
      </c>
      <c r="E398" s="22" t="s">
        <v>456</v>
      </c>
      <c r="F398" s="23" t="s">
        <v>169</v>
      </c>
      <c r="G398" s="24">
        <v>67.867000000000004</v>
      </c>
      <c r="H398" s="42"/>
      <c r="I398" s="25">
        <f>ROUND(ROUND(H398,2)*ROUND(G398,3),2)</f>
        <v>0</v>
      </c>
      <c r="O398">
        <f>(I398*21)/100</f>
        <v>0</v>
      </c>
      <c r="P398" t="s">
        <v>22</v>
      </c>
    </row>
    <row r="399" spans="1:16" ht="25.5" x14ac:dyDescent="0.2">
      <c r="A399" s="26" t="s">
        <v>48</v>
      </c>
      <c r="E399" s="27" t="s">
        <v>170</v>
      </c>
      <c r="H399" s="43"/>
    </row>
    <row r="400" spans="1:16" x14ac:dyDescent="0.2">
      <c r="A400" s="30" t="s">
        <v>50</v>
      </c>
      <c r="E400" s="29" t="s">
        <v>1020</v>
      </c>
      <c r="H400" s="43"/>
    </row>
    <row r="401" spans="1:16" x14ac:dyDescent="0.2">
      <c r="A401" s="17" t="s">
        <v>44</v>
      </c>
      <c r="B401" s="21" t="s">
        <v>808</v>
      </c>
      <c r="C401" s="21" t="s">
        <v>459</v>
      </c>
      <c r="D401" s="17" t="s">
        <v>23</v>
      </c>
      <c r="E401" s="22" t="s">
        <v>460</v>
      </c>
      <c r="F401" s="23" t="s">
        <v>169</v>
      </c>
      <c r="G401" s="24">
        <v>4.9015740000000001</v>
      </c>
      <c r="H401" s="42"/>
      <c r="I401" s="25">
        <f>ROUND(ROUND(H401,2)*ROUND(G401,3),2)</f>
        <v>0</v>
      </c>
      <c r="O401">
        <f>(I401*21)/100</f>
        <v>0</v>
      </c>
      <c r="P401" t="s">
        <v>22</v>
      </c>
    </row>
    <row r="402" spans="1:16" ht="25.5" x14ac:dyDescent="0.2">
      <c r="A402" s="26" t="s">
        <v>48</v>
      </c>
      <c r="E402" s="27" t="s">
        <v>1021</v>
      </c>
      <c r="H402" s="43"/>
    </row>
    <row r="403" spans="1:16" x14ac:dyDescent="0.2">
      <c r="A403" s="30" t="s">
        <v>50</v>
      </c>
      <c r="E403" s="29" t="s">
        <v>23</v>
      </c>
      <c r="H403" s="43"/>
    </row>
    <row r="404" spans="1:16" x14ac:dyDescent="0.2">
      <c r="A404" s="17" t="s">
        <v>44</v>
      </c>
      <c r="B404" s="21" t="s">
        <v>809</v>
      </c>
      <c r="C404" s="21" t="s">
        <v>463</v>
      </c>
      <c r="D404" s="17" t="s">
        <v>23</v>
      </c>
      <c r="E404" s="22" t="s">
        <v>464</v>
      </c>
      <c r="F404" s="23" t="s">
        <v>169</v>
      </c>
      <c r="G404" s="24">
        <v>135.70655400000001</v>
      </c>
      <c r="H404" s="42"/>
      <c r="I404" s="25">
        <f>ROUND(ROUND(H404,2)*ROUND(G404,3),2)</f>
        <v>0</v>
      </c>
      <c r="O404">
        <f>(I404*21)/100</f>
        <v>0</v>
      </c>
      <c r="P404" t="s">
        <v>22</v>
      </c>
    </row>
    <row r="405" spans="1:16" ht="38.25" x14ac:dyDescent="0.2">
      <c r="A405" s="26" t="s">
        <v>48</v>
      </c>
      <c r="E405" s="27" t="s">
        <v>1022</v>
      </c>
      <c r="H405" s="43"/>
    </row>
    <row r="406" spans="1:16" x14ac:dyDescent="0.2">
      <c r="A406" s="28" t="s">
        <v>50</v>
      </c>
      <c r="E406" s="29" t="s">
        <v>23</v>
      </c>
      <c r="H406" s="43"/>
    </row>
  </sheetData>
  <sheetProtection algorithmName="SHA-512" hashValue="4ErbqDxpGaKrCNXIy1Y18lHryxvoHf6joulkA17YeOPIddR+8mZmjy5lHUuycarimfpjq1BsAjDnL7Z898v/6Q==" saltValue="2pRgfJXnSYsFeNW/eUtsZQ==" spinCount="100000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20"/>
  <sheetViews>
    <sheetView zoomScaleNormal="100" workbookViewId="0">
      <pane ySplit="7" topLeftCell="A8" activePane="bottomLeft" state="frozen"/>
      <selection pane="bottomLeft" activeCell="B1" sqref="B1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0+O8+O99+O106+O110+O132+O142+O281</f>
        <v>0</v>
      </c>
      <c r="P2" t="s">
        <v>21</v>
      </c>
    </row>
    <row r="3" spans="1:18" ht="15" customHeight="1" x14ac:dyDescent="0.2">
      <c r="A3" t="s">
        <v>11</v>
      </c>
      <c r="B3" s="9" t="s">
        <v>13</v>
      </c>
      <c r="C3" s="38" t="s">
        <v>14</v>
      </c>
      <c r="D3" s="34"/>
      <c r="E3" s="10" t="s">
        <v>15</v>
      </c>
      <c r="F3" s="1"/>
      <c r="G3" s="8"/>
      <c r="H3" s="7" t="s">
        <v>1023</v>
      </c>
      <c r="I3" s="31">
        <f>0+I8+I99+I106+I110+I132+I142+I281</f>
        <v>0</v>
      </c>
      <c r="O3" t="s">
        <v>18</v>
      </c>
      <c r="P3" t="s">
        <v>22</v>
      </c>
    </row>
    <row r="4" spans="1:18" ht="15" customHeight="1" x14ac:dyDescent="0.2">
      <c r="A4" t="s">
        <v>16</v>
      </c>
      <c r="B4" s="12" t="s">
        <v>17</v>
      </c>
      <c r="C4" s="39" t="s">
        <v>1023</v>
      </c>
      <c r="D4" s="40"/>
      <c r="E4" s="13" t="s">
        <v>1024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7" t="s">
        <v>25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20</v>
      </c>
      <c r="P5" t="s">
        <v>22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28</v>
      </c>
      <c r="D8" s="14"/>
      <c r="E8" s="19" t="s">
        <v>80</v>
      </c>
      <c r="F8" s="14"/>
      <c r="G8" s="14"/>
      <c r="H8" s="41"/>
      <c r="I8" s="20">
        <f>0+Q8</f>
        <v>0</v>
      </c>
      <c r="O8">
        <f>0+R8</f>
        <v>0</v>
      </c>
      <c r="Q8">
        <f>0+I9+I12+I15+I18+I21+I24+I27+I30+I33+I36+I39+I42+I45+I48+I51+I54+I57+I60+I63+I66+I69+I72+I75+I78+I81+I84+I87+I90+I93+I96</f>
        <v>0</v>
      </c>
      <c r="R8">
        <f>0+O9+O12+O15+O18+O21+O24+O27+O30+O33+O36+O39+O42+O45+O48+O51+O54+O57+O60+O63+O66+O69+O72+O75+O78+O81+O84+O87+O90+O93+O96</f>
        <v>0</v>
      </c>
    </row>
    <row r="9" spans="1:18" ht="25.5" x14ac:dyDescent="0.2">
      <c r="A9" s="17" t="s">
        <v>44</v>
      </c>
      <c r="B9" s="21" t="s">
        <v>28</v>
      </c>
      <c r="C9" s="21" t="s">
        <v>94</v>
      </c>
      <c r="D9" s="17" t="s">
        <v>23</v>
      </c>
      <c r="E9" s="22" t="s">
        <v>95</v>
      </c>
      <c r="F9" s="23" t="s">
        <v>96</v>
      </c>
      <c r="G9" s="24">
        <v>149.1</v>
      </c>
      <c r="H9" s="45"/>
      <c r="I9" s="25">
        <f>ROUND(ROUND(H9,2)*ROUND(G9,3),2)</f>
        <v>0</v>
      </c>
      <c r="O9">
        <f>(I9*21)/100</f>
        <v>0</v>
      </c>
      <c r="P9" t="s">
        <v>22</v>
      </c>
    </row>
    <row r="10" spans="1:18" ht="51" x14ac:dyDescent="0.2">
      <c r="A10" s="26" t="s">
        <v>48</v>
      </c>
      <c r="E10" s="27" t="s">
        <v>1025</v>
      </c>
      <c r="H10" s="43"/>
    </row>
    <row r="11" spans="1:18" x14ac:dyDescent="0.2">
      <c r="A11" s="30" t="s">
        <v>50</v>
      </c>
      <c r="E11" s="29" t="s">
        <v>1026</v>
      </c>
      <c r="H11" s="43"/>
    </row>
    <row r="12" spans="1:18" x14ac:dyDescent="0.2">
      <c r="A12" s="17" t="s">
        <v>44</v>
      </c>
      <c r="B12" s="21" t="s">
        <v>22</v>
      </c>
      <c r="C12" s="21" t="s">
        <v>99</v>
      </c>
      <c r="D12" s="17" t="s">
        <v>23</v>
      </c>
      <c r="E12" s="22" t="s">
        <v>100</v>
      </c>
      <c r="F12" s="23" t="s">
        <v>96</v>
      </c>
      <c r="G12" s="24">
        <v>137.38</v>
      </c>
      <c r="H12" s="42"/>
      <c r="I12" s="25">
        <f>ROUND(ROUND(H12,2)*ROUND(G12,3),2)</f>
        <v>0</v>
      </c>
      <c r="O12">
        <f>(I12*21)/100</f>
        <v>0</v>
      </c>
      <c r="P12" t="s">
        <v>22</v>
      </c>
    </row>
    <row r="13" spans="1:18" ht="38.25" x14ac:dyDescent="0.2">
      <c r="A13" s="26" t="s">
        <v>48</v>
      </c>
      <c r="E13" s="27" t="s">
        <v>1027</v>
      </c>
      <c r="H13" s="43"/>
    </row>
    <row r="14" spans="1:18" x14ac:dyDescent="0.2">
      <c r="A14" s="30" t="s">
        <v>50</v>
      </c>
      <c r="E14" s="29" t="s">
        <v>1028</v>
      </c>
      <c r="H14" s="43"/>
    </row>
    <row r="15" spans="1:18" x14ac:dyDescent="0.2">
      <c r="A15" s="17" t="s">
        <v>44</v>
      </c>
      <c r="B15" s="21" t="s">
        <v>21</v>
      </c>
      <c r="C15" s="21" t="s">
        <v>476</v>
      </c>
      <c r="D15" s="17" t="s">
        <v>23</v>
      </c>
      <c r="E15" s="22" t="s">
        <v>477</v>
      </c>
      <c r="F15" s="23" t="s">
        <v>96</v>
      </c>
      <c r="G15" s="24">
        <v>11.72</v>
      </c>
      <c r="H15" s="42"/>
      <c r="I15" s="25">
        <f>ROUND(ROUND(H15,2)*ROUND(G15,3),2)</f>
        <v>0</v>
      </c>
      <c r="O15">
        <f>(I15*21)/100</f>
        <v>0</v>
      </c>
      <c r="P15" t="s">
        <v>22</v>
      </c>
    </row>
    <row r="16" spans="1:18" ht="51" x14ac:dyDescent="0.2">
      <c r="A16" s="26" t="s">
        <v>48</v>
      </c>
      <c r="E16" s="27" t="s">
        <v>1029</v>
      </c>
      <c r="H16" s="43"/>
    </row>
    <row r="17" spans="1:16" x14ac:dyDescent="0.2">
      <c r="A17" s="30" t="s">
        <v>50</v>
      </c>
      <c r="E17" s="29" t="s">
        <v>1030</v>
      </c>
      <c r="H17" s="43"/>
    </row>
    <row r="18" spans="1:16" x14ac:dyDescent="0.2">
      <c r="A18" s="17" t="s">
        <v>44</v>
      </c>
      <c r="B18" s="21" t="s">
        <v>32</v>
      </c>
      <c r="C18" s="21" t="s">
        <v>480</v>
      </c>
      <c r="D18" s="17" t="s">
        <v>23</v>
      </c>
      <c r="E18" s="22" t="s">
        <v>481</v>
      </c>
      <c r="F18" s="23" t="s">
        <v>96</v>
      </c>
      <c r="G18" s="24">
        <v>11.72</v>
      </c>
      <c r="H18" s="42"/>
      <c r="I18" s="25">
        <f>ROUND(ROUND(H18,2)*ROUND(G18,3),2)</f>
        <v>0</v>
      </c>
      <c r="O18">
        <f>(I18*21)/100</f>
        <v>0</v>
      </c>
      <c r="P18" t="s">
        <v>22</v>
      </c>
    </row>
    <row r="19" spans="1:16" ht="38.25" x14ac:dyDescent="0.2">
      <c r="A19" s="26" t="s">
        <v>48</v>
      </c>
      <c r="E19" s="27" t="s">
        <v>1031</v>
      </c>
      <c r="H19" s="43"/>
    </row>
    <row r="20" spans="1:16" x14ac:dyDescent="0.2">
      <c r="A20" s="30" t="s">
        <v>50</v>
      </c>
      <c r="E20" s="29" t="s">
        <v>1030</v>
      </c>
      <c r="H20" s="43"/>
    </row>
    <row r="21" spans="1:16" ht="25.5" x14ac:dyDescent="0.2">
      <c r="A21" s="17" t="s">
        <v>44</v>
      </c>
      <c r="B21" s="21" t="s">
        <v>34</v>
      </c>
      <c r="C21" s="21" t="s">
        <v>109</v>
      </c>
      <c r="D21" s="17" t="s">
        <v>23</v>
      </c>
      <c r="E21" s="22" t="s">
        <v>110</v>
      </c>
      <c r="F21" s="23" t="s">
        <v>96</v>
      </c>
      <c r="G21" s="24">
        <v>186.44499999999999</v>
      </c>
      <c r="H21" s="42"/>
      <c r="I21" s="25">
        <f>ROUND(ROUND(H21,2)*ROUND(G21,3),2)</f>
        <v>0</v>
      </c>
      <c r="O21">
        <f>(I21*21)/100</f>
        <v>0</v>
      </c>
      <c r="P21" t="s">
        <v>22</v>
      </c>
    </row>
    <row r="22" spans="1:16" ht="25.5" x14ac:dyDescent="0.2">
      <c r="A22" s="26" t="s">
        <v>48</v>
      </c>
      <c r="E22" s="27" t="s">
        <v>1032</v>
      </c>
      <c r="H22" s="43"/>
    </row>
    <row r="23" spans="1:16" x14ac:dyDescent="0.2">
      <c r="A23" s="30" t="s">
        <v>50</v>
      </c>
      <c r="E23" s="29" t="s">
        <v>1033</v>
      </c>
      <c r="H23" s="43"/>
    </row>
    <row r="24" spans="1:16" x14ac:dyDescent="0.2">
      <c r="A24" s="17" t="s">
        <v>44</v>
      </c>
      <c r="B24" s="21" t="s">
        <v>36</v>
      </c>
      <c r="C24" s="21" t="s">
        <v>112</v>
      </c>
      <c r="D24" s="17" t="s">
        <v>23</v>
      </c>
      <c r="E24" s="22" t="s">
        <v>113</v>
      </c>
      <c r="F24" s="23" t="s">
        <v>114</v>
      </c>
      <c r="G24" s="24">
        <v>20</v>
      </c>
      <c r="H24" s="42"/>
      <c r="I24" s="25">
        <f>ROUND(ROUND(H24,2)*ROUND(G24,3),2)</f>
        <v>0</v>
      </c>
      <c r="O24">
        <f>(I24*21)/100</f>
        <v>0</v>
      </c>
      <c r="P24" t="s">
        <v>22</v>
      </c>
    </row>
    <row r="25" spans="1:16" ht="38.25" x14ac:dyDescent="0.2">
      <c r="A25" s="26" t="s">
        <v>48</v>
      </c>
      <c r="E25" s="27" t="s">
        <v>115</v>
      </c>
      <c r="H25" s="43"/>
    </row>
    <row r="26" spans="1:16" x14ac:dyDescent="0.2">
      <c r="A26" s="30" t="s">
        <v>50</v>
      </c>
      <c r="E26" s="29" t="s">
        <v>23</v>
      </c>
      <c r="H26" s="43"/>
    </row>
    <row r="27" spans="1:16" x14ac:dyDescent="0.2">
      <c r="A27" s="17" t="s">
        <v>44</v>
      </c>
      <c r="B27" s="21" t="s">
        <v>62</v>
      </c>
      <c r="C27" s="21" t="s">
        <v>116</v>
      </c>
      <c r="D27" s="17" t="s">
        <v>23</v>
      </c>
      <c r="E27" s="22" t="s">
        <v>117</v>
      </c>
      <c r="F27" s="23" t="s">
        <v>118</v>
      </c>
      <c r="G27" s="24">
        <v>20</v>
      </c>
      <c r="H27" s="42"/>
      <c r="I27" s="25">
        <f>ROUND(ROUND(H27,2)*ROUND(G27,3),2)</f>
        <v>0</v>
      </c>
      <c r="O27">
        <f>(I27*21)/100</f>
        <v>0</v>
      </c>
      <c r="P27" t="s">
        <v>22</v>
      </c>
    </row>
    <row r="28" spans="1:16" ht="38.25" x14ac:dyDescent="0.2">
      <c r="A28" s="26" t="s">
        <v>48</v>
      </c>
      <c r="E28" s="27" t="s">
        <v>119</v>
      </c>
      <c r="H28" s="43"/>
    </row>
    <row r="29" spans="1:16" x14ac:dyDescent="0.2">
      <c r="A29" s="30" t="s">
        <v>50</v>
      </c>
      <c r="E29" s="29" t="s">
        <v>23</v>
      </c>
      <c r="H29" s="43"/>
    </row>
    <row r="30" spans="1:16" x14ac:dyDescent="0.2">
      <c r="A30" s="17" t="s">
        <v>44</v>
      </c>
      <c r="B30" s="21" t="s">
        <v>65</v>
      </c>
      <c r="C30" s="21" t="s">
        <v>120</v>
      </c>
      <c r="D30" s="17" t="s">
        <v>23</v>
      </c>
      <c r="E30" s="22" t="s">
        <v>121</v>
      </c>
      <c r="F30" s="23" t="s">
        <v>122</v>
      </c>
      <c r="G30" s="24">
        <v>13.2</v>
      </c>
      <c r="H30" s="42"/>
      <c r="I30" s="25">
        <f>ROUND(ROUND(H30,2)*ROUND(G30,3),2)</f>
        <v>0</v>
      </c>
      <c r="O30">
        <f>(I30*21)/100</f>
        <v>0</v>
      </c>
      <c r="P30" t="s">
        <v>22</v>
      </c>
    </row>
    <row r="31" spans="1:16" ht="25.5" x14ac:dyDescent="0.2">
      <c r="A31" s="26" t="s">
        <v>48</v>
      </c>
      <c r="E31" s="27" t="s">
        <v>123</v>
      </c>
      <c r="H31" s="43"/>
    </row>
    <row r="32" spans="1:16" x14ac:dyDescent="0.2">
      <c r="A32" s="30" t="s">
        <v>50</v>
      </c>
      <c r="E32" s="29" t="s">
        <v>1034</v>
      </c>
      <c r="H32" s="43"/>
    </row>
    <row r="33" spans="1:16" x14ac:dyDescent="0.2">
      <c r="A33" s="17" t="s">
        <v>44</v>
      </c>
      <c r="B33" s="21" t="s">
        <v>39</v>
      </c>
      <c r="C33" s="21" t="s">
        <v>125</v>
      </c>
      <c r="D33" s="17" t="s">
        <v>23</v>
      </c>
      <c r="E33" s="22" t="s">
        <v>126</v>
      </c>
      <c r="F33" s="23" t="s">
        <v>127</v>
      </c>
      <c r="G33" s="24">
        <v>74</v>
      </c>
      <c r="H33" s="42"/>
      <c r="I33" s="25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26" t="s">
        <v>48</v>
      </c>
      <c r="E34" s="27" t="s">
        <v>128</v>
      </c>
      <c r="H34" s="43"/>
    </row>
    <row r="35" spans="1:16" ht="25.5" x14ac:dyDescent="0.2">
      <c r="A35" s="30" t="s">
        <v>50</v>
      </c>
      <c r="E35" s="29" t="s">
        <v>1035</v>
      </c>
      <c r="H35" s="43"/>
    </row>
    <row r="36" spans="1:16" x14ac:dyDescent="0.2">
      <c r="A36" s="17" t="s">
        <v>44</v>
      </c>
      <c r="B36" s="21" t="s">
        <v>41</v>
      </c>
      <c r="C36" s="21" t="s">
        <v>130</v>
      </c>
      <c r="D36" s="17" t="s">
        <v>23</v>
      </c>
      <c r="E36" s="22" t="s">
        <v>131</v>
      </c>
      <c r="F36" s="23" t="s">
        <v>127</v>
      </c>
      <c r="G36" s="24">
        <v>10.4</v>
      </c>
      <c r="H36" s="42"/>
      <c r="I36" s="25">
        <f>ROUND(ROUND(H36,2)*ROUND(G36,3),2)</f>
        <v>0</v>
      </c>
      <c r="O36">
        <f>(I36*21)/100</f>
        <v>0</v>
      </c>
      <c r="P36" t="s">
        <v>22</v>
      </c>
    </row>
    <row r="37" spans="1:16" ht="38.25" x14ac:dyDescent="0.2">
      <c r="A37" s="26" t="s">
        <v>48</v>
      </c>
      <c r="E37" s="27" t="s">
        <v>1036</v>
      </c>
      <c r="H37" s="43"/>
    </row>
    <row r="38" spans="1:16" x14ac:dyDescent="0.2">
      <c r="A38" s="30" t="s">
        <v>50</v>
      </c>
      <c r="E38" s="29" t="s">
        <v>1037</v>
      </c>
      <c r="H38" s="43"/>
    </row>
    <row r="39" spans="1:16" x14ac:dyDescent="0.2">
      <c r="A39" s="17" t="s">
        <v>44</v>
      </c>
      <c r="B39" s="21" t="s">
        <v>72</v>
      </c>
      <c r="C39" s="21" t="s">
        <v>497</v>
      </c>
      <c r="D39" s="17" t="s">
        <v>23</v>
      </c>
      <c r="E39" s="22" t="s">
        <v>498</v>
      </c>
      <c r="F39" s="23" t="s">
        <v>127</v>
      </c>
      <c r="G39" s="24">
        <v>5.2</v>
      </c>
      <c r="H39" s="42"/>
      <c r="I39" s="25">
        <f>ROUND(ROUND(H39,2)*ROUND(G39,3),2)</f>
        <v>0</v>
      </c>
      <c r="O39">
        <f>(I39*21)/100</f>
        <v>0</v>
      </c>
      <c r="P39" t="s">
        <v>22</v>
      </c>
    </row>
    <row r="40" spans="1:16" ht="25.5" x14ac:dyDescent="0.2">
      <c r="A40" s="26" t="s">
        <v>48</v>
      </c>
      <c r="E40" s="27" t="s">
        <v>499</v>
      </c>
      <c r="H40" s="43"/>
    </row>
    <row r="41" spans="1:16" x14ac:dyDescent="0.2">
      <c r="A41" s="30" t="s">
        <v>50</v>
      </c>
      <c r="E41" s="29" t="s">
        <v>1038</v>
      </c>
      <c r="H41" s="43"/>
    </row>
    <row r="42" spans="1:16" x14ac:dyDescent="0.2">
      <c r="A42" s="17" t="s">
        <v>44</v>
      </c>
      <c r="B42" s="21" t="s">
        <v>75</v>
      </c>
      <c r="C42" s="21" t="s">
        <v>501</v>
      </c>
      <c r="D42" s="17" t="s">
        <v>23</v>
      </c>
      <c r="E42" s="22" t="s">
        <v>502</v>
      </c>
      <c r="F42" s="23" t="s">
        <v>127</v>
      </c>
      <c r="G42" s="24">
        <v>203.43199999999999</v>
      </c>
      <c r="H42" s="42"/>
      <c r="I42" s="25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26" t="s">
        <v>48</v>
      </c>
      <c r="E43" s="27" t="s">
        <v>503</v>
      </c>
      <c r="H43" s="43"/>
    </row>
    <row r="44" spans="1:16" ht="25.5" x14ac:dyDescent="0.2">
      <c r="A44" s="30" t="s">
        <v>50</v>
      </c>
      <c r="E44" s="29" t="s">
        <v>1039</v>
      </c>
      <c r="H44" s="43"/>
    </row>
    <row r="45" spans="1:16" x14ac:dyDescent="0.2">
      <c r="A45" s="17" t="s">
        <v>44</v>
      </c>
      <c r="B45" s="21" t="s">
        <v>78</v>
      </c>
      <c r="C45" s="21" t="s">
        <v>505</v>
      </c>
      <c r="D45" s="17" t="s">
        <v>23</v>
      </c>
      <c r="E45" s="22" t="s">
        <v>506</v>
      </c>
      <c r="F45" s="23" t="s">
        <v>127</v>
      </c>
      <c r="G45" s="24">
        <v>101.71599999999999</v>
      </c>
      <c r="H45" s="42"/>
      <c r="I45" s="25">
        <f>ROUND(ROUND(H45,2)*ROUND(G45,3),2)</f>
        <v>0</v>
      </c>
      <c r="O45">
        <f>(I45*21)/100</f>
        <v>0</v>
      </c>
      <c r="P45" t="s">
        <v>22</v>
      </c>
    </row>
    <row r="46" spans="1:16" ht="38.25" x14ac:dyDescent="0.2">
      <c r="A46" s="26" t="s">
        <v>48</v>
      </c>
      <c r="E46" s="27" t="s">
        <v>507</v>
      </c>
      <c r="H46" s="43"/>
    </row>
    <row r="47" spans="1:16" x14ac:dyDescent="0.2">
      <c r="A47" s="30" t="s">
        <v>50</v>
      </c>
      <c r="E47" s="29" t="s">
        <v>1040</v>
      </c>
      <c r="H47" s="43"/>
    </row>
    <row r="48" spans="1:16" x14ac:dyDescent="0.2">
      <c r="A48" s="17" t="s">
        <v>44</v>
      </c>
      <c r="B48" s="21" t="s">
        <v>81</v>
      </c>
      <c r="C48" s="21" t="s">
        <v>134</v>
      </c>
      <c r="D48" s="17" t="s">
        <v>23</v>
      </c>
      <c r="E48" s="22" t="s">
        <v>135</v>
      </c>
      <c r="F48" s="23" t="s">
        <v>127</v>
      </c>
      <c r="G48" s="24">
        <v>135.62200000000001</v>
      </c>
      <c r="H48" s="42"/>
      <c r="I48" s="25">
        <f>ROUND(ROUND(H48,2)*ROUND(G48,3),2)</f>
        <v>0</v>
      </c>
      <c r="O48">
        <f>(I48*21)/100</f>
        <v>0</v>
      </c>
      <c r="P48" t="s">
        <v>22</v>
      </c>
    </row>
    <row r="49" spans="1:16" ht="38.25" x14ac:dyDescent="0.2">
      <c r="A49" s="26" t="s">
        <v>48</v>
      </c>
      <c r="E49" s="27" t="s">
        <v>136</v>
      </c>
      <c r="H49" s="43"/>
    </row>
    <row r="50" spans="1:16" ht="25.5" x14ac:dyDescent="0.2">
      <c r="A50" s="30" t="s">
        <v>50</v>
      </c>
      <c r="E50" s="29" t="s">
        <v>1041</v>
      </c>
      <c r="H50" s="43"/>
    </row>
    <row r="51" spans="1:16" x14ac:dyDescent="0.2">
      <c r="A51" s="17" t="s">
        <v>44</v>
      </c>
      <c r="B51" s="21" t="s">
        <v>84</v>
      </c>
      <c r="C51" s="21" t="s">
        <v>138</v>
      </c>
      <c r="D51" s="17" t="s">
        <v>23</v>
      </c>
      <c r="E51" s="22" t="s">
        <v>139</v>
      </c>
      <c r="F51" s="23" t="s">
        <v>127</v>
      </c>
      <c r="G51" s="24">
        <v>133.27500000000001</v>
      </c>
      <c r="H51" s="42"/>
      <c r="I51" s="25">
        <f>ROUND(ROUND(H51,2)*ROUND(G51,3),2)</f>
        <v>0</v>
      </c>
      <c r="O51">
        <f>(I51*21)/100</f>
        <v>0</v>
      </c>
      <c r="P51" t="s">
        <v>22</v>
      </c>
    </row>
    <row r="52" spans="1:16" ht="38.25" x14ac:dyDescent="0.2">
      <c r="A52" s="26" t="s">
        <v>48</v>
      </c>
      <c r="E52" s="27" t="s">
        <v>140</v>
      </c>
      <c r="H52" s="43"/>
    </row>
    <row r="53" spans="1:16" x14ac:dyDescent="0.2">
      <c r="A53" s="30" t="s">
        <v>50</v>
      </c>
      <c r="E53" s="29" t="s">
        <v>1042</v>
      </c>
      <c r="H53" s="43"/>
    </row>
    <row r="54" spans="1:16" x14ac:dyDescent="0.2">
      <c r="A54" s="17" t="s">
        <v>44</v>
      </c>
      <c r="B54" s="21" t="s">
        <v>88</v>
      </c>
      <c r="C54" s="21" t="s">
        <v>1043</v>
      </c>
      <c r="D54" s="17" t="s">
        <v>23</v>
      </c>
      <c r="E54" s="22" t="s">
        <v>1044</v>
      </c>
      <c r="F54" s="23" t="s">
        <v>127</v>
      </c>
      <c r="G54" s="24">
        <v>25.75</v>
      </c>
      <c r="H54" s="42"/>
      <c r="I54" s="25">
        <f>ROUND(ROUND(H54,2)*ROUND(G54,3),2)</f>
        <v>0</v>
      </c>
      <c r="O54">
        <f>(I54*21)/100</f>
        <v>0</v>
      </c>
      <c r="P54" t="s">
        <v>22</v>
      </c>
    </row>
    <row r="55" spans="1:16" ht="38.25" x14ac:dyDescent="0.2">
      <c r="A55" s="26" t="s">
        <v>48</v>
      </c>
      <c r="E55" s="27" t="s">
        <v>1045</v>
      </c>
      <c r="H55" s="43"/>
    </row>
    <row r="56" spans="1:16" x14ac:dyDescent="0.2">
      <c r="A56" s="30" t="s">
        <v>50</v>
      </c>
      <c r="E56" s="29" t="s">
        <v>23</v>
      </c>
      <c r="H56" s="43"/>
    </row>
    <row r="57" spans="1:16" x14ac:dyDescent="0.2">
      <c r="A57" s="17" t="s">
        <v>44</v>
      </c>
      <c r="B57" s="21" t="s">
        <v>156</v>
      </c>
      <c r="C57" s="21" t="s">
        <v>142</v>
      </c>
      <c r="D57" s="17" t="s">
        <v>23</v>
      </c>
      <c r="E57" s="22" t="s">
        <v>143</v>
      </c>
      <c r="F57" s="23" t="s">
        <v>96</v>
      </c>
      <c r="G57" s="24">
        <v>776.19</v>
      </c>
      <c r="H57" s="42"/>
      <c r="I57" s="25">
        <f>ROUND(ROUND(H57,2)*ROUND(G57,3),2)</f>
        <v>0</v>
      </c>
      <c r="O57">
        <f>(I57*21)/100</f>
        <v>0</v>
      </c>
      <c r="P57" t="s">
        <v>22</v>
      </c>
    </row>
    <row r="58" spans="1:16" ht="25.5" x14ac:dyDescent="0.2">
      <c r="A58" s="26" t="s">
        <v>48</v>
      </c>
      <c r="E58" s="27" t="s">
        <v>144</v>
      </c>
      <c r="H58" s="43"/>
    </row>
    <row r="59" spans="1:16" x14ac:dyDescent="0.2">
      <c r="A59" s="30" t="s">
        <v>50</v>
      </c>
      <c r="E59" s="29" t="s">
        <v>1046</v>
      </c>
      <c r="H59" s="43"/>
    </row>
    <row r="60" spans="1:16" x14ac:dyDescent="0.2">
      <c r="A60" s="17" t="s">
        <v>44</v>
      </c>
      <c r="B60" s="21" t="s">
        <v>161</v>
      </c>
      <c r="C60" s="21" t="s">
        <v>146</v>
      </c>
      <c r="D60" s="17" t="s">
        <v>23</v>
      </c>
      <c r="E60" s="22" t="s">
        <v>147</v>
      </c>
      <c r="F60" s="23" t="s">
        <v>96</v>
      </c>
      <c r="G60" s="24">
        <v>24</v>
      </c>
      <c r="H60" s="42"/>
      <c r="I60" s="25">
        <f>ROUND(ROUND(H60,2)*ROUND(G60,3),2)</f>
        <v>0</v>
      </c>
      <c r="O60">
        <f>(I60*21)/100</f>
        <v>0</v>
      </c>
      <c r="P60" t="s">
        <v>22</v>
      </c>
    </row>
    <row r="61" spans="1:16" ht="25.5" x14ac:dyDescent="0.2">
      <c r="A61" s="26" t="s">
        <v>48</v>
      </c>
      <c r="E61" s="27" t="s">
        <v>148</v>
      </c>
      <c r="H61" s="43"/>
    </row>
    <row r="62" spans="1:16" x14ac:dyDescent="0.2">
      <c r="A62" s="30" t="s">
        <v>50</v>
      </c>
      <c r="E62" s="29" t="s">
        <v>1047</v>
      </c>
      <c r="H62" s="43"/>
    </row>
    <row r="63" spans="1:16" x14ac:dyDescent="0.2">
      <c r="A63" s="17" t="s">
        <v>44</v>
      </c>
      <c r="B63" s="21" t="s">
        <v>166</v>
      </c>
      <c r="C63" s="21" t="s">
        <v>150</v>
      </c>
      <c r="D63" s="17" t="s">
        <v>23</v>
      </c>
      <c r="E63" s="22" t="s">
        <v>151</v>
      </c>
      <c r="F63" s="23" t="s">
        <v>96</v>
      </c>
      <c r="G63" s="24">
        <v>776.19</v>
      </c>
      <c r="H63" s="42"/>
      <c r="I63" s="25">
        <f>ROUND(ROUND(H63,2)*ROUND(G63,3),2)</f>
        <v>0</v>
      </c>
      <c r="O63">
        <f>(I63*21)/100</f>
        <v>0</v>
      </c>
      <c r="P63" t="s">
        <v>22</v>
      </c>
    </row>
    <row r="64" spans="1:16" ht="25.5" x14ac:dyDescent="0.2">
      <c r="A64" s="26" t="s">
        <v>48</v>
      </c>
      <c r="E64" s="27" t="s">
        <v>152</v>
      </c>
      <c r="H64" s="43"/>
    </row>
    <row r="65" spans="1:16" x14ac:dyDescent="0.2">
      <c r="A65" s="30" t="s">
        <v>50</v>
      </c>
      <c r="E65" s="29" t="s">
        <v>1046</v>
      </c>
      <c r="H65" s="43"/>
    </row>
    <row r="66" spans="1:16" x14ac:dyDescent="0.2">
      <c r="A66" s="17" t="s">
        <v>44</v>
      </c>
      <c r="B66" s="21" t="s">
        <v>172</v>
      </c>
      <c r="C66" s="21" t="s">
        <v>153</v>
      </c>
      <c r="D66" s="17" t="s">
        <v>23</v>
      </c>
      <c r="E66" s="22" t="s">
        <v>154</v>
      </c>
      <c r="F66" s="23" t="s">
        <v>96</v>
      </c>
      <c r="G66" s="24">
        <v>24</v>
      </c>
      <c r="H66" s="42"/>
      <c r="I66" s="25">
        <f>ROUND(ROUND(H66,2)*ROUND(G66,3),2)</f>
        <v>0</v>
      </c>
      <c r="O66">
        <f>(I66*21)/100</f>
        <v>0</v>
      </c>
      <c r="P66" t="s">
        <v>22</v>
      </c>
    </row>
    <row r="67" spans="1:16" ht="25.5" x14ac:dyDescent="0.2">
      <c r="A67" s="26" t="s">
        <v>48</v>
      </c>
      <c r="E67" s="27" t="s">
        <v>155</v>
      </c>
      <c r="H67" s="43"/>
    </row>
    <row r="68" spans="1:16" x14ac:dyDescent="0.2">
      <c r="A68" s="30" t="s">
        <v>50</v>
      </c>
      <c r="E68" s="29" t="s">
        <v>1047</v>
      </c>
      <c r="H68" s="43"/>
    </row>
    <row r="69" spans="1:16" x14ac:dyDescent="0.2">
      <c r="A69" s="17" t="s">
        <v>44</v>
      </c>
      <c r="B69" s="21" t="s">
        <v>182</v>
      </c>
      <c r="C69" s="21" t="s">
        <v>1048</v>
      </c>
      <c r="D69" s="17" t="s">
        <v>23</v>
      </c>
      <c r="E69" s="22" t="s">
        <v>1049</v>
      </c>
      <c r="F69" s="23" t="s">
        <v>127</v>
      </c>
      <c r="G69" s="24">
        <v>349.45400000000001</v>
      </c>
      <c r="H69" s="42"/>
      <c r="I69" s="25">
        <f>ROUND(ROUND(H69,2)*ROUND(G69,3),2)</f>
        <v>0</v>
      </c>
      <c r="O69">
        <f>(I69*21)/100</f>
        <v>0</v>
      </c>
      <c r="P69" t="s">
        <v>22</v>
      </c>
    </row>
    <row r="70" spans="1:16" ht="25.5" x14ac:dyDescent="0.2">
      <c r="A70" s="26" t="s">
        <v>48</v>
      </c>
      <c r="E70" s="27" t="s">
        <v>1050</v>
      </c>
      <c r="H70" s="43"/>
    </row>
    <row r="71" spans="1:16" x14ac:dyDescent="0.2">
      <c r="A71" s="30" t="s">
        <v>50</v>
      </c>
      <c r="E71" s="29" t="s">
        <v>1051</v>
      </c>
      <c r="H71" s="43"/>
    </row>
    <row r="72" spans="1:16" x14ac:dyDescent="0.2">
      <c r="A72" s="17" t="s">
        <v>44</v>
      </c>
      <c r="B72" s="21" t="s">
        <v>192</v>
      </c>
      <c r="C72" s="21" t="s">
        <v>1052</v>
      </c>
      <c r="D72" s="17" t="s">
        <v>23</v>
      </c>
      <c r="E72" s="22" t="s">
        <v>1053</v>
      </c>
      <c r="F72" s="23" t="s">
        <v>127</v>
      </c>
      <c r="G72" s="24">
        <v>25.75</v>
      </c>
      <c r="H72" s="42"/>
      <c r="I72" s="25">
        <f>ROUND(ROUND(H72,2)*ROUND(G72,3),2)</f>
        <v>0</v>
      </c>
      <c r="O72">
        <f>(I72*21)/100</f>
        <v>0</v>
      </c>
      <c r="P72" t="s">
        <v>22</v>
      </c>
    </row>
    <row r="73" spans="1:16" ht="25.5" x14ac:dyDescent="0.2">
      <c r="A73" s="26" t="s">
        <v>48</v>
      </c>
      <c r="E73" s="27" t="s">
        <v>1054</v>
      </c>
      <c r="H73" s="43"/>
    </row>
    <row r="74" spans="1:16" x14ac:dyDescent="0.2">
      <c r="A74" s="30" t="s">
        <v>50</v>
      </c>
      <c r="E74" s="29" t="s">
        <v>23</v>
      </c>
      <c r="H74" s="43"/>
    </row>
    <row r="75" spans="1:16" x14ac:dyDescent="0.2">
      <c r="A75" s="17" t="s">
        <v>44</v>
      </c>
      <c r="B75" s="21" t="s">
        <v>195</v>
      </c>
      <c r="C75" s="21" t="s">
        <v>162</v>
      </c>
      <c r="D75" s="17" t="s">
        <v>23</v>
      </c>
      <c r="E75" s="22" t="s">
        <v>163</v>
      </c>
      <c r="F75" s="23" t="s">
        <v>127</v>
      </c>
      <c r="G75" s="24">
        <v>413.30500000000001</v>
      </c>
      <c r="H75" s="42"/>
      <c r="I75" s="25">
        <f>ROUND(ROUND(H75,2)*ROUND(G75,3),2)</f>
        <v>0</v>
      </c>
      <c r="O75">
        <f>(I75*21)/100</f>
        <v>0</v>
      </c>
      <c r="P75" t="s">
        <v>22</v>
      </c>
    </row>
    <row r="76" spans="1:16" ht="38.25" x14ac:dyDescent="0.2">
      <c r="A76" s="26" t="s">
        <v>48</v>
      </c>
      <c r="E76" s="27" t="s">
        <v>164</v>
      </c>
      <c r="H76" s="43"/>
    </row>
    <row r="77" spans="1:16" ht="25.5" x14ac:dyDescent="0.2">
      <c r="A77" s="30" t="s">
        <v>50</v>
      </c>
      <c r="E77" s="29" t="s">
        <v>1055</v>
      </c>
      <c r="H77" s="43"/>
    </row>
    <row r="78" spans="1:16" x14ac:dyDescent="0.2">
      <c r="A78" s="17" t="s">
        <v>44</v>
      </c>
      <c r="B78" s="21" t="s">
        <v>200</v>
      </c>
      <c r="C78" s="21" t="s">
        <v>167</v>
      </c>
      <c r="D78" s="17" t="s">
        <v>23</v>
      </c>
      <c r="E78" s="22" t="s">
        <v>168</v>
      </c>
      <c r="F78" s="23" t="s">
        <v>169</v>
      </c>
      <c r="G78" s="24">
        <v>765.85799999999995</v>
      </c>
      <c r="H78" s="42"/>
      <c r="I78" s="25">
        <f>ROUND(ROUND(H78,2)*ROUND(G78,3),2)</f>
        <v>0</v>
      </c>
      <c r="O78">
        <f>(I78*21)/100</f>
        <v>0</v>
      </c>
      <c r="P78" t="s">
        <v>22</v>
      </c>
    </row>
    <row r="79" spans="1:16" ht="25.5" x14ac:dyDescent="0.2">
      <c r="A79" s="26" t="s">
        <v>48</v>
      </c>
      <c r="E79" s="27" t="s">
        <v>170</v>
      </c>
      <c r="H79" s="43"/>
    </row>
    <row r="80" spans="1:16" x14ac:dyDescent="0.2">
      <c r="A80" s="30" t="s">
        <v>50</v>
      </c>
      <c r="E80" s="29" t="s">
        <v>1056</v>
      </c>
      <c r="H80" s="43"/>
    </row>
    <row r="81" spans="1:16" x14ac:dyDescent="0.2">
      <c r="A81" s="17" t="s">
        <v>44</v>
      </c>
      <c r="B81" s="21" t="s">
        <v>205</v>
      </c>
      <c r="C81" s="21" t="s">
        <v>173</v>
      </c>
      <c r="D81" s="17" t="s">
        <v>23</v>
      </c>
      <c r="E81" s="22" t="s">
        <v>174</v>
      </c>
      <c r="F81" s="23" t="s">
        <v>127</v>
      </c>
      <c r="G81" s="24">
        <v>289.654</v>
      </c>
      <c r="H81" s="42"/>
      <c r="I81" s="25">
        <f>ROUND(ROUND(H81,2)*ROUND(G81,3),2)</f>
        <v>0</v>
      </c>
      <c r="O81">
        <f>(I81*21)/100</f>
        <v>0</v>
      </c>
      <c r="P81" t="s">
        <v>22</v>
      </c>
    </row>
    <row r="82" spans="1:16" ht="38.25" x14ac:dyDescent="0.2">
      <c r="A82" s="26" t="s">
        <v>48</v>
      </c>
      <c r="E82" s="27" t="s">
        <v>516</v>
      </c>
      <c r="H82" s="43"/>
    </row>
    <row r="83" spans="1:16" ht="25.5" x14ac:dyDescent="0.2">
      <c r="A83" s="30" t="s">
        <v>50</v>
      </c>
      <c r="E83" s="29" t="s">
        <v>1057</v>
      </c>
      <c r="H83" s="43"/>
    </row>
    <row r="84" spans="1:16" x14ac:dyDescent="0.2">
      <c r="A84" s="17" t="s">
        <v>177</v>
      </c>
      <c r="B84" s="21" t="s">
        <v>205</v>
      </c>
      <c r="C84" s="21" t="s">
        <v>178</v>
      </c>
      <c r="D84" s="17" t="s">
        <v>23</v>
      </c>
      <c r="E84" s="22" t="s">
        <v>179</v>
      </c>
      <c r="F84" s="23" t="s">
        <v>169</v>
      </c>
      <c r="G84" s="24">
        <v>535.86</v>
      </c>
      <c r="H84" s="42"/>
      <c r="I84" s="25">
        <f>ROUND(ROUND(H84,2)*ROUND(G84,3),2)</f>
        <v>0</v>
      </c>
      <c r="O84">
        <f>(I84*21)/100</f>
        <v>0</v>
      </c>
      <c r="P84" t="s">
        <v>22</v>
      </c>
    </row>
    <row r="85" spans="1:16" x14ac:dyDescent="0.2">
      <c r="A85" s="26" t="s">
        <v>48</v>
      </c>
      <c r="E85" s="27" t="s">
        <v>180</v>
      </c>
      <c r="H85" s="43"/>
    </row>
    <row r="86" spans="1:16" x14ac:dyDescent="0.2">
      <c r="A86" s="30" t="s">
        <v>50</v>
      </c>
      <c r="E86" s="29" t="s">
        <v>1058</v>
      </c>
      <c r="H86" s="43"/>
    </row>
    <row r="87" spans="1:16" x14ac:dyDescent="0.2">
      <c r="A87" s="17" t="s">
        <v>44</v>
      </c>
      <c r="B87" s="21" t="s">
        <v>210</v>
      </c>
      <c r="C87" s="21" t="s">
        <v>183</v>
      </c>
      <c r="D87" s="17" t="s">
        <v>23</v>
      </c>
      <c r="E87" s="22" t="s">
        <v>185</v>
      </c>
      <c r="F87" s="23" t="s">
        <v>127</v>
      </c>
      <c r="G87" s="24">
        <v>46.795999999999999</v>
      </c>
      <c r="H87" s="42"/>
      <c r="I87" s="25">
        <f>ROUND(ROUND(H87,2)*ROUND(G87,3),2)</f>
        <v>0</v>
      </c>
      <c r="O87">
        <f>(I87*21)/100</f>
        <v>0</v>
      </c>
      <c r="P87" t="s">
        <v>22</v>
      </c>
    </row>
    <row r="88" spans="1:16" ht="38.25" x14ac:dyDescent="0.2">
      <c r="A88" s="26" t="s">
        <v>48</v>
      </c>
      <c r="E88" s="27" t="s">
        <v>1059</v>
      </c>
      <c r="H88" s="43"/>
    </row>
    <row r="89" spans="1:16" ht="51" x14ac:dyDescent="0.2">
      <c r="A89" s="30" t="s">
        <v>50</v>
      </c>
      <c r="E89" s="29" t="s">
        <v>1060</v>
      </c>
      <c r="H89" s="43"/>
    </row>
    <row r="90" spans="1:16" x14ac:dyDescent="0.2">
      <c r="A90" s="17" t="s">
        <v>177</v>
      </c>
      <c r="B90" s="21" t="s">
        <v>210</v>
      </c>
      <c r="C90" s="21" t="s">
        <v>527</v>
      </c>
      <c r="D90" s="17" t="s">
        <v>23</v>
      </c>
      <c r="E90" s="22" t="s">
        <v>528</v>
      </c>
      <c r="F90" s="23" t="s">
        <v>169</v>
      </c>
      <c r="G90" s="24">
        <v>97.102000000000004</v>
      </c>
      <c r="H90" s="42"/>
      <c r="I90" s="25">
        <f>ROUND(ROUND(H90,2)*ROUND(G90,3),2)</f>
        <v>0</v>
      </c>
      <c r="O90">
        <f>(I90*21)/100</f>
        <v>0</v>
      </c>
      <c r="P90" t="s">
        <v>22</v>
      </c>
    </row>
    <row r="91" spans="1:16" x14ac:dyDescent="0.2">
      <c r="A91" s="26" t="s">
        <v>48</v>
      </c>
      <c r="E91" s="27" t="s">
        <v>529</v>
      </c>
      <c r="H91" s="43"/>
    </row>
    <row r="92" spans="1:16" x14ac:dyDescent="0.2">
      <c r="A92" s="30" t="s">
        <v>50</v>
      </c>
      <c r="E92" s="29" t="s">
        <v>1061</v>
      </c>
      <c r="H92" s="43"/>
    </row>
    <row r="93" spans="1:16" x14ac:dyDescent="0.2">
      <c r="A93" s="17" t="s">
        <v>44</v>
      </c>
      <c r="B93" s="21" t="s">
        <v>216</v>
      </c>
      <c r="C93" s="21" t="s">
        <v>196</v>
      </c>
      <c r="D93" s="17" t="s">
        <v>23</v>
      </c>
      <c r="E93" s="22" t="s">
        <v>197</v>
      </c>
      <c r="F93" s="23" t="s">
        <v>127</v>
      </c>
      <c r="G93" s="24">
        <v>349.45400000000001</v>
      </c>
      <c r="H93" s="42"/>
      <c r="I93" s="25">
        <f>ROUND(ROUND(H93,2)*ROUND(G93,3),2)</f>
        <v>0</v>
      </c>
      <c r="O93">
        <f>(I93*21)/100</f>
        <v>0</v>
      </c>
      <c r="P93" t="s">
        <v>22</v>
      </c>
    </row>
    <row r="94" spans="1:16" ht="51" x14ac:dyDescent="0.2">
      <c r="A94" s="26" t="s">
        <v>48</v>
      </c>
      <c r="E94" s="27" t="s">
        <v>198</v>
      </c>
      <c r="H94" s="43"/>
    </row>
    <row r="95" spans="1:16" x14ac:dyDescent="0.2">
      <c r="A95" s="30" t="s">
        <v>50</v>
      </c>
      <c r="E95" s="29" t="s">
        <v>1051</v>
      </c>
      <c r="H95" s="43"/>
    </row>
    <row r="96" spans="1:16" x14ac:dyDescent="0.2">
      <c r="A96" s="17" t="s">
        <v>44</v>
      </c>
      <c r="B96" s="21" t="s">
        <v>220</v>
      </c>
      <c r="C96" s="21" t="s">
        <v>1062</v>
      </c>
      <c r="D96" s="17" t="s">
        <v>23</v>
      </c>
      <c r="E96" s="22" t="s">
        <v>1063</v>
      </c>
      <c r="F96" s="23" t="s">
        <v>127</v>
      </c>
      <c r="G96" s="24">
        <v>25.75</v>
      </c>
      <c r="H96" s="42"/>
      <c r="I96" s="25">
        <f>ROUND(ROUND(H96,2)*ROUND(G96,3),2)</f>
        <v>0</v>
      </c>
      <c r="O96">
        <f>(I96*21)/100</f>
        <v>0</v>
      </c>
      <c r="P96" t="s">
        <v>22</v>
      </c>
    </row>
    <row r="97" spans="1:18" ht="51" x14ac:dyDescent="0.2">
      <c r="A97" s="26" t="s">
        <v>48</v>
      </c>
      <c r="E97" s="27" t="s">
        <v>1064</v>
      </c>
      <c r="H97" s="43"/>
    </row>
    <row r="98" spans="1:18" x14ac:dyDescent="0.2">
      <c r="A98" s="28" t="s">
        <v>50</v>
      </c>
      <c r="E98" s="29" t="s">
        <v>23</v>
      </c>
      <c r="H98" s="43"/>
    </row>
    <row r="99" spans="1:18" ht="12.75" customHeight="1" x14ac:dyDescent="0.2">
      <c r="A99" s="5" t="s">
        <v>42</v>
      </c>
      <c r="B99" s="5"/>
      <c r="C99" s="32" t="s">
        <v>21</v>
      </c>
      <c r="D99" s="5"/>
      <c r="E99" s="19" t="s">
        <v>549</v>
      </c>
      <c r="F99" s="5"/>
      <c r="G99" s="5"/>
      <c r="H99" s="44"/>
      <c r="I99" s="33">
        <f>0+Q99</f>
        <v>0</v>
      </c>
      <c r="O99">
        <f>0+R99</f>
        <v>0</v>
      </c>
      <c r="Q99">
        <f>0+I100+I103</f>
        <v>0</v>
      </c>
      <c r="R99">
        <f>0+O100+O103</f>
        <v>0</v>
      </c>
    </row>
    <row r="100" spans="1:18" x14ac:dyDescent="0.2">
      <c r="A100" s="17" t="s">
        <v>44</v>
      </c>
      <c r="B100" s="21" t="s">
        <v>224</v>
      </c>
      <c r="C100" s="21" t="s">
        <v>550</v>
      </c>
      <c r="D100" s="17" t="s">
        <v>23</v>
      </c>
      <c r="E100" s="22" t="s">
        <v>551</v>
      </c>
      <c r="F100" s="23" t="s">
        <v>122</v>
      </c>
      <c r="G100" s="24">
        <v>140.97</v>
      </c>
      <c r="H100" s="42"/>
      <c r="I100" s="25">
        <f>ROUND(ROUND(H100,2)*ROUND(G100,3),2)</f>
        <v>0</v>
      </c>
      <c r="O100">
        <f>(I100*21)/100</f>
        <v>0</v>
      </c>
      <c r="P100" t="s">
        <v>22</v>
      </c>
    </row>
    <row r="101" spans="1:18" x14ac:dyDescent="0.2">
      <c r="A101" s="26" t="s">
        <v>48</v>
      </c>
      <c r="E101" s="27" t="s">
        <v>1065</v>
      </c>
      <c r="H101" s="43"/>
    </row>
    <row r="102" spans="1:18" x14ac:dyDescent="0.2">
      <c r="A102" s="30" t="s">
        <v>50</v>
      </c>
      <c r="E102" s="29" t="s">
        <v>1066</v>
      </c>
      <c r="H102" s="43"/>
    </row>
    <row r="103" spans="1:18" x14ac:dyDescent="0.2">
      <c r="A103" s="17" t="s">
        <v>44</v>
      </c>
      <c r="B103" s="21" t="s">
        <v>228</v>
      </c>
      <c r="C103" s="21" t="s">
        <v>554</v>
      </c>
      <c r="D103" s="17" t="s">
        <v>23</v>
      </c>
      <c r="E103" s="22" t="s">
        <v>555</v>
      </c>
      <c r="F103" s="23" t="s">
        <v>122</v>
      </c>
      <c r="G103" s="24">
        <v>140.97</v>
      </c>
      <c r="H103" s="42"/>
      <c r="I103" s="25">
        <f>ROUND(ROUND(H103,2)*ROUND(G103,3),2)</f>
        <v>0</v>
      </c>
      <c r="O103">
        <f>(I103*21)/100</f>
        <v>0</v>
      </c>
      <c r="P103" t="s">
        <v>22</v>
      </c>
    </row>
    <row r="104" spans="1:18" ht="25.5" x14ac:dyDescent="0.2">
      <c r="A104" s="26" t="s">
        <v>48</v>
      </c>
      <c r="E104" s="27" t="s">
        <v>1067</v>
      </c>
      <c r="H104" s="43"/>
    </row>
    <row r="105" spans="1:18" x14ac:dyDescent="0.2">
      <c r="A105" s="28" t="s">
        <v>50</v>
      </c>
      <c r="E105" s="29" t="s">
        <v>1066</v>
      </c>
      <c r="H105" s="43"/>
    </row>
    <row r="106" spans="1:18" ht="12.75" customHeight="1" x14ac:dyDescent="0.2">
      <c r="A106" s="5" t="s">
        <v>42</v>
      </c>
      <c r="B106" s="5"/>
      <c r="C106" s="32" t="s">
        <v>32</v>
      </c>
      <c r="D106" s="5"/>
      <c r="E106" s="19" t="s">
        <v>199</v>
      </c>
      <c r="F106" s="5"/>
      <c r="G106" s="5"/>
      <c r="H106" s="44"/>
      <c r="I106" s="33">
        <f>0+Q106</f>
        <v>0</v>
      </c>
      <c r="O106">
        <f>0+R106</f>
        <v>0</v>
      </c>
      <c r="Q106">
        <f>0+I107</f>
        <v>0</v>
      </c>
      <c r="R106">
        <f>0+O107</f>
        <v>0</v>
      </c>
    </row>
    <row r="107" spans="1:18" x14ac:dyDescent="0.2">
      <c r="A107" s="17" t="s">
        <v>44</v>
      </c>
      <c r="B107" s="21" t="s">
        <v>232</v>
      </c>
      <c r="C107" s="21" t="s">
        <v>1068</v>
      </c>
      <c r="D107" s="17" t="s">
        <v>23</v>
      </c>
      <c r="E107" s="22" t="s">
        <v>1069</v>
      </c>
      <c r="F107" s="23" t="s">
        <v>127</v>
      </c>
      <c r="G107" s="24">
        <v>26.925000000000001</v>
      </c>
      <c r="H107" s="42"/>
      <c r="I107" s="25">
        <f>ROUND(ROUND(H107,2)*ROUND(G107,3),2)</f>
        <v>0</v>
      </c>
      <c r="O107">
        <f>(I107*21)/100</f>
        <v>0</v>
      </c>
      <c r="P107" t="s">
        <v>22</v>
      </c>
    </row>
    <row r="108" spans="1:18" ht="25.5" x14ac:dyDescent="0.2">
      <c r="A108" s="26" t="s">
        <v>48</v>
      </c>
      <c r="E108" s="27" t="s">
        <v>1070</v>
      </c>
      <c r="H108" s="43"/>
    </row>
    <row r="109" spans="1:18" ht="25.5" x14ac:dyDescent="0.2">
      <c r="A109" s="28" t="s">
        <v>50</v>
      </c>
      <c r="E109" s="29" t="s">
        <v>1071</v>
      </c>
      <c r="H109" s="43"/>
    </row>
    <row r="110" spans="1:18" ht="12.75" customHeight="1" x14ac:dyDescent="0.2">
      <c r="A110" s="5" t="s">
        <v>42</v>
      </c>
      <c r="B110" s="5"/>
      <c r="C110" s="32" t="s">
        <v>34</v>
      </c>
      <c r="D110" s="5"/>
      <c r="E110" s="19" t="s">
        <v>215</v>
      </c>
      <c r="F110" s="5"/>
      <c r="G110" s="5"/>
      <c r="H110" s="44"/>
      <c r="I110" s="33">
        <f>0+Q110</f>
        <v>0</v>
      </c>
      <c r="O110">
        <f>0+R110</f>
        <v>0</v>
      </c>
      <c r="Q110">
        <f>0+I111+I114+I117+I120+I123+I126+I129</f>
        <v>0</v>
      </c>
      <c r="R110">
        <f>0+O111+O114+O117+O120+O123+O126+O129</f>
        <v>0</v>
      </c>
    </row>
    <row r="111" spans="1:18" x14ac:dyDescent="0.2">
      <c r="A111" s="17" t="s">
        <v>44</v>
      </c>
      <c r="B111" s="21" t="s">
        <v>238</v>
      </c>
      <c r="C111" s="21" t="s">
        <v>563</v>
      </c>
      <c r="D111" s="17" t="s">
        <v>23</v>
      </c>
      <c r="E111" s="22" t="s">
        <v>564</v>
      </c>
      <c r="F111" s="23" t="s">
        <v>96</v>
      </c>
      <c r="G111" s="24">
        <v>11.72</v>
      </c>
      <c r="H111" s="42"/>
      <c r="I111" s="25">
        <f>ROUND(ROUND(H111,2)*ROUND(G111,3),2)</f>
        <v>0</v>
      </c>
      <c r="O111">
        <f>(I111*21)/100</f>
        <v>0</v>
      </c>
      <c r="P111" t="s">
        <v>22</v>
      </c>
    </row>
    <row r="112" spans="1:18" ht="38.25" x14ac:dyDescent="0.2">
      <c r="A112" s="26" t="s">
        <v>48</v>
      </c>
      <c r="E112" s="27" t="s">
        <v>565</v>
      </c>
      <c r="H112" s="43"/>
    </row>
    <row r="113" spans="1:16" x14ac:dyDescent="0.2">
      <c r="A113" s="30" t="s">
        <v>50</v>
      </c>
      <c r="E113" s="29" t="s">
        <v>1030</v>
      </c>
      <c r="H113" s="43"/>
    </row>
    <row r="114" spans="1:16" x14ac:dyDescent="0.2">
      <c r="A114" s="17" t="s">
        <v>44</v>
      </c>
      <c r="B114" s="21" t="s">
        <v>249</v>
      </c>
      <c r="C114" s="21" t="s">
        <v>217</v>
      </c>
      <c r="D114" s="17" t="s">
        <v>23</v>
      </c>
      <c r="E114" s="22" t="s">
        <v>218</v>
      </c>
      <c r="F114" s="23" t="s">
        <v>96</v>
      </c>
      <c r="G114" s="24">
        <v>149.55000000000001</v>
      </c>
      <c r="H114" s="42"/>
      <c r="I114" s="25">
        <f>ROUND(ROUND(H114,2)*ROUND(G114,3),2)</f>
        <v>0</v>
      </c>
      <c r="O114">
        <f>(I114*21)/100</f>
        <v>0</v>
      </c>
      <c r="P114" t="s">
        <v>22</v>
      </c>
    </row>
    <row r="115" spans="1:16" ht="38.25" x14ac:dyDescent="0.2">
      <c r="A115" s="26" t="s">
        <v>48</v>
      </c>
      <c r="E115" s="27" t="s">
        <v>219</v>
      </c>
      <c r="H115" s="43"/>
    </row>
    <row r="116" spans="1:16" x14ac:dyDescent="0.2">
      <c r="A116" s="30" t="s">
        <v>50</v>
      </c>
      <c r="E116" s="29" t="s">
        <v>1072</v>
      </c>
      <c r="H116" s="43"/>
    </row>
    <row r="117" spans="1:16" x14ac:dyDescent="0.2">
      <c r="A117" s="17" t="s">
        <v>44</v>
      </c>
      <c r="B117" s="21" t="s">
        <v>254</v>
      </c>
      <c r="C117" s="21" t="s">
        <v>221</v>
      </c>
      <c r="D117" s="17" t="s">
        <v>23</v>
      </c>
      <c r="E117" s="22" t="s">
        <v>222</v>
      </c>
      <c r="F117" s="23" t="s">
        <v>96</v>
      </c>
      <c r="G117" s="24">
        <v>60.625</v>
      </c>
      <c r="H117" s="42"/>
      <c r="I117" s="25">
        <f>ROUND(ROUND(H117,2)*ROUND(G117,3),2)</f>
        <v>0</v>
      </c>
      <c r="O117">
        <f>(I117*21)/100</f>
        <v>0</v>
      </c>
      <c r="P117" t="s">
        <v>22</v>
      </c>
    </row>
    <row r="118" spans="1:16" ht="38.25" x14ac:dyDescent="0.2">
      <c r="A118" s="26" t="s">
        <v>48</v>
      </c>
      <c r="E118" s="27" t="s">
        <v>566</v>
      </c>
      <c r="H118" s="43"/>
    </row>
    <row r="119" spans="1:16" x14ac:dyDescent="0.2">
      <c r="A119" s="30" t="s">
        <v>50</v>
      </c>
      <c r="E119" s="29" t="s">
        <v>1073</v>
      </c>
      <c r="H119" s="43"/>
    </row>
    <row r="120" spans="1:16" ht="25.5" x14ac:dyDescent="0.2">
      <c r="A120" s="17" t="s">
        <v>44</v>
      </c>
      <c r="B120" s="21" t="s">
        <v>258</v>
      </c>
      <c r="C120" s="21" t="s">
        <v>568</v>
      </c>
      <c r="D120" s="17" t="s">
        <v>23</v>
      </c>
      <c r="E120" s="22" t="s">
        <v>569</v>
      </c>
      <c r="F120" s="23" t="s">
        <v>96</v>
      </c>
      <c r="G120" s="24">
        <v>48.905000000000001</v>
      </c>
      <c r="H120" s="42"/>
      <c r="I120" s="25">
        <f>ROUND(ROUND(H120,2)*ROUND(G120,3),2)</f>
        <v>0</v>
      </c>
      <c r="O120">
        <f>(I120*21)/100</f>
        <v>0</v>
      </c>
      <c r="P120" t="s">
        <v>22</v>
      </c>
    </row>
    <row r="121" spans="1:16" ht="51" x14ac:dyDescent="0.2">
      <c r="A121" s="26" t="s">
        <v>48</v>
      </c>
      <c r="E121" s="27" t="s">
        <v>570</v>
      </c>
      <c r="H121" s="43"/>
    </row>
    <row r="122" spans="1:16" x14ac:dyDescent="0.2">
      <c r="A122" s="30" t="s">
        <v>50</v>
      </c>
      <c r="E122" s="29" t="s">
        <v>1074</v>
      </c>
      <c r="H122" s="43"/>
    </row>
    <row r="123" spans="1:16" ht="25.5" x14ac:dyDescent="0.2">
      <c r="A123" s="17" t="s">
        <v>44</v>
      </c>
      <c r="B123" s="21" t="s">
        <v>265</v>
      </c>
      <c r="C123" s="21" t="s">
        <v>572</v>
      </c>
      <c r="D123" s="17" t="s">
        <v>23</v>
      </c>
      <c r="E123" s="22" t="s">
        <v>573</v>
      </c>
      <c r="F123" s="23" t="s">
        <v>96</v>
      </c>
      <c r="G123" s="24">
        <v>23.44</v>
      </c>
      <c r="H123" s="42"/>
      <c r="I123" s="25">
        <f>ROUND(ROUND(H123,2)*ROUND(G123,3),2)</f>
        <v>0</v>
      </c>
      <c r="O123">
        <f>(I123*21)/100</f>
        <v>0</v>
      </c>
      <c r="P123" t="s">
        <v>22</v>
      </c>
    </row>
    <row r="124" spans="1:16" ht="38.25" x14ac:dyDescent="0.2">
      <c r="A124" s="26" t="s">
        <v>48</v>
      </c>
      <c r="E124" s="27" t="s">
        <v>574</v>
      </c>
      <c r="H124" s="43"/>
    </row>
    <row r="125" spans="1:16" x14ac:dyDescent="0.2">
      <c r="A125" s="30" t="s">
        <v>50</v>
      </c>
      <c r="E125" s="29" t="s">
        <v>1075</v>
      </c>
      <c r="H125" s="43"/>
    </row>
    <row r="126" spans="1:16" ht="25.5" x14ac:dyDescent="0.2">
      <c r="A126" s="17" t="s">
        <v>44</v>
      </c>
      <c r="B126" s="21" t="s">
        <v>276</v>
      </c>
      <c r="C126" s="21" t="s">
        <v>229</v>
      </c>
      <c r="D126" s="17" t="s">
        <v>23</v>
      </c>
      <c r="E126" s="22" t="s">
        <v>230</v>
      </c>
      <c r="F126" s="23" t="s">
        <v>96</v>
      </c>
      <c r="G126" s="24">
        <v>137.54</v>
      </c>
      <c r="H126" s="42"/>
      <c r="I126" s="25">
        <f>ROUND(ROUND(H126,2)*ROUND(G126,3),2)</f>
        <v>0</v>
      </c>
      <c r="O126">
        <f>(I126*21)/100</f>
        <v>0</v>
      </c>
      <c r="P126" t="s">
        <v>22</v>
      </c>
    </row>
    <row r="127" spans="1:16" ht="38.25" x14ac:dyDescent="0.2">
      <c r="A127" s="26" t="s">
        <v>48</v>
      </c>
      <c r="E127" s="27" t="s">
        <v>231</v>
      </c>
      <c r="H127" s="43"/>
    </row>
    <row r="128" spans="1:16" x14ac:dyDescent="0.2">
      <c r="A128" s="30" t="s">
        <v>50</v>
      </c>
      <c r="E128" s="29" t="s">
        <v>1076</v>
      </c>
      <c r="H128" s="43"/>
    </row>
    <row r="129" spans="1:18" x14ac:dyDescent="0.2">
      <c r="A129" s="17" t="s">
        <v>44</v>
      </c>
      <c r="B129" s="21" t="s">
        <v>290</v>
      </c>
      <c r="C129" s="21" t="s">
        <v>233</v>
      </c>
      <c r="D129" s="17" t="s">
        <v>23</v>
      </c>
      <c r="E129" s="22" t="s">
        <v>234</v>
      </c>
      <c r="F129" s="23" t="s">
        <v>122</v>
      </c>
      <c r="G129" s="24">
        <v>9.8000000000000007</v>
      </c>
      <c r="H129" s="42"/>
      <c r="I129" s="25">
        <f>ROUND(ROUND(H129,2)*ROUND(G129,3),2)</f>
        <v>0</v>
      </c>
      <c r="O129">
        <f>(I129*21)/100</f>
        <v>0</v>
      </c>
      <c r="P129" t="s">
        <v>22</v>
      </c>
    </row>
    <row r="130" spans="1:18" ht="25.5" x14ac:dyDescent="0.2">
      <c r="A130" s="26" t="s">
        <v>48</v>
      </c>
      <c r="E130" s="27" t="s">
        <v>235</v>
      </c>
      <c r="H130" s="43"/>
    </row>
    <row r="131" spans="1:18" x14ac:dyDescent="0.2">
      <c r="A131" s="28" t="s">
        <v>50</v>
      </c>
      <c r="E131" s="29" t="s">
        <v>1077</v>
      </c>
      <c r="H131" s="43"/>
    </row>
    <row r="132" spans="1:18" ht="12.75" customHeight="1" x14ac:dyDescent="0.2">
      <c r="A132" s="5" t="s">
        <v>42</v>
      </c>
      <c r="B132" s="5"/>
      <c r="C132" s="32" t="s">
        <v>62</v>
      </c>
      <c r="D132" s="5"/>
      <c r="E132" s="19" t="s">
        <v>237</v>
      </c>
      <c r="F132" s="5"/>
      <c r="G132" s="5"/>
      <c r="H132" s="44"/>
      <c r="I132" s="33">
        <f>0+Q132</f>
        <v>0</v>
      </c>
      <c r="O132">
        <f>0+R132</f>
        <v>0</v>
      </c>
      <c r="Q132">
        <f>0+I133+I136+I139</f>
        <v>0</v>
      </c>
      <c r="R132">
        <f>0+O133+O136+O139</f>
        <v>0</v>
      </c>
    </row>
    <row r="133" spans="1:18" x14ac:dyDescent="0.2">
      <c r="A133" s="17" t="s">
        <v>44</v>
      </c>
      <c r="B133" s="21" t="s">
        <v>297</v>
      </c>
      <c r="C133" s="21" t="s">
        <v>1078</v>
      </c>
      <c r="D133" s="17" t="s">
        <v>23</v>
      </c>
      <c r="E133" s="22" t="s">
        <v>1079</v>
      </c>
      <c r="F133" s="23" t="s">
        <v>122</v>
      </c>
      <c r="G133" s="24">
        <v>2</v>
      </c>
      <c r="H133" s="42"/>
      <c r="I133" s="25">
        <f>ROUND(ROUND(H133,2)*ROUND(G133,3),2)</f>
        <v>0</v>
      </c>
      <c r="O133">
        <f>(I133*21)/100</f>
        <v>0</v>
      </c>
      <c r="P133" t="s">
        <v>22</v>
      </c>
    </row>
    <row r="134" spans="1:18" x14ac:dyDescent="0.2">
      <c r="A134" s="26" t="s">
        <v>48</v>
      </c>
      <c r="E134" s="27" t="s">
        <v>1080</v>
      </c>
      <c r="H134" s="43"/>
    </row>
    <row r="135" spans="1:18" x14ac:dyDescent="0.2">
      <c r="A135" s="30" t="s">
        <v>50</v>
      </c>
      <c r="E135" s="29" t="s">
        <v>1081</v>
      </c>
      <c r="H135" s="43"/>
    </row>
    <row r="136" spans="1:18" x14ac:dyDescent="0.2">
      <c r="A136" s="17" t="s">
        <v>44</v>
      </c>
      <c r="B136" s="21" t="s">
        <v>304</v>
      </c>
      <c r="C136" s="21" t="s">
        <v>578</v>
      </c>
      <c r="D136" s="17" t="s">
        <v>23</v>
      </c>
      <c r="E136" s="22" t="s">
        <v>579</v>
      </c>
      <c r="F136" s="23" t="s">
        <v>122</v>
      </c>
      <c r="G136" s="24">
        <v>22</v>
      </c>
      <c r="H136" s="42"/>
      <c r="I136" s="25">
        <f>ROUND(ROUND(H136,2)*ROUND(G136,3),2)</f>
        <v>0</v>
      </c>
      <c r="O136">
        <f>(I136*21)/100</f>
        <v>0</v>
      </c>
      <c r="P136" t="s">
        <v>22</v>
      </c>
    </row>
    <row r="137" spans="1:18" x14ac:dyDescent="0.2">
      <c r="A137" s="26" t="s">
        <v>48</v>
      </c>
      <c r="E137" s="27" t="s">
        <v>580</v>
      </c>
      <c r="H137" s="43"/>
    </row>
    <row r="138" spans="1:18" x14ac:dyDescent="0.2">
      <c r="A138" s="30" t="s">
        <v>50</v>
      </c>
      <c r="E138" s="29" t="s">
        <v>1082</v>
      </c>
      <c r="H138" s="43"/>
    </row>
    <row r="139" spans="1:18" x14ac:dyDescent="0.2">
      <c r="A139" s="17" t="s">
        <v>44</v>
      </c>
      <c r="B139" s="21" t="s">
        <v>306</v>
      </c>
      <c r="C139" s="21" t="s">
        <v>1083</v>
      </c>
      <c r="D139" s="17" t="s">
        <v>23</v>
      </c>
      <c r="E139" s="22" t="s">
        <v>1084</v>
      </c>
      <c r="F139" s="23" t="s">
        <v>122</v>
      </c>
      <c r="G139" s="24">
        <v>116.97</v>
      </c>
      <c r="H139" s="42"/>
      <c r="I139" s="25">
        <f>ROUND(ROUND(H139,2)*ROUND(G139,3),2)</f>
        <v>0</v>
      </c>
      <c r="O139">
        <f>(I139*21)/100</f>
        <v>0</v>
      </c>
      <c r="P139" t="s">
        <v>22</v>
      </c>
    </row>
    <row r="140" spans="1:18" x14ac:dyDescent="0.2">
      <c r="A140" s="26" t="s">
        <v>48</v>
      </c>
      <c r="E140" s="27" t="s">
        <v>1085</v>
      </c>
      <c r="H140" s="43"/>
    </row>
    <row r="141" spans="1:18" x14ac:dyDescent="0.2">
      <c r="A141" s="28" t="s">
        <v>50</v>
      </c>
      <c r="E141" s="29" t="s">
        <v>23</v>
      </c>
      <c r="H141" s="43"/>
    </row>
    <row r="142" spans="1:18" ht="12.75" customHeight="1" x14ac:dyDescent="0.2">
      <c r="A142" s="5" t="s">
        <v>42</v>
      </c>
      <c r="B142" s="5"/>
      <c r="C142" s="32" t="s">
        <v>65</v>
      </c>
      <c r="D142" s="5"/>
      <c r="E142" s="19" t="s">
        <v>257</v>
      </c>
      <c r="F142" s="5"/>
      <c r="G142" s="5"/>
      <c r="H142" s="44"/>
      <c r="I142" s="33">
        <f>0+Q142</f>
        <v>0</v>
      </c>
      <c r="O142">
        <f>0+R142</f>
        <v>0</v>
      </c>
      <c r="Q142">
        <f>0+I143+I146+I149+I152+I155+I158+I161+I164+I167+I170+I173+I176+I179+I182+I185+I188+I191+I194+I197+I200+I203+I206+I209+I212+I215+I218+I221+I224+I227+I230+I233+I236+I239+I242+I245+I248+I251+I254+I257+I260+I263+I266+I269+I272+I275+I278</f>
        <v>0</v>
      </c>
      <c r="R142">
        <f>0+O143+O146+O149+O152+O155+O158+O161+O164+O167+O170+O173+O176+O179+O182+O185+O188+O191+O194+O197+O200+O203+O206+O209+O212+O215+O218+O221+O224+O227+O230+O233+O236+O239+O242+O245+O248+O251+O254+O257+O260+O263+O266+O269+O272+O275+O278</f>
        <v>0</v>
      </c>
    </row>
    <row r="143" spans="1:18" ht="25.5" x14ac:dyDescent="0.2">
      <c r="A143" s="17" t="s">
        <v>44</v>
      </c>
      <c r="B143" s="21" t="s">
        <v>310</v>
      </c>
      <c r="C143" s="21" t="s">
        <v>1086</v>
      </c>
      <c r="D143" s="17" t="s">
        <v>23</v>
      </c>
      <c r="E143" s="22" t="s">
        <v>1087</v>
      </c>
      <c r="F143" s="23" t="s">
        <v>122</v>
      </c>
      <c r="G143" s="24">
        <v>1</v>
      </c>
      <c r="H143" s="42"/>
      <c r="I143" s="25">
        <f>ROUND(ROUND(H143,2)*ROUND(G143,3),2)</f>
        <v>0</v>
      </c>
      <c r="O143">
        <f>(I143*21)/100</f>
        <v>0</v>
      </c>
      <c r="P143" t="s">
        <v>22</v>
      </c>
    </row>
    <row r="144" spans="1:18" x14ac:dyDescent="0.2">
      <c r="A144" s="26" t="s">
        <v>48</v>
      </c>
      <c r="E144" s="27" t="s">
        <v>1088</v>
      </c>
      <c r="H144" s="43"/>
    </row>
    <row r="145" spans="1:16" x14ac:dyDescent="0.2">
      <c r="A145" s="30" t="s">
        <v>50</v>
      </c>
      <c r="E145" s="29" t="s">
        <v>23</v>
      </c>
      <c r="H145" s="43"/>
    </row>
    <row r="146" spans="1:16" x14ac:dyDescent="0.2">
      <c r="A146" s="17" t="s">
        <v>177</v>
      </c>
      <c r="B146" s="21" t="s">
        <v>310</v>
      </c>
      <c r="C146" s="21" t="s">
        <v>1089</v>
      </c>
      <c r="D146" s="17" t="s">
        <v>23</v>
      </c>
      <c r="E146" s="22" t="s">
        <v>1090</v>
      </c>
      <c r="F146" s="23" t="s">
        <v>122</v>
      </c>
      <c r="G146" s="24">
        <v>1</v>
      </c>
      <c r="H146" s="42"/>
      <c r="I146" s="25">
        <f>ROUND(ROUND(H146,2)*ROUND(G146,3),2)</f>
        <v>0</v>
      </c>
      <c r="O146">
        <f>(I146*21)/100</f>
        <v>0</v>
      </c>
      <c r="P146" t="s">
        <v>22</v>
      </c>
    </row>
    <row r="147" spans="1:16" x14ac:dyDescent="0.2">
      <c r="A147" s="26" t="s">
        <v>48</v>
      </c>
      <c r="E147" s="27" t="s">
        <v>23</v>
      </c>
      <c r="H147" s="43"/>
    </row>
    <row r="148" spans="1:16" x14ac:dyDescent="0.2">
      <c r="A148" s="30" t="s">
        <v>50</v>
      </c>
      <c r="E148" s="29" t="s">
        <v>23</v>
      </c>
      <c r="H148" s="43"/>
    </row>
    <row r="149" spans="1:16" ht="25.5" x14ac:dyDescent="0.2">
      <c r="A149" s="17" t="s">
        <v>44</v>
      </c>
      <c r="B149" s="21" t="s">
        <v>321</v>
      </c>
      <c r="C149" s="21" t="s">
        <v>1091</v>
      </c>
      <c r="D149" s="17" t="s">
        <v>23</v>
      </c>
      <c r="E149" s="22" t="s">
        <v>1092</v>
      </c>
      <c r="F149" s="23" t="s">
        <v>241</v>
      </c>
      <c r="G149" s="24">
        <v>1</v>
      </c>
      <c r="H149" s="42"/>
      <c r="I149" s="25">
        <f>ROUND(ROUND(H149,2)*ROUND(G149,3),2)</f>
        <v>0</v>
      </c>
      <c r="O149">
        <f>(I149*21)/100</f>
        <v>0</v>
      </c>
      <c r="P149" t="s">
        <v>22</v>
      </c>
    </row>
    <row r="150" spans="1:16" ht="25.5" x14ac:dyDescent="0.2">
      <c r="A150" s="26" t="s">
        <v>48</v>
      </c>
      <c r="E150" s="27" t="s">
        <v>1093</v>
      </c>
      <c r="H150" s="43"/>
    </row>
    <row r="151" spans="1:16" x14ac:dyDescent="0.2">
      <c r="A151" s="30" t="s">
        <v>50</v>
      </c>
      <c r="E151" s="29" t="s">
        <v>23</v>
      </c>
      <c r="H151" s="43"/>
    </row>
    <row r="152" spans="1:16" ht="25.5" x14ac:dyDescent="0.2">
      <c r="A152" s="17" t="s">
        <v>44</v>
      </c>
      <c r="B152" s="21" t="s">
        <v>332</v>
      </c>
      <c r="C152" s="21" t="s">
        <v>1094</v>
      </c>
      <c r="D152" s="17" t="s">
        <v>23</v>
      </c>
      <c r="E152" s="22" t="s">
        <v>1095</v>
      </c>
      <c r="F152" s="23" t="s">
        <v>122</v>
      </c>
      <c r="G152" s="24">
        <v>1</v>
      </c>
      <c r="H152" s="42"/>
      <c r="I152" s="25">
        <f>ROUND(ROUND(H152,2)*ROUND(G152,3),2)</f>
        <v>0</v>
      </c>
      <c r="O152">
        <f>(I152*21)/100</f>
        <v>0</v>
      </c>
      <c r="P152" t="s">
        <v>22</v>
      </c>
    </row>
    <row r="153" spans="1:16" x14ac:dyDescent="0.2">
      <c r="A153" s="26" t="s">
        <v>48</v>
      </c>
      <c r="E153" s="27" t="s">
        <v>1088</v>
      </c>
      <c r="H153" s="43"/>
    </row>
    <row r="154" spans="1:16" x14ac:dyDescent="0.2">
      <c r="A154" s="30" t="s">
        <v>50</v>
      </c>
      <c r="E154" s="29" t="s">
        <v>23</v>
      </c>
      <c r="H154" s="43"/>
    </row>
    <row r="155" spans="1:16" x14ac:dyDescent="0.2">
      <c r="A155" s="17" t="s">
        <v>177</v>
      </c>
      <c r="B155" s="21" t="s">
        <v>332</v>
      </c>
      <c r="C155" s="21" t="s">
        <v>1096</v>
      </c>
      <c r="D155" s="17" t="s">
        <v>23</v>
      </c>
      <c r="E155" s="22" t="s">
        <v>1097</v>
      </c>
      <c r="F155" s="23" t="s">
        <v>122</v>
      </c>
      <c r="G155" s="24">
        <v>1</v>
      </c>
      <c r="H155" s="42"/>
      <c r="I155" s="25">
        <f>ROUND(ROUND(H155,2)*ROUND(G155,3),2)</f>
        <v>0</v>
      </c>
      <c r="O155">
        <f>(I155*21)/100</f>
        <v>0</v>
      </c>
      <c r="P155" t="s">
        <v>22</v>
      </c>
    </row>
    <row r="156" spans="1:16" x14ac:dyDescent="0.2">
      <c r="A156" s="26" t="s">
        <v>48</v>
      </c>
      <c r="E156" s="27" t="s">
        <v>23</v>
      </c>
      <c r="H156" s="43"/>
    </row>
    <row r="157" spans="1:16" x14ac:dyDescent="0.2">
      <c r="A157" s="30" t="s">
        <v>50</v>
      </c>
      <c r="E157" s="29" t="s">
        <v>23</v>
      </c>
      <c r="H157" s="43"/>
    </row>
    <row r="158" spans="1:16" ht="25.5" x14ac:dyDescent="0.2">
      <c r="A158" s="17" t="s">
        <v>44</v>
      </c>
      <c r="B158" s="21" t="s">
        <v>346</v>
      </c>
      <c r="C158" s="21" t="s">
        <v>1098</v>
      </c>
      <c r="D158" s="17" t="s">
        <v>23</v>
      </c>
      <c r="E158" s="22" t="s">
        <v>1099</v>
      </c>
      <c r="F158" s="23" t="s">
        <v>241</v>
      </c>
      <c r="G158" s="24">
        <v>1</v>
      </c>
      <c r="H158" s="42"/>
      <c r="I158" s="25">
        <f>ROUND(ROUND(H158,2)*ROUND(G158,3),2)</f>
        <v>0</v>
      </c>
      <c r="O158">
        <f>(I158*21)/100</f>
        <v>0</v>
      </c>
      <c r="P158" t="s">
        <v>22</v>
      </c>
    </row>
    <row r="159" spans="1:16" ht="25.5" x14ac:dyDescent="0.2">
      <c r="A159" s="26" t="s">
        <v>48</v>
      </c>
      <c r="E159" s="27" t="s">
        <v>1100</v>
      </c>
      <c r="H159" s="43"/>
    </row>
    <row r="160" spans="1:16" x14ac:dyDescent="0.2">
      <c r="A160" s="30" t="s">
        <v>50</v>
      </c>
      <c r="E160" s="29" t="s">
        <v>23</v>
      </c>
      <c r="H160" s="43"/>
    </row>
    <row r="161" spans="1:16" ht="25.5" x14ac:dyDescent="0.2">
      <c r="A161" s="17" t="s">
        <v>44</v>
      </c>
      <c r="B161" s="21" t="s">
        <v>353</v>
      </c>
      <c r="C161" s="21" t="s">
        <v>1101</v>
      </c>
      <c r="D161" s="17" t="s">
        <v>23</v>
      </c>
      <c r="E161" s="22" t="s">
        <v>1102</v>
      </c>
      <c r="F161" s="23" t="s">
        <v>122</v>
      </c>
      <c r="G161" s="24">
        <v>4</v>
      </c>
      <c r="H161" s="42"/>
      <c r="I161" s="25">
        <f>ROUND(ROUND(H161,2)*ROUND(G161,3),2)</f>
        <v>0</v>
      </c>
      <c r="O161">
        <f>(I161*21)/100</f>
        <v>0</v>
      </c>
      <c r="P161" t="s">
        <v>22</v>
      </c>
    </row>
    <row r="162" spans="1:16" x14ac:dyDescent="0.2">
      <c r="A162" s="26" t="s">
        <v>48</v>
      </c>
      <c r="E162" s="27" t="s">
        <v>1088</v>
      </c>
      <c r="H162" s="43"/>
    </row>
    <row r="163" spans="1:16" x14ac:dyDescent="0.2">
      <c r="A163" s="30" t="s">
        <v>50</v>
      </c>
      <c r="E163" s="29" t="s">
        <v>23</v>
      </c>
      <c r="H163" s="43"/>
    </row>
    <row r="164" spans="1:16" x14ac:dyDescent="0.2">
      <c r="A164" s="17" t="s">
        <v>177</v>
      </c>
      <c r="B164" s="21" t="s">
        <v>353</v>
      </c>
      <c r="C164" s="21" t="s">
        <v>1103</v>
      </c>
      <c r="D164" s="17" t="s">
        <v>23</v>
      </c>
      <c r="E164" s="22" t="s">
        <v>1104</v>
      </c>
      <c r="F164" s="23" t="s">
        <v>122</v>
      </c>
      <c r="G164" s="24">
        <v>4</v>
      </c>
      <c r="H164" s="42"/>
      <c r="I164" s="25">
        <f>ROUND(ROUND(H164,2)*ROUND(G164,3),2)</f>
        <v>0</v>
      </c>
      <c r="O164">
        <f>(I164*21)/100</f>
        <v>0</v>
      </c>
      <c r="P164" t="s">
        <v>22</v>
      </c>
    </row>
    <row r="165" spans="1:16" x14ac:dyDescent="0.2">
      <c r="A165" s="26" t="s">
        <v>48</v>
      </c>
      <c r="E165" s="27" t="s">
        <v>23</v>
      </c>
      <c r="H165" s="43"/>
    </row>
    <row r="166" spans="1:16" x14ac:dyDescent="0.2">
      <c r="A166" s="30" t="s">
        <v>50</v>
      </c>
      <c r="E166" s="29" t="s">
        <v>23</v>
      </c>
      <c r="H166" s="43"/>
    </row>
    <row r="167" spans="1:16" ht="25.5" x14ac:dyDescent="0.2">
      <c r="A167" s="17" t="s">
        <v>44</v>
      </c>
      <c r="B167" s="21" t="s">
        <v>359</v>
      </c>
      <c r="C167" s="21" t="s">
        <v>1105</v>
      </c>
      <c r="D167" s="17" t="s">
        <v>23</v>
      </c>
      <c r="E167" s="22" t="s">
        <v>1106</v>
      </c>
      <c r="F167" s="23" t="s">
        <v>241</v>
      </c>
      <c r="G167" s="24">
        <v>4</v>
      </c>
      <c r="H167" s="42"/>
      <c r="I167" s="25">
        <f>ROUND(ROUND(H167,2)*ROUND(G167,3),2)</f>
        <v>0</v>
      </c>
      <c r="O167">
        <f>(I167*21)/100</f>
        <v>0</v>
      </c>
      <c r="P167" t="s">
        <v>22</v>
      </c>
    </row>
    <row r="168" spans="1:16" ht="25.5" x14ac:dyDescent="0.2">
      <c r="A168" s="26" t="s">
        <v>48</v>
      </c>
      <c r="E168" s="27" t="s">
        <v>1107</v>
      </c>
      <c r="H168" s="43"/>
    </row>
    <row r="169" spans="1:16" x14ac:dyDescent="0.2">
      <c r="A169" s="30" t="s">
        <v>50</v>
      </c>
      <c r="E169" s="29" t="s">
        <v>23</v>
      </c>
      <c r="H169" s="43"/>
    </row>
    <row r="170" spans="1:16" ht="25.5" x14ac:dyDescent="0.2">
      <c r="A170" s="17" t="s">
        <v>44</v>
      </c>
      <c r="B170" s="21" t="s">
        <v>365</v>
      </c>
      <c r="C170" s="21" t="s">
        <v>588</v>
      </c>
      <c r="D170" s="17" t="s">
        <v>23</v>
      </c>
      <c r="E170" s="22" t="s">
        <v>589</v>
      </c>
      <c r="F170" s="23" t="s">
        <v>122</v>
      </c>
      <c r="G170" s="24">
        <v>18</v>
      </c>
      <c r="H170" s="42"/>
      <c r="I170" s="25">
        <f>ROUND(ROUND(H170,2)*ROUND(G170,3),2)</f>
        <v>0</v>
      </c>
      <c r="O170">
        <f>(I170*21)/100</f>
        <v>0</v>
      </c>
      <c r="P170" t="s">
        <v>22</v>
      </c>
    </row>
    <row r="171" spans="1:16" x14ac:dyDescent="0.2">
      <c r="A171" s="26" t="s">
        <v>48</v>
      </c>
      <c r="E171" s="27" t="s">
        <v>1088</v>
      </c>
      <c r="H171" s="43"/>
    </row>
    <row r="172" spans="1:16" x14ac:dyDescent="0.2">
      <c r="A172" s="30" t="s">
        <v>50</v>
      </c>
      <c r="E172" s="29" t="s">
        <v>23</v>
      </c>
      <c r="H172" s="43"/>
    </row>
    <row r="173" spans="1:16" ht="25.5" x14ac:dyDescent="0.2">
      <c r="A173" s="17" t="s">
        <v>177</v>
      </c>
      <c r="B173" s="21" t="s">
        <v>365</v>
      </c>
      <c r="C173" s="21" t="s">
        <v>591</v>
      </c>
      <c r="D173" s="17" t="s">
        <v>23</v>
      </c>
      <c r="E173" s="22" t="s">
        <v>592</v>
      </c>
      <c r="F173" s="23" t="s">
        <v>122</v>
      </c>
      <c r="G173" s="24">
        <v>18</v>
      </c>
      <c r="H173" s="42"/>
      <c r="I173" s="25">
        <f>ROUND(ROUND(H173,2)*ROUND(G173,3),2)</f>
        <v>0</v>
      </c>
      <c r="O173">
        <f>(I173*21)/100</f>
        <v>0</v>
      </c>
      <c r="P173" t="s">
        <v>22</v>
      </c>
    </row>
    <row r="174" spans="1:16" x14ac:dyDescent="0.2">
      <c r="A174" s="26" t="s">
        <v>48</v>
      </c>
      <c r="E174" s="27" t="s">
        <v>23</v>
      </c>
      <c r="H174" s="43"/>
    </row>
    <row r="175" spans="1:16" x14ac:dyDescent="0.2">
      <c r="A175" s="30" t="s">
        <v>50</v>
      </c>
      <c r="E175" s="29" t="s">
        <v>23</v>
      </c>
      <c r="H175" s="43"/>
    </row>
    <row r="176" spans="1:16" ht="25.5" x14ac:dyDescent="0.2">
      <c r="A176" s="17" t="s">
        <v>44</v>
      </c>
      <c r="B176" s="21" t="s">
        <v>370</v>
      </c>
      <c r="C176" s="21" t="s">
        <v>593</v>
      </c>
      <c r="D176" s="17" t="s">
        <v>23</v>
      </c>
      <c r="E176" s="22" t="s">
        <v>594</v>
      </c>
      <c r="F176" s="23" t="s">
        <v>241</v>
      </c>
      <c r="G176" s="24">
        <v>18</v>
      </c>
      <c r="H176" s="42"/>
      <c r="I176" s="25">
        <f>ROUND(ROUND(H176,2)*ROUND(G176,3),2)</f>
        <v>0</v>
      </c>
      <c r="O176">
        <f>(I176*21)/100</f>
        <v>0</v>
      </c>
      <c r="P176" t="s">
        <v>22</v>
      </c>
    </row>
    <row r="177" spans="1:16" ht="25.5" x14ac:dyDescent="0.2">
      <c r="A177" s="26" t="s">
        <v>48</v>
      </c>
      <c r="E177" s="27" t="s">
        <v>1108</v>
      </c>
      <c r="H177" s="43"/>
    </row>
    <row r="178" spans="1:16" x14ac:dyDescent="0.2">
      <c r="A178" s="30" t="s">
        <v>50</v>
      </c>
      <c r="E178" s="29" t="s">
        <v>23</v>
      </c>
      <c r="H178" s="43"/>
    </row>
    <row r="179" spans="1:16" ht="25.5" x14ac:dyDescent="0.2">
      <c r="A179" s="17" t="s">
        <v>44</v>
      </c>
      <c r="B179" s="21" t="s">
        <v>375</v>
      </c>
      <c r="C179" s="21" t="s">
        <v>1109</v>
      </c>
      <c r="D179" s="17" t="s">
        <v>23</v>
      </c>
      <c r="E179" s="22" t="s">
        <v>1110</v>
      </c>
      <c r="F179" s="23" t="s">
        <v>122</v>
      </c>
      <c r="G179" s="24">
        <v>116.97</v>
      </c>
      <c r="H179" s="42"/>
      <c r="I179" s="25">
        <f>ROUND(ROUND(H179,2)*ROUND(G179,3),2)</f>
        <v>0</v>
      </c>
      <c r="O179">
        <f>(I179*21)/100</f>
        <v>0</v>
      </c>
      <c r="P179" t="s">
        <v>22</v>
      </c>
    </row>
    <row r="180" spans="1:16" x14ac:dyDescent="0.2">
      <c r="A180" s="26" t="s">
        <v>48</v>
      </c>
      <c r="E180" s="27" t="s">
        <v>1111</v>
      </c>
      <c r="H180" s="43"/>
    </row>
    <row r="181" spans="1:16" x14ac:dyDescent="0.2">
      <c r="A181" s="30" t="s">
        <v>50</v>
      </c>
      <c r="E181" s="29" t="s">
        <v>23</v>
      </c>
      <c r="H181" s="43"/>
    </row>
    <row r="182" spans="1:16" x14ac:dyDescent="0.2">
      <c r="A182" s="17" t="s">
        <v>177</v>
      </c>
      <c r="B182" s="21" t="s">
        <v>375</v>
      </c>
      <c r="C182" s="21" t="s">
        <v>1112</v>
      </c>
      <c r="D182" s="17" t="s">
        <v>23</v>
      </c>
      <c r="E182" s="22" t="s">
        <v>1113</v>
      </c>
      <c r="F182" s="23" t="s">
        <v>122</v>
      </c>
      <c r="G182" s="24">
        <v>116.97</v>
      </c>
      <c r="H182" s="42"/>
      <c r="I182" s="25">
        <f>ROUND(ROUND(H182,2)*ROUND(G182,3),2)</f>
        <v>0</v>
      </c>
      <c r="O182">
        <f>(I182*21)/100</f>
        <v>0</v>
      </c>
      <c r="P182" t="s">
        <v>22</v>
      </c>
    </row>
    <row r="183" spans="1:16" x14ac:dyDescent="0.2">
      <c r="A183" s="26" t="s">
        <v>48</v>
      </c>
      <c r="E183" s="27" t="s">
        <v>23</v>
      </c>
      <c r="H183" s="43"/>
    </row>
    <row r="184" spans="1:16" x14ac:dyDescent="0.2">
      <c r="A184" s="30" t="s">
        <v>50</v>
      </c>
      <c r="E184" s="29" t="s">
        <v>23</v>
      </c>
      <c r="H184" s="43"/>
    </row>
    <row r="185" spans="1:16" ht="25.5" x14ac:dyDescent="0.2">
      <c r="A185" s="17" t="s">
        <v>44</v>
      </c>
      <c r="B185" s="21" t="s">
        <v>379</v>
      </c>
      <c r="C185" s="21" t="s">
        <v>1114</v>
      </c>
      <c r="D185" s="17" t="s">
        <v>23</v>
      </c>
      <c r="E185" s="22" t="s">
        <v>1115</v>
      </c>
      <c r="F185" s="23" t="s">
        <v>241</v>
      </c>
      <c r="G185" s="24">
        <v>4</v>
      </c>
      <c r="H185" s="42"/>
      <c r="I185" s="25">
        <f>ROUND(ROUND(H185,2)*ROUND(G185,3),2)</f>
        <v>0</v>
      </c>
      <c r="O185">
        <f>(I185*21)/100</f>
        <v>0</v>
      </c>
      <c r="P185" t="s">
        <v>22</v>
      </c>
    </row>
    <row r="186" spans="1:16" ht="25.5" x14ac:dyDescent="0.2">
      <c r="A186" s="26" t="s">
        <v>48</v>
      </c>
      <c r="E186" s="27" t="s">
        <v>602</v>
      </c>
      <c r="H186" s="43"/>
    </row>
    <row r="187" spans="1:16" x14ac:dyDescent="0.2">
      <c r="A187" s="30" t="s">
        <v>50</v>
      </c>
      <c r="E187" s="29" t="s">
        <v>1116</v>
      </c>
      <c r="H187" s="43"/>
    </row>
    <row r="188" spans="1:16" x14ac:dyDescent="0.2">
      <c r="A188" s="17" t="s">
        <v>177</v>
      </c>
      <c r="B188" s="21" t="s">
        <v>379</v>
      </c>
      <c r="C188" s="21" t="s">
        <v>1117</v>
      </c>
      <c r="D188" s="17" t="s">
        <v>23</v>
      </c>
      <c r="E188" s="22" t="s">
        <v>1118</v>
      </c>
      <c r="F188" s="23" t="s">
        <v>241</v>
      </c>
      <c r="G188" s="24">
        <v>4</v>
      </c>
      <c r="H188" s="42"/>
      <c r="I188" s="25">
        <f>ROUND(ROUND(H188,2)*ROUND(G188,3),2)</f>
        <v>0</v>
      </c>
      <c r="O188">
        <f>(I188*21)/100</f>
        <v>0</v>
      </c>
      <c r="P188" t="s">
        <v>22</v>
      </c>
    </row>
    <row r="189" spans="1:16" x14ac:dyDescent="0.2">
      <c r="A189" s="26" t="s">
        <v>48</v>
      </c>
      <c r="E189" s="27" t="s">
        <v>1119</v>
      </c>
      <c r="H189" s="43"/>
    </row>
    <row r="190" spans="1:16" x14ac:dyDescent="0.2">
      <c r="A190" s="30" t="s">
        <v>50</v>
      </c>
      <c r="E190" s="29" t="s">
        <v>23</v>
      </c>
      <c r="H190" s="43"/>
    </row>
    <row r="191" spans="1:16" ht="25.5" x14ac:dyDescent="0.2">
      <c r="A191" s="17" t="s">
        <v>44</v>
      </c>
      <c r="B191" s="21" t="s">
        <v>390</v>
      </c>
      <c r="C191" s="21" t="s">
        <v>600</v>
      </c>
      <c r="D191" s="17" t="s">
        <v>23</v>
      </c>
      <c r="E191" s="22" t="s">
        <v>601</v>
      </c>
      <c r="F191" s="23" t="s">
        <v>241</v>
      </c>
      <c r="G191" s="24">
        <v>19</v>
      </c>
      <c r="H191" s="42"/>
      <c r="I191" s="25">
        <f>ROUND(ROUND(H191,2)*ROUND(G191,3),2)</f>
        <v>0</v>
      </c>
      <c r="O191">
        <f>(I191*21)/100</f>
        <v>0</v>
      </c>
      <c r="P191" t="s">
        <v>22</v>
      </c>
    </row>
    <row r="192" spans="1:16" ht="25.5" x14ac:dyDescent="0.2">
      <c r="A192" s="26" t="s">
        <v>48</v>
      </c>
      <c r="E192" s="27" t="s">
        <v>602</v>
      </c>
      <c r="H192" s="43"/>
    </row>
    <row r="193" spans="1:16" x14ac:dyDescent="0.2">
      <c r="A193" s="30" t="s">
        <v>50</v>
      </c>
      <c r="E193" s="29" t="s">
        <v>1120</v>
      </c>
      <c r="H193" s="43"/>
    </row>
    <row r="194" spans="1:16" x14ac:dyDescent="0.2">
      <c r="A194" s="17" t="s">
        <v>177</v>
      </c>
      <c r="B194" s="21" t="s">
        <v>390</v>
      </c>
      <c r="C194" s="21" t="s">
        <v>1121</v>
      </c>
      <c r="D194" s="17" t="s">
        <v>23</v>
      </c>
      <c r="E194" s="22" t="s">
        <v>1122</v>
      </c>
      <c r="F194" s="23" t="s">
        <v>241</v>
      </c>
      <c r="G194" s="24">
        <v>19</v>
      </c>
      <c r="H194" s="42"/>
      <c r="I194" s="25">
        <f>ROUND(ROUND(H194,2)*ROUND(G194,3),2)</f>
        <v>0</v>
      </c>
      <c r="O194">
        <f>(I194*21)/100</f>
        <v>0</v>
      </c>
      <c r="P194" t="s">
        <v>22</v>
      </c>
    </row>
    <row r="195" spans="1:16" x14ac:dyDescent="0.2">
      <c r="A195" s="26" t="s">
        <v>48</v>
      </c>
      <c r="E195" s="27" t="s">
        <v>1119</v>
      </c>
      <c r="H195" s="43"/>
    </row>
    <row r="196" spans="1:16" x14ac:dyDescent="0.2">
      <c r="A196" s="30" t="s">
        <v>50</v>
      </c>
      <c r="E196" s="29" t="s">
        <v>1120</v>
      </c>
      <c r="H196" s="43"/>
    </row>
    <row r="197" spans="1:16" ht="25.5" x14ac:dyDescent="0.2">
      <c r="A197" s="17" t="s">
        <v>44</v>
      </c>
      <c r="B197" s="21" t="s">
        <v>397</v>
      </c>
      <c r="C197" s="21" t="s">
        <v>1123</v>
      </c>
      <c r="D197" s="17" t="s">
        <v>23</v>
      </c>
      <c r="E197" s="22" t="s">
        <v>1124</v>
      </c>
      <c r="F197" s="23" t="s">
        <v>241</v>
      </c>
      <c r="G197" s="24">
        <v>5</v>
      </c>
      <c r="H197" s="42"/>
      <c r="I197" s="25">
        <f>ROUND(ROUND(H197,2)*ROUND(G197,3),2)</f>
        <v>0</v>
      </c>
      <c r="O197">
        <f>(I197*21)/100</f>
        <v>0</v>
      </c>
      <c r="P197" t="s">
        <v>22</v>
      </c>
    </row>
    <row r="198" spans="1:16" ht="25.5" x14ac:dyDescent="0.2">
      <c r="A198" s="26" t="s">
        <v>48</v>
      </c>
      <c r="E198" s="27" t="s">
        <v>1125</v>
      </c>
      <c r="H198" s="43"/>
    </row>
    <row r="199" spans="1:16" x14ac:dyDescent="0.2">
      <c r="A199" s="30" t="s">
        <v>50</v>
      </c>
      <c r="E199" s="29" t="s">
        <v>23</v>
      </c>
      <c r="H199" s="43"/>
    </row>
    <row r="200" spans="1:16" ht="25.5" x14ac:dyDescent="0.2">
      <c r="A200" s="17" t="s">
        <v>177</v>
      </c>
      <c r="B200" s="21" t="s">
        <v>397</v>
      </c>
      <c r="C200" s="21" t="s">
        <v>1126</v>
      </c>
      <c r="D200" s="17" t="s">
        <v>23</v>
      </c>
      <c r="E200" s="22" t="s">
        <v>1127</v>
      </c>
      <c r="F200" s="23" t="s">
        <v>241</v>
      </c>
      <c r="G200" s="24">
        <v>5</v>
      </c>
      <c r="H200" s="42"/>
      <c r="I200" s="25">
        <f>ROUND(ROUND(H200,2)*ROUND(G200,3),2)</f>
        <v>0</v>
      </c>
      <c r="O200">
        <f>(I200*21)/100</f>
        <v>0</v>
      </c>
      <c r="P200" t="s">
        <v>22</v>
      </c>
    </row>
    <row r="201" spans="1:16" x14ac:dyDescent="0.2">
      <c r="A201" s="26" t="s">
        <v>48</v>
      </c>
      <c r="E201" s="27" t="s">
        <v>23</v>
      </c>
      <c r="H201" s="43"/>
    </row>
    <row r="202" spans="1:16" x14ac:dyDescent="0.2">
      <c r="A202" s="30" t="s">
        <v>50</v>
      </c>
      <c r="E202" s="29" t="s">
        <v>23</v>
      </c>
      <c r="H202" s="43"/>
    </row>
    <row r="203" spans="1:16" ht="25.5" x14ac:dyDescent="0.2">
      <c r="A203" s="17" t="s">
        <v>44</v>
      </c>
      <c r="B203" s="21" t="s">
        <v>403</v>
      </c>
      <c r="C203" s="21" t="s">
        <v>606</v>
      </c>
      <c r="D203" s="17" t="s">
        <v>23</v>
      </c>
      <c r="E203" s="22" t="s">
        <v>607</v>
      </c>
      <c r="F203" s="23" t="s">
        <v>241</v>
      </c>
      <c r="G203" s="24">
        <v>8</v>
      </c>
      <c r="H203" s="42"/>
      <c r="I203" s="25">
        <f>ROUND(ROUND(H203,2)*ROUND(G203,3),2)</f>
        <v>0</v>
      </c>
      <c r="O203">
        <f>(I203*21)/100</f>
        <v>0</v>
      </c>
      <c r="P203" t="s">
        <v>22</v>
      </c>
    </row>
    <row r="204" spans="1:16" ht="25.5" x14ac:dyDescent="0.2">
      <c r="A204" s="26" t="s">
        <v>48</v>
      </c>
      <c r="E204" s="27" t="s">
        <v>602</v>
      </c>
      <c r="H204" s="43"/>
    </row>
    <row r="205" spans="1:16" x14ac:dyDescent="0.2">
      <c r="A205" s="30" t="s">
        <v>50</v>
      </c>
      <c r="E205" s="29" t="s">
        <v>1128</v>
      </c>
      <c r="H205" s="43"/>
    </row>
    <row r="206" spans="1:16" ht="25.5" x14ac:dyDescent="0.2">
      <c r="A206" s="17" t="s">
        <v>177</v>
      </c>
      <c r="B206" s="21" t="s">
        <v>403</v>
      </c>
      <c r="C206" s="21" t="s">
        <v>1129</v>
      </c>
      <c r="D206" s="17" t="s">
        <v>23</v>
      </c>
      <c r="E206" s="22" t="s">
        <v>1130</v>
      </c>
      <c r="F206" s="23" t="s">
        <v>241</v>
      </c>
      <c r="G206" s="24">
        <v>4</v>
      </c>
      <c r="H206" s="42"/>
      <c r="I206" s="25">
        <f>ROUND(ROUND(H206,2)*ROUND(G206,3),2)</f>
        <v>0</v>
      </c>
      <c r="O206">
        <f>(I206*21)/100</f>
        <v>0</v>
      </c>
      <c r="P206" t="s">
        <v>22</v>
      </c>
    </row>
    <row r="207" spans="1:16" x14ac:dyDescent="0.2">
      <c r="A207" s="26" t="s">
        <v>48</v>
      </c>
      <c r="E207" s="27" t="s">
        <v>1131</v>
      </c>
      <c r="H207" s="43"/>
    </row>
    <row r="208" spans="1:16" x14ac:dyDescent="0.2">
      <c r="A208" s="30" t="s">
        <v>50</v>
      </c>
      <c r="E208" s="29" t="s">
        <v>23</v>
      </c>
      <c r="H208" s="43"/>
    </row>
    <row r="209" spans="1:16" ht="25.5" x14ac:dyDescent="0.2">
      <c r="A209" s="17" t="s">
        <v>177</v>
      </c>
      <c r="B209" s="21" t="s">
        <v>403</v>
      </c>
      <c r="C209" s="21" t="s">
        <v>608</v>
      </c>
      <c r="D209" s="17" t="s">
        <v>23</v>
      </c>
      <c r="E209" s="22" t="s">
        <v>609</v>
      </c>
      <c r="F209" s="23" t="s">
        <v>241</v>
      </c>
      <c r="G209" s="24">
        <v>4</v>
      </c>
      <c r="H209" s="42"/>
      <c r="I209" s="25">
        <f>ROUND(ROUND(H209,2)*ROUND(G209,3),2)</f>
        <v>0</v>
      </c>
      <c r="O209">
        <f>(I209*21)/100</f>
        <v>0</v>
      </c>
      <c r="P209" t="s">
        <v>22</v>
      </c>
    </row>
    <row r="210" spans="1:16" x14ac:dyDescent="0.2">
      <c r="A210" s="26" t="s">
        <v>48</v>
      </c>
      <c r="E210" s="27" t="s">
        <v>610</v>
      </c>
      <c r="H210" s="43"/>
    </row>
    <row r="211" spans="1:16" x14ac:dyDescent="0.2">
      <c r="A211" s="30" t="s">
        <v>50</v>
      </c>
      <c r="E211" s="29" t="s">
        <v>23</v>
      </c>
      <c r="H211" s="43"/>
    </row>
    <row r="212" spans="1:16" x14ac:dyDescent="0.2">
      <c r="A212" s="17" t="s">
        <v>44</v>
      </c>
      <c r="B212" s="21" t="s">
        <v>409</v>
      </c>
      <c r="C212" s="21" t="s">
        <v>1132</v>
      </c>
      <c r="D212" s="17" t="s">
        <v>23</v>
      </c>
      <c r="E212" s="22" t="s">
        <v>1133</v>
      </c>
      <c r="F212" s="23" t="s">
        <v>241</v>
      </c>
      <c r="G212" s="24">
        <v>20</v>
      </c>
      <c r="H212" s="42"/>
      <c r="I212" s="25">
        <f>ROUND(ROUND(H212,2)*ROUND(G212,3),2)</f>
        <v>0</v>
      </c>
      <c r="O212">
        <f>(I212*21)/100</f>
        <v>0</v>
      </c>
      <c r="P212" t="s">
        <v>22</v>
      </c>
    </row>
    <row r="213" spans="1:16" x14ac:dyDescent="0.2">
      <c r="A213" s="26" t="s">
        <v>48</v>
      </c>
      <c r="E213" s="27" t="s">
        <v>1134</v>
      </c>
      <c r="H213" s="43"/>
    </row>
    <row r="214" spans="1:16" x14ac:dyDescent="0.2">
      <c r="A214" s="30" t="s">
        <v>50</v>
      </c>
      <c r="E214" s="29" t="s">
        <v>1135</v>
      </c>
      <c r="H214" s="43"/>
    </row>
    <row r="215" spans="1:16" ht="25.5" x14ac:dyDescent="0.2">
      <c r="A215" s="17" t="s">
        <v>44</v>
      </c>
      <c r="B215" s="21" t="s">
        <v>413</v>
      </c>
      <c r="C215" s="21" t="s">
        <v>766</v>
      </c>
      <c r="D215" s="17" t="s">
        <v>23</v>
      </c>
      <c r="E215" s="22" t="s">
        <v>767</v>
      </c>
      <c r="F215" s="23" t="s">
        <v>241</v>
      </c>
      <c r="G215" s="24">
        <v>6</v>
      </c>
      <c r="H215" s="42"/>
      <c r="I215" s="25">
        <f>ROUND(ROUND(H215,2)*ROUND(G215,3),2)</f>
        <v>0</v>
      </c>
      <c r="O215">
        <f>(I215*21)/100</f>
        <v>0</v>
      </c>
      <c r="P215" t="s">
        <v>22</v>
      </c>
    </row>
    <row r="216" spans="1:16" ht="51" x14ac:dyDescent="0.2">
      <c r="A216" s="26" t="s">
        <v>48</v>
      </c>
      <c r="E216" s="27" t="s">
        <v>1136</v>
      </c>
      <c r="H216" s="43"/>
    </row>
    <row r="217" spans="1:16" x14ac:dyDescent="0.2">
      <c r="A217" s="30" t="s">
        <v>50</v>
      </c>
      <c r="E217" s="29" t="s">
        <v>23</v>
      </c>
      <c r="H217" s="43"/>
    </row>
    <row r="218" spans="1:16" x14ac:dyDescent="0.2">
      <c r="A218" s="17" t="s">
        <v>177</v>
      </c>
      <c r="B218" s="21" t="s">
        <v>413</v>
      </c>
      <c r="C218" s="21" t="s">
        <v>1137</v>
      </c>
      <c r="D218" s="17" t="s">
        <v>23</v>
      </c>
      <c r="E218" s="22" t="s">
        <v>1138</v>
      </c>
      <c r="F218" s="23" t="s">
        <v>241</v>
      </c>
      <c r="G218" s="24">
        <v>3</v>
      </c>
      <c r="H218" s="42"/>
      <c r="I218" s="25">
        <f>ROUND(ROUND(H218,2)*ROUND(G218,3),2)</f>
        <v>0</v>
      </c>
      <c r="O218">
        <f>(I218*21)/100</f>
        <v>0</v>
      </c>
      <c r="P218" t="s">
        <v>22</v>
      </c>
    </row>
    <row r="219" spans="1:16" x14ac:dyDescent="0.2">
      <c r="A219" s="26" t="s">
        <v>48</v>
      </c>
      <c r="E219" s="27" t="s">
        <v>1139</v>
      </c>
      <c r="H219" s="43"/>
    </row>
    <row r="220" spans="1:16" x14ac:dyDescent="0.2">
      <c r="A220" s="30" t="s">
        <v>50</v>
      </c>
      <c r="E220" s="29" t="s">
        <v>23</v>
      </c>
      <c r="H220" s="43"/>
    </row>
    <row r="221" spans="1:16" x14ac:dyDescent="0.2">
      <c r="A221" s="17" t="s">
        <v>177</v>
      </c>
      <c r="B221" s="21" t="s">
        <v>413</v>
      </c>
      <c r="C221" s="21" t="s">
        <v>1140</v>
      </c>
      <c r="D221" s="17" t="s">
        <v>23</v>
      </c>
      <c r="E221" s="22" t="s">
        <v>1141</v>
      </c>
      <c r="F221" s="23" t="s">
        <v>241</v>
      </c>
      <c r="G221" s="24">
        <v>1</v>
      </c>
      <c r="H221" s="42"/>
      <c r="I221" s="25">
        <f>ROUND(ROUND(H221,2)*ROUND(G221,3),2)</f>
        <v>0</v>
      </c>
      <c r="O221">
        <f>(I221*21)/100</f>
        <v>0</v>
      </c>
      <c r="P221" t="s">
        <v>22</v>
      </c>
    </row>
    <row r="222" spans="1:16" x14ac:dyDescent="0.2">
      <c r="A222" s="26" t="s">
        <v>48</v>
      </c>
      <c r="E222" s="27" t="s">
        <v>1142</v>
      </c>
      <c r="H222" s="43"/>
    </row>
    <row r="223" spans="1:16" x14ac:dyDescent="0.2">
      <c r="A223" s="30" t="s">
        <v>50</v>
      </c>
      <c r="E223" s="29" t="s">
        <v>23</v>
      </c>
      <c r="H223" s="43"/>
    </row>
    <row r="224" spans="1:16" x14ac:dyDescent="0.2">
      <c r="A224" s="17" t="s">
        <v>177</v>
      </c>
      <c r="B224" s="21" t="s">
        <v>413</v>
      </c>
      <c r="C224" s="21" t="s">
        <v>1143</v>
      </c>
      <c r="D224" s="17" t="s">
        <v>23</v>
      </c>
      <c r="E224" s="22" t="s">
        <v>1144</v>
      </c>
      <c r="F224" s="23" t="s">
        <v>241</v>
      </c>
      <c r="G224" s="24">
        <v>3</v>
      </c>
      <c r="H224" s="42"/>
      <c r="I224" s="25">
        <f>ROUND(ROUND(H224,2)*ROUND(G224,3),2)</f>
        <v>0</v>
      </c>
      <c r="O224">
        <f>(I224*21)/100</f>
        <v>0</v>
      </c>
      <c r="P224" t="s">
        <v>22</v>
      </c>
    </row>
    <row r="225" spans="1:16" x14ac:dyDescent="0.2">
      <c r="A225" s="26" t="s">
        <v>48</v>
      </c>
      <c r="E225" s="27" t="s">
        <v>1145</v>
      </c>
      <c r="H225" s="43"/>
    </row>
    <row r="226" spans="1:16" x14ac:dyDescent="0.2">
      <c r="A226" s="30" t="s">
        <v>50</v>
      </c>
      <c r="E226" s="29" t="s">
        <v>23</v>
      </c>
      <c r="H226" s="43"/>
    </row>
    <row r="227" spans="1:16" x14ac:dyDescent="0.2">
      <c r="A227" s="17" t="s">
        <v>177</v>
      </c>
      <c r="B227" s="21" t="s">
        <v>413</v>
      </c>
      <c r="C227" s="21" t="s">
        <v>1146</v>
      </c>
      <c r="D227" s="17" t="s">
        <v>23</v>
      </c>
      <c r="E227" s="22" t="s">
        <v>1147</v>
      </c>
      <c r="F227" s="23" t="s">
        <v>241</v>
      </c>
      <c r="G227" s="24">
        <v>1</v>
      </c>
      <c r="H227" s="42"/>
      <c r="I227" s="25">
        <f>ROUND(ROUND(H227,2)*ROUND(G227,3),2)</f>
        <v>0</v>
      </c>
      <c r="O227">
        <f>(I227*21)/100</f>
        <v>0</v>
      </c>
      <c r="P227" t="s">
        <v>22</v>
      </c>
    </row>
    <row r="228" spans="1:16" x14ac:dyDescent="0.2">
      <c r="A228" s="26" t="s">
        <v>48</v>
      </c>
      <c r="E228" s="27" t="s">
        <v>1148</v>
      </c>
      <c r="H228" s="43"/>
    </row>
    <row r="229" spans="1:16" x14ac:dyDescent="0.2">
      <c r="A229" s="30" t="s">
        <v>50</v>
      </c>
      <c r="E229" s="29" t="s">
        <v>23</v>
      </c>
      <c r="H229" s="43"/>
    </row>
    <row r="230" spans="1:16" x14ac:dyDescent="0.2">
      <c r="A230" s="17" t="s">
        <v>177</v>
      </c>
      <c r="B230" s="21" t="s">
        <v>413</v>
      </c>
      <c r="C230" s="21" t="s">
        <v>1149</v>
      </c>
      <c r="D230" s="17" t="s">
        <v>184</v>
      </c>
      <c r="E230" s="22" t="s">
        <v>1150</v>
      </c>
      <c r="F230" s="23" t="s">
        <v>241</v>
      </c>
      <c r="G230" s="24">
        <v>2</v>
      </c>
      <c r="H230" s="42"/>
      <c r="I230" s="25">
        <f>ROUND(ROUND(H230,2)*ROUND(G230,3),2)</f>
        <v>0</v>
      </c>
      <c r="O230">
        <f>(I230*21)/100</f>
        <v>0</v>
      </c>
      <c r="P230" t="s">
        <v>22</v>
      </c>
    </row>
    <row r="231" spans="1:16" x14ac:dyDescent="0.2">
      <c r="A231" s="26" t="s">
        <v>48</v>
      </c>
      <c r="E231" s="27" t="s">
        <v>1151</v>
      </c>
      <c r="H231" s="43"/>
    </row>
    <row r="232" spans="1:16" x14ac:dyDescent="0.2">
      <c r="A232" s="30" t="s">
        <v>50</v>
      </c>
      <c r="E232" s="29" t="s">
        <v>23</v>
      </c>
      <c r="H232" s="43"/>
    </row>
    <row r="233" spans="1:16" x14ac:dyDescent="0.2">
      <c r="A233" s="17" t="s">
        <v>177</v>
      </c>
      <c r="B233" s="21" t="s">
        <v>413</v>
      </c>
      <c r="C233" s="21" t="s">
        <v>1149</v>
      </c>
      <c r="D233" s="17" t="s">
        <v>193</v>
      </c>
      <c r="E233" s="22" t="s">
        <v>1150</v>
      </c>
      <c r="F233" s="23" t="s">
        <v>241</v>
      </c>
      <c r="G233" s="24">
        <v>4</v>
      </c>
      <c r="H233" s="42"/>
      <c r="I233" s="25">
        <f>ROUND(ROUND(H233,2)*ROUND(G233,3),2)</f>
        <v>0</v>
      </c>
      <c r="O233">
        <f>(I233*21)/100</f>
        <v>0</v>
      </c>
      <c r="P233" t="s">
        <v>22</v>
      </c>
    </row>
    <row r="234" spans="1:16" ht="25.5" x14ac:dyDescent="0.2">
      <c r="A234" s="26" t="s">
        <v>48</v>
      </c>
      <c r="E234" s="27" t="s">
        <v>1152</v>
      </c>
      <c r="H234" s="43"/>
    </row>
    <row r="235" spans="1:16" x14ac:dyDescent="0.2">
      <c r="A235" s="30" t="s">
        <v>50</v>
      </c>
      <c r="E235" s="29" t="s">
        <v>23</v>
      </c>
      <c r="H235" s="43"/>
    </row>
    <row r="236" spans="1:16" x14ac:dyDescent="0.2">
      <c r="A236" s="17" t="s">
        <v>177</v>
      </c>
      <c r="B236" s="21" t="s">
        <v>413</v>
      </c>
      <c r="C236" s="21" t="s">
        <v>1153</v>
      </c>
      <c r="D236" s="17" t="s">
        <v>23</v>
      </c>
      <c r="E236" s="22" t="s">
        <v>1154</v>
      </c>
      <c r="F236" s="23" t="s">
        <v>241</v>
      </c>
      <c r="G236" s="24">
        <v>4</v>
      </c>
      <c r="H236" s="42"/>
      <c r="I236" s="25">
        <f>ROUND(ROUND(H236,2)*ROUND(G236,3),2)</f>
        <v>0</v>
      </c>
      <c r="O236">
        <f>(I236*21)/100</f>
        <v>0</v>
      </c>
      <c r="P236" t="s">
        <v>22</v>
      </c>
    </row>
    <row r="237" spans="1:16" x14ac:dyDescent="0.2">
      <c r="A237" s="26" t="s">
        <v>48</v>
      </c>
      <c r="E237" s="27" t="s">
        <v>1155</v>
      </c>
      <c r="H237" s="43"/>
    </row>
    <row r="238" spans="1:16" x14ac:dyDescent="0.2">
      <c r="A238" s="30" t="s">
        <v>50</v>
      </c>
      <c r="E238" s="29" t="s">
        <v>23</v>
      </c>
      <c r="H238" s="43"/>
    </row>
    <row r="239" spans="1:16" x14ac:dyDescent="0.2">
      <c r="A239" s="17" t="s">
        <v>177</v>
      </c>
      <c r="B239" s="21" t="s">
        <v>413</v>
      </c>
      <c r="C239" s="21" t="s">
        <v>1156</v>
      </c>
      <c r="D239" s="17" t="s">
        <v>23</v>
      </c>
      <c r="E239" s="22" t="s">
        <v>1157</v>
      </c>
      <c r="F239" s="23" t="s">
        <v>241</v>
      </c>
      <c r="G239" s="24">
        <v>2</v>
      </c>
      <c r="H239" s="42"/>
      <c r="I239" s="25">
        <f>ROUND(ROUND(H239,2)*ROUND(G239,3),2)</f>
        <v>0</v>
      </c>
      <c r="O239">
        <f>(I239*21)/100</f>
        <v>0</v>
      </c>
      <c r="P239" t="s">
        <v>22</v>
      </c>
    </row>
    <row r="240" spans="1:16" x14ac:dyDescent="0.2">
      <c r="A240" s="26" t="s">
        <v>48</v>
      </c>
      <c r="E240" s="27" t="s">
        <v>1158</v>
      </c>
      <c r="H240" s="43"/>
    </row>
    <row r="241" spans="1:16" x14ac:dyDescent="0.2">
      <c r="A241" s="30" t="s">
        <v>50</v>
      </c>
      <c r="E241" s="29" t="s">
        <v>23</v>
      </c>
      <c r="H241" s="43"/>
    </row>
    <row r="242" spans="1:16" x14ac:dyDescent="0.2">
      <c r="A242" s="17" t="s">
        <v>177</v>
      </c>
      <c r="B242" s="21" t="s">
        <v>413</v>
      </c>
      <c r="C242" s="21" t="s">
        <v>383</v>
      </c>
      <c r="D242" s="17" t="s">
        <v>23</v>
      </c>
      <c r="E242" s="22" t="s">
        <v>384</v>
      </c>
      <c r="F242" s="23" t="s">
        <v>241</v>
      </c>
      <c r="G242" s="24">
        <v>1</v>
      </c>
      <c r="H242" s="42"/>
      <c r="I242" s="25">
        <f>ROUND(ROUND(H242,2)*ROUND(G242,3),2)</f>
        <v>0</v>
      </c>
      <c r="O242">
        <f>(I242*21)/100</f>
        <v>0</v>
      </c>
      <c r="P242" t="s">
        <v>22</v>
      </c>
    </row>
    <row r="243" spans="1:16" x14ac:dyDescent="0.2">
      <c r="A243" s="26" t="s">
        <v>48</v>
      </c>
      <c r="E243" s="27" t="s">
        <v>1159</v>
      </c>
      <c r="H243" s="43"/>
    </row>
    <row r="244" spans="1:16" x14ac:dyDescent="0.2">
      <c r="A244" s="30" t="s">
        <v>50</v>
      </c>
      <c r="E244" s="29" t="s">
        <v>23</v>
      </c>
      <c r="H244" s="43"/>
    </row>
    <row r="245" spans="1:16" x14ac:dyDescent="0.2">
      <c r="A245" s="17" t="s">
        <v>177</v>
      </c>
      <c r="B245" s="21" t="s">
        <v>413</v>
      </c>
      <c r="C245" s="21" t="s">
        <v>772</v>
      </c>
      <c r="D245" s="17" t="s">
        <v>23</v>
      </c>
      <c r="E245" s="22" t="s">
        <v>773</v>
      </c>
      <c r="F245" s="23" t="s">
        <v>241</v>
      </c>
      <c r="G245" s="24">
        <v>4</v>
      </c>
      <c r="H245" s="42"/>
      <c r="I245" s="25">
        <f>ROUND(ROUND(H245,2)*ROUND(G245,3),2)</f>
        <v>0</v>
      </c>
      <c r="O245">
        <f>(I245*21)/100</f>
        <v>0</v>
      </c>
      <c r="P245" t="s">
        <v>22</v>
      </c>
    </row>
    <row r="246" spans="1:16" x14ac:dyDescent="0.2">
      <c r="A246" s="26" t="s">
        <v>48</v>
      </c>
      <c r="E246" s="27" t="s">
        <v>774</v>
      </c>
      <c r="H246" s="43"/>
    </row>
    <row r="247" spans="1:16" x14ac:dyDescent="0.2">
      <c r="A247" s="30" t="s">
        <v>50</v>
      </c>
      <c r="E247" s="29" t="s">
        <v>23</v>
      </c>
      <c r="H247" s="43"/>
    </row>
    <row r="248" spans="1:16" x14ac:dyDescent="0.2">
      <c r="A248" s="17" t="s">
        <v>177</v>
      </c>
      <c r="B248" s="21" t="s">
        <v>413</v>
      </c>
      <c r="C248" s="21" t="s">
        <v>1160</v>
      </c>
      <c r="D248" s="17" t="s">
        <v>23</v>
      </c>
      <c r="E248" s="22" t="s">
        <v>1161</v>
      </c>
      <c r="F248" s="23" t="s">
        <v>241</v>
      </c>
      <c r="G248" s="24">
        <v>1</v>
      </c>
      <c r="H248" s="42"/>
      <c r="I248" s="25">
        <f>ROUND(ROUND(H248,2)*ROUND(G248,3),2)</f>
        <v>0</v>
      </c>
      <c r="O248">
        <f>(I248*21)/100</f>
        <v>0</v>
      </c>
      <c r="P248" t="s">
        <v>22</v>
      </c>
    </row>
    <row r="249" spans="1:16" x14ac:dyDescent="0.2">
      <c r="A249" s="26" t="s">
        <v>48</v>
      </c>
      <c r="E249" s="27" t="s">
        <v>1162</v>
      </c>
      <c r="H249" s="43"/>
    </row>
    <row r="250" spans="1:16" x14ac:dyDescent="0.2">
      <c r="A250" s="30" t="s">
        <v>50</v>
      </c>
      <c r="E250" s="29" t="s">
        <v>23</v>
      </c>
      <c r="H250" s="43"/>
    </row>
    <row r="251" spans="1:16" x14ac:dyDescent="0.2">
      <c r="A251" s="17" t="s">
        <v>177</v>
      </c>
      <c r="B251" s="21" t="s">
        <v>413</v>
      </c>
      <c r="C251" s="21" t="s">
        <v>386</v>
      </c>
      <c r="D251" s="17" t="s">
        <v>23</v>
      </c>
      <c r="E251" s="22" t="s">
        <v>387</v>
      </c>
      <c r="F251" s="23" t="s">
        <v>241</v>
      </c>
      <c r="G251" s="24">
        <v>6</v>
      </c>
      <c r="H251" s="42"/>
      <c r="I251" s="25">
        <f>ROUND(ROUND(H251,2)*ROUND(G251,3),2)</f>
        <v>0</v>
      </c>
      <c r="O251">
        <f>(I251*21)/100</f>
        <v>0</v>
      </c>
      <c r="P251" t="s">
        <v>22</v>
      </c>
    </row>
    <row r="252" spans="1:16" x14ac:dyDescent="0.2">
      <c r="A252" s="26" t="s">
        <v>48</v>
      </c>
      <c r="E252" s="27" t="s">
        <v>1163</v>
      </c>
      <c r="H252" s="43"/>
    </row>
    <row r="253" spans="1:16" x14ac:dyDescent="0.2">
      <c r="A253" s="30" t="s">
        <v>50</v>
      </c>
      <c r="E253" s="29" t="s">
        <v>23</v>
      </c>
      <c r="H253" s="43"/>
    </row>
    <row r="254" spans="1:16" x14ac:dyDescent="0.2">
      <c r="A254" s="17" t="s">
        <v>177</v>
      </c>
      <c r="B254" s="21" t="s">
        <v>413</v>
      </c>
      <c r="C254" s="21" t="s">
        <v>388</v>
      </c>
      <c r="D254" s="17" t="s">
        <v>23</v>
      </c>
      <c r="E254" s="22" t="s">
        <v>389</v>
      </c>
      <c r="F254" s="23" t="s">
        <v>241</v>
      </c>
      <c r="G254" s="24">
        <v>14</v>
      </c>
      <c r="H254" s="42"/>
      <c r="I254" s="25">
        <f>ROUND(ROUND(H254,2)*ROUND(G254,3),2)</f>
        <v>0</v>
      </c>
      <c r="O254">
        <f>(I254*21)/100</f>
        <v>0</v>
      </c>
      <c r="P254" t="s">
        <v>22</v>
      </c>
    </row>
    <row r="255" spans="1:16" x14ac:dyDescent="0.2">
      <c r="A255" s="26" t="s">
        <v>48</v>
      </c>
      <c r="E255" s="27" t="s">
        <v>778</v>
      </c>
      <c r="H255" s="43"/>
    </row>
    <row r="256" spans="1:16" x14ac:dyDescent="0.2">
      <c r="A256" s="30" t="s">
        <v>50</v>
      </c>
      <c r="E256" s="29" t="s">
        <v>23</v>
      </c>
      <c r="H256" s="43"/>
    </row>
    <row r="257" spans="1:16" x14ac:dyDescent="0.2">
      <c r="A257" s="17" t="s">
        <v>44</v>
      </c>
      <c r="B257" s="21" t="s">
        <v>418</v>
      </c>
      <c r="C257" s="21" t="s">
        <v>1164</v>
      </c>
      <c r="D257" s="17" t="s">
        <v>23</v>
      </c>
      <c r="E257" s="22" t="s">
        <v>1165</v>
      </c>
      <c r="F257" s="23" t="s">
        <v>241</v>
      </c>
      <c r="G257" s="24">
        <v>1</v>
      </c>
      <c r="H257" s="42"/>
      <c r="I257" s="25">
        <f>ROUND(ROUND(H257,2)*ROUND(G257,3),2)</f>
        <v>0</v>
      </c>
      <c r="O257">
        <f>(I257*21)/100</f>
        <v>0</v>
      </c>
      <c r="P257" t="s">
        <v>22</v>
      </c>
    </row>
    <row r="258" spans="1:16" ht="38.25" x14ac:dyDescent="0.2">
      <c r="A258" s="26" t="s">
        <v>48</v>
      </c>
      <c r="E258" s="27" t="s">
        <v>1166</v>
      </c>
      <c r="H258" s="43"/>
    </row>
    <row r="259" spans="1:16" x14ac:dyDescent="0.2">
      <c r="A259" s="30" t="s">
        <v>50</v>
      </c>
      <c r="E259" s="29" t="s">
        <v>23</v>
      </c>
      <c r="H259" s="43"/>
    </row>
    <row r="260" spans="1:16" x14ac:dyDescent="0.2">
      <c r="A260" s="17" t="s">
        <v>44</v>
      </c>
      <c r="B260" s="21" t="s">
        <v>423</v>
      </c>
      <c r="C260" s="21" t="s">
        <v>1167</v>
      </c>
      <c r="D260" s="17" t="s">
        <v>23</v>
      </c>
      <c r="E260" s="22" t="s">
        <v>1168</v>
      </c>
      <c r="F260" s="23" t="s">
        <v>241</v>
      </c>
      <c r="G260" s="24">
        <v>3</v>
      </c>
      <c r="H260" s="42"/>
      <c r="I260" s="25">
        <f>ROUND(ROUND(H260,2)*ROUND(G260,3),2)</f>
        <v>0</v>
      </c>
      <c r="O260">
        <f>(I260*21)/100</f>
        <v>0</v>
      </c>
      <c r="P260" t="s">
        <v>22</v>
      </c>
    </row>
    <row r="261" spans="1:16" ht="38.25" x14ac:dyDescent="0.2">
      <c r="A261" s="26" t="s">
        <v>48</v>
      </c>
      <c r="E261" s="27" t="s">
        <v>1169</v>
      </c>
      <c r="H261" s="43"/>
    </row>
    <row r="262" spans="1:16" x14ac:dyDescent="0.2">
      <c r="A262" s="30" t="s">
        <v>50</v>
      </c>
      <c r="E262" s="29" t="s">
        <v>1170</v>
      </c>
      <c r="H262" s="43"/>
    </row>
    <row r="263" spans="1:16" x14ac:dyDescent="0.2">
      <c r="A263" s="17" t="s">
        <v>44</v>
      </c>
      <c r="B263" s="21" t="s">
        <v>428</v>
      </c>
      <c r="C263" s="21" t="s">
        <v>1171</v>
      </c>
      <c r="D263" s="17" t="s">
        <v>23</v>
      </c>
      <c r="E263" s="22" t="s">
        <v>1172</v>
      </c>
      <c r="F263" s="23" t="s">
        <v>241</v>
      </c>
      <c r="G263" s="24">
        <v>6</v>
      </c>
      <c r="H263" s="42"/>
      <c r="I263" s="25">
        <f>ROUND(ROUND(H263,2)*ROUND(G263,3),2)</f>
        <v>0</v>
      </c>
      <c r="O263">
        <f>(I263*21)/100</f>
        <v>0</v>
      </c>
      <c r="P263" t="s">
        <v>22</v>
      </c>
    </row>
    <row r="264" spans="1:16" ht="38.25" x14ac:dyDescent="0.2">
      <c r="A264" s="26" t="s">
        <v>48</v>
      </c>
      <c r="E264" s="27" t="s">
        <v>1173</v>
      </c>
      <c r="H264" s="43"/>
    </row>
    <row r="265" spans="1:16" x14ac:dyDescent="0.2">
      <c r="A265" s="30" t="s">
        <v>50</v>
      </c>
      <c r="E265" s="29" t="s">
        <v>23</v>
      </c>
      <c r="H265" s="43"/>
    </row>
    <row r="266" spans="1:16" ht="25.5" x14ac:dyDescent="0.2">
      <c r="A266" s="17" t="s">
        <v>44</v>
      </c>
      <c r="B266" s="21" t="s">
        <v>432</v>
      </c>
      <c r="C266" s="21" t="s">
        <v>391</v>
      </c>
      <c r="D266" s="17" t="s">
        <v>23</v>
      </c>
      <c r="E266" s="22" t="s">
        <v>392</v>
      </c>
      <c r="F266" s="23" t="s">
        <v>241</v>
      </c>
      <c r="G266" s="24">
        <v>6</v>
      </c>
      <c r="H266" s="42"/>
      <c r="I266" s="25">
        <f>ROUND(ROUND(H266,2)*ROUND(G266,3),2)</f>
        <v>0</v>
      </c>
      <c r="O266">
        <f>(I266*21)/100</f>
        <v>0</v>
      </c>
      <c r="P266" t="s">
        <v>22</v>
      </c>
    </row>
    <row r="267" spans="1:16" x14ac:dyDescent="0.2">
      <c r="A267" s="26" t="s">
        <v>48</v>
      </c>
      <c r="E267" s="27" t="s">
        <v>793</v>
      </c>
      <c r="H267" s="43"/>
    </row>
    <row r="268" spans="1:16" x14ac:dyDescent="0.2">
      <c r="A268" s="30" t="s">
        <v>50</v>
      </c>
      <c r="E268" s="29" t="s">
        <v>1174</v>
      </c>
      <c r="H268" s="43"/>
    </row>
    <row r="269" spans="1:16" x14ac:dyDescent="0.2">
      <c r="A269" s="17" t="s">
        <v>177</v>
      </c>
      <c r="B269" s="21" t="s">
        <v>432</v>
      </c>
      <c r="C269" s="21" t="s">
        <v>394</v>
      </c>
      <c r="D269" s="17" t="s">
        <v>23</v>
      </c>
      <c r="E269" s="22" t="s">
        <v>395</v>
      </c>
      <c r="F269" s="23" t="s">
        <v>241</v>
      </c>
      <c r="G269" s="24">
        <v>5</v>
      </c>
      <c r="H269" s="42"/>
      <c r="I269" s="25">
        <f>ROUND(ROUND(H269,2)*ROUND(G269,3),2)</f>
        <v>0</v>
      </c>
      <c r="O269">
        <f>(I269*21)/100</f>
        <v>0</v>
      </c>
      <c r="P269" t="s">
        <v>22</v>
      </c>
    </row>
    <row r="270" spans="1:16" ht="25.5" x14ac:dyDescent="0.2">
      <c r="A270" s="26" t="s">
        <v>48</v>
      </c>
      <c r="E270" s="27" t="s">
        <v>1175</v>
      </c>
      <c r="H270" s="43"/>
    </row>
    <row r="271" spans="1:16" x14ac:dyDescent="0.2">
      <c r="A271" s="30" t="s">
        <v>50</v>
      </c>
      <c r="E271" s="29" t="s">
        <v>23</v>
      </c>
      <c r="H271" s="43"/>
    </row>
    <row r="272" spans="1:16" x14ac:dyDescent="0.2">
      <c r="A272" s="17" t="s">
        <v>177</v>
      </c>
      <c r="B272" s="21" t="s">
        <v>432</v>
      </c>
      <c r="C272" s="21" t="s">
        <v>794</v>
      </c>
      <c r="D272" s="17" t="s">
        <v>23</v>
      </c>
      <c r="E272" s="22" t="s">
        <v>795</v>
      </c>
      <c r="F272" s="23" t="s">
        <v>241</v>
      </c>
      <c r="G272" s="24">
        <v>1</v>
      </c>
      <c r="H272" s="42"/>
      <c r="I272" s="25">
        <f>ROUND(ROUND(H272,2)*ROUND(G272,3),2)</f>
        <v>0</v>
      </c>
      <c r="O272">
        <f>(I272*21)/100</f>
        <v>0</v>
      </c>
      <c r="P272" t="s">
        <v>22</v>
      </c>
    </row>
    <row r="273" spans="1:18" ht="25.5" x14ac:dyDescent="0.2">
      <c r="A273" s="26" t="s">
        <v>48</v>
      </c>
      <c r="E273" s="27" t="s">
        <v>1176</v>
      </c>
      <c r="H273" s="43"/>
    </row>
    <row r="274" spans="1:18" x14ac:dyDescent="0.2">
      <c r="A274" s="30" t="s">
        <v>50</v>
      </c>
      <c r="E274" s="29" t="s">
        <v>23</v>
      </c>
      <c r="H274" s="43"/>
    </row>
    <row r="275" spans="1:18" x14ac:dyDescent="0.2">
      <c r="A275" s="17" t="s">
        <v>44</v>
      </c>
      <c r="B275" s="21" t="s">
        <v>436</v>
      </c>
      <c r="C275" s="21" t="s">
        <v>410</v>
      </c>
      <c r="D275" s="17" t="s">
        <v>23</v>
      </c>
      <c r="E275" s="22" t="s">
        <v>411</v>
      </c>
      <c r="F275" s="23" t="s">
        <v>122</v>
      </c>
      <c r="G275" s="24">
        <v>140.97</v>
      </c>
      <c r="H275" s="42"/>
      <c r="I275" s="25">
        <f>ROUND(ROUND(H275,2)*ROUND(G275,3),2)</f>
        <v>0</v>
      </c>
      <c r="O275">
        <f>(I275*21)/100</f>
        <v>0</v>
      </c>
      <c r="P275" t="s">
        <v>22</v>
      </c>
    </row>
    <row r="276" spans="1:18" x14ac:dyDescent="0.2">
      <c r="A276" s="26" t="s">
        <v>48</v>
      </c>
      <c r="E276" s="27" t="s">
        <v>827</v>
      </c>
      <c r="H276" s="43"/>
    </row>
    <row r="277" spans="1:18" x14ac:dyDescent="0.2">
      <c r="A277" s="30" t="s">
        <v>50</v>
      </c>
      <c r="E277" s="29" t="s">
        <v>1066</v>
      </c>
      <c r="H277" s="43"/>
    </row>
    <row r="278" spans="1:18" x14ac:dyDescent="0.2">
      <c r="A278" s="17" t="s">
        <v>44</v>
      </c>
      <c r="B278" s="21" t="s">
        <v>440</v>
      </c>
      <c r="C278" s="21" t="s">
        <v>985</v>
      </c>
      <c r="D278" s="17" t="s">
        <v>23</v>
      </c>
      <c r="E278" s="22" t="s">
        <v>1177</v>
      </c>
      <c r="F278" s="23" t="s">
        <v>241</v>
      </c>
      <c r="G278" s="24">
        <v>13</v>
      </c>
      <c r="H278" s="42"/>
      <c r="I278" s="25">
        <f>ROUND(ROUND(H278,2)*ROUND(G278,3),2)</f>
        <v>0</v>
      </c>
      <c r="O278">
        <f>(I278*21)/100</f>
        <v>0</v>
      </c>
      <c r="P278" t="s">
        <v>22</v>
      </c>
    </row>
    <row r="279" spans="1:18" ht="25.5" x14ac:dyDescent="0.2">
      <c r="A279" s="26" t="s">
        <v>48</v>
      </c>
      <c r="E279" s="27" t="s">
        <v>1178</v>
      </c>
      <c r="H279" s="43"/>
    </row>
    <row r="280" spans="1:18" x14ac:dyDescent="0.2">
      <c r="A280" s="28" t="s">
        <v>50</v>
      </c>
      <c r="E280" s="29" t="s">
        <v>23</v>
      </c>
      <c r="H280" s="43"/>
    </row>
    <row r="281" spans="1:18" ht="12.75" customHeight="1" x14ac:dyDescent="0.2">
      <c r="A281" s="5" t="s">
        <v>42</v>
      </c>
      <c r="B281" s="5"/>
      <c r="C281" s="32" t="s">
        <v>39</v>
      </c>
      <c r="D281" s="5"/>
      <c r="E281" s="19" t="s">
        <v>417</v>
      </c>
      <c r="F281" s="5"/>
      <c r="G281" s="5"/>
      <c r="H281" s="44"/>
      <c r="I281" s="33">
        <f>0+Q281</f>
        <v>0</v>
      </c>
      <c r="O281">
        <f>0+R281</f>
        <v>0</v>
      </c>
      <c r="Q281">
        <f>0+I282+I285+I288+I291+I294+I297+I300+I303+I306+I309+I312+I315+I318</f>
        <v>0</v>
      </c>
      <c r="R281">
        <f>0+O282+O285+O288+O291+O294+O297+O300+O303+O306+O309+O312+O315+O318</f>
        <v>0</v>
      </c>
    </row>
    <row r="282" spans="1:18" x14ac:dyDescent="0.2">
      <c r="A282" s="17" t="s">
        <v>44</v>
      </c>
      <c r="B282" s="21" t="s">
        <v>444</v>
      </c>
      <c r="C282" s="21" t="s">
        <v>419</v>
      </c>
      <c r="D282" s="17" t="s">
        <v>23</v>
      </c>
      <c r="E282" s="22" t="s">
        <v>420</v>
      </c>
      <c r="F282" s="23" t="s">
        <v>122</v>
      </c>
      <c r="G282" s="24">
        <v>28.34</v>
      </c>
      <c r="H282" s="42"/>
      <c r="I282" s="25">
        <f>ROUND(ROUND(H282,2)*ROUND(G282,3),2)</f>
        <v>0</v>
      </c>
      <c r="O282">
        <f>(I282*21)/100</f>
        <v>0</v>
      </c>
      <c r="P282" t="s">
        <v>22</v>
      </c>
    </row>
    <row r="283" spans="1:18" ht="25.5" x14ac:dyDescent="0.2">
      <c r="A283" s="26" t="s">
        <v>48</v>
      </c>
      <c r="E283" s="27" t="s">
        <v>846</v>
      </c>
      <c r="H283" s="43"/>
    </row>
    <row r="284" spans="1:18" ht="38.25" x14ac:dyDescent="0.2">
      <c r="A284" s="30" t="s">
        <v>50</v>
      </c>
      <c r="E284" s="29" t="s">
        <v>1179</v>
      </c>
      <c r="H284" s="43"/>
    </row>
    <row r="285" spans="1:18" x14ac:dyDescent="0.2">
      <c r="A285" s="17" t="s">
        <v>44</v>
      </c>
      <c r="B285" s="21" t="s">
        <v>449</v>
      </c>
      <c r="C285" s="21" t="s">
        <v>424</v>
      </c>
      <c r="D285" s="17" t="s">
        <v>23</v>
      </c>
      <c r="E285" s="22" t="s">
        <v>425</v>
      </c>
      <c r="F285" s="23" t="s">
        <v>122</v>
      </c>
      <c r="G285" s="24">
        <v>244.01</v>
      </c>
      <c r="H285" s="42"/>
      <c r="I285" s="25">
        <f>ROUND(ROUND(H285,2)*ROUND(G285,3),2)</f>
        <v>0</v>
      </c>
      <c r="O285">
        <f>(I285*21)/100</f>
        <v>0</v>
      </c>
      <c r="P285" t="s">
        <v>22</v>
      </c>
    </row>
    <row r="286" spans="1:18" ht="25.5" x14ac:dyDescent="0.2">
      <c r="A286" s="26" t="s">
        <v>48</v>
      </c>
      <c r="E286" s="27" t="s">
        <v>849</v>
      </c>
      <c r="H286" s="43"/>
    </row>
    <row r="287" spans="1:18" x14ac:dyDescent="0.2">
      <c r="A287" s="30" t="s">
        <v>50</v>
      </c>
      <c r="E287" s="29" t="s">
        <v>1180</v>
      </c>
      <c r="H287" s="43"/>
    </row>
    <row r="288" spans="1:18" x14ac:dyDescent="0.2">
      <c r="A288" s="17" t="s">
        <v>44</v>
      </c>
      <c r="B288" s="21" t="s">
        <v>454</v>
      </c>
      <c r="C288" s="21" t="s">
        <v>852</v>
      </c>
      <c r="D288" s="17" t="s">
        <v>23</v>
      </c>
      <c r="E288" s="22" t="s">
        <v>853</v>
      </c>
      <c r="F288" s="23" t="s">
        <v>122</v>
      </c>
      <c r="G288" s="24">
        <v>24.85</v>
      </c>
      <c r="H288" s="42"/>
      <c r="I288" s="25">
        <f>ROUND(ROUND(H288,2)*ROUND(G288,3),2)</f>
        <v>0</v>
      </c>
      <c r="O288">
        <f>(I288*21)/100</f>
        <v>0</v>
      </c>
      <c r="P288" t="s">
        <v>22</v>
      </c>
    </row>
    <row r="289" spans="1:16" ht="25.5" x14ac:dyDescent="0.2">
      <c r="A289" s="26" t="s">
        <v>48</v>
      </c>
      <c r="E289" s="27" t="s">
        <v>854</v>
      </c>
      <c r="H289" s="43"/>
    </row>
    <row r="290" spans="1:16" x14ac:dyDescent="0.2">
      <c r="A290" s="30" t="s">
        <v>50</v>
      </c>
      <c r="E290" s="29" t="s">
        <v>1181</v>
      </c>
      <c r="H290" s="43"/>
    </row>
    <row r="291" spans="1:16" x14ac:dyDescent="0.2">
      <c r="A291" s="17" t="s">
        <v>44</v>
      </c>
      <c r="B291" s="21" t="s">
        <v>458</v>
      </c>
      <c r="C291" s="21" t="s">
        <v>857</v>
      </c>
      <c r="D291" s="17" t="s">
        <v>23</v>
      </c>
      <c r="E291" s="22" t="s">
        <v>858</v>
      </c>
      <c r="F291" s="23" t="s">
        <v>122</v>
      </c>
      <c r="G291" s="24">
        <v>24</v>
      </c>
      <c r="H291" s="42"/>
      <c r="I291" s="25">
        <f>ROUND(ROUND(H291,2)*ROUND(G291,3),2)</f>
        <v>0</v>
      </c>
      <c r="O291">
        <f>(I291*21)/100</f>
        <v>0</v>
      </c>
      <c r="P291" t="s">
        <v>22</v>
      </c>
    </row>
    <row r="292" spans="1:16" ht="25.5" x14ac:dyDescent="0.2">
      <c r="A292" s="26" t="s">
        <v>48</v>
      </c>
      <c r="E292" s="27" t="s">
        <v>1182</v>
      </c>
      <c r="H292" s="43"/>
    </row>
    <row r="293" spans="1:16" x14ac:dyDescent="0.2">
      <c r="A293" s="30" t="s">
        <v>50</v>
      </c>
      <c r="E293" s="29" t="s">
        <v>1183</v>
      </c>
      <c r="H293" s="43"/>
    </row>
    <row r="294" spans="1:16" x14ac:dyDescent="0.2">
      <c r="A294" s="17" t="s">
        <v>44</v>
      </c>
      <c r="B294" s="21" t="s">
        <v>462</v>
      </c>
      <c r="C294" s="21" t="s">
        <v>1184</v>
      </c>
      <c r="D294" s="17" t="s">
        <v>23</v>
      </c>
      <c r="E294" s="22" t="s">
        <v>1185</v>
      </c>
      <c r="F294" s="23" t="s">
        <v>122</v>
      </c>
      <c r="G294" s="24">
        <v>109.77</v>
      </c>
      <c r="H294" s="42"/>
      <c r="I294" s="25">
        <f>ROUND(ROUND(H294,2)*ROUND(G294,3),2)</f>
        <v>0</v>
      </c>
      <c r="O294">
        <f>(I294*21)/100</f>
        <v>0</v>
      </c>
      <c r="P294" t="s">
        <v>22</v>
      </c>
    </row>
    <row r="295" spans="1:16" ht="25.5" x14ac:dyDescent="0.2">
      <c r="A295" s="26" t="s">
        <v>48</v>
      </c>
      <c r="E295" s="27" t="s">
        <v>1186</v>
      </c>
      <c r="H295" s="43"/>
    </row>
    <row r="296" spans="1:16" x14ac:dyDescent="0.2">
      <c r="A296" s="30" t="s">
        <v>50</v>
      </c>
      <c r="E296" s="29" t="s">
        <v>1187</v>
      </c>
      <c r="H296" s="43"/>
    </row>
    <row r="297" spans="1:16" x14ac:dyDescent="0.2">
      <c r="A297" s="17" t="s">
        <v>44</v>
      </c>
      <c r="B297" s="21" t="s">
        <v>675</v>
      </c>
      <c r="C297" s="21" t="s">
        <v>437</v>
      </c>
      <c r="D297" s="17" t="s">
        <v>23</v>
      </c>
      <c r="E297" s="22" t="s">
        <v>438</v>
      </c>
      <c r="F297" s="23" t="s">
        <v>241</v>
      </c>
      <c r="G297" s="24">
        <v>6</v>
      </c>
      <c r="H297" s="42"/>
      <c r="I297" s="25">
        <f>ROUND(ROUND(H297,2)*ROUND(G297,3),2)</f>
        <v>0</v>
      </c>
      <c r="O297">
        <f>(I297*21)/100</f>
        <v>0</v>
      </c>
      <c r="P297" t="s">
        <v>22</v>
      </c>
    </row>
    <row r="298" spans="1:16" ht="25.5" x14ac:dyDescent="0.2">
      <c r="A298" s="26" t="s">
        <v>48</v>
      </c>
      <c r="E298" s="27" t="s">
        <v>1188</v>
      </c>
      <c r="H298" s="43"/>
    </row>
    <row r="299" spans="1:16" x14ac:dyDescent="0.2">
      <c r="A299" s="30" t="s">
        <v>50</v>
      </c>
      <c r="E299" s="29" t="s">
        <v>23</v>
      </c>
      <c r="H299" s="43"/>
    </row>
    <row r="300" spans="1:16" x14ac:dyDescent="0.2">
      <c r="A300" s="17" t="s">
        <v>44</v>
      </c>
      <c r="B300" s="21" t="s">
        <v>680</v>
      </c>
      <c r="C300" s="21" t="s">
        <v>441</v>
      </c>
      <c r="D300" s="17" t="s">
        <v>23</v>
      </c>
      <c r="E300" s="22" t="s">
        <v>442</v>
      </c>
      <c r="F300" s="23" t="s">
        <v>127</v>
      </c>
      <c r="G300" s="24">
        <v>6.2</v>
      </c>
      <c r="H300" s="42"/>
      <c r="I300" s="25">
        <f>ROUND(ROUND(H300,2)*ROUND(G300,3),2)</f>
        <v>0</v>
      </c>
      <c r="O300">
        <f>(I300*21)/100</f>
        <v>0</v>
      </c>
      <c r="P300" t="s">
        <v>22</v>
      </c>
    </row>
    <row r="301" spans="1:16" ht="38.25" x14ac:dyDescent="0.2">
      <c r="A301" s="26" t="s">
        <v>48</v>
      </c>
      <c r="E301" s="27" t="s">
        <v>1189</v>
      </c>
      <c r="H301" s="43"/>
    </row>
    <row r="302" spans="1:16" x14ac:dyDescent="0.2">
      <c r="A302" s="30" t="s">
        <v>50</v>
      </c>
      <c r="E302" s="29" t="s">
        <v>23</v>
      </c>
      <c r="H302" s="43"/>
    </row>
    <row r="303" spans="1:16" ht="25.5" x14ac:dyDescent="0.2">
      <c r="A303" s="17" t="s">
        <v>44</v>
      </c>
      <c r="B303" s="21" t="s">
        <v>687</v>
      </c>
      <c r="C303" s="21" t="s">
        <v>866</v>
      </c>
      <c r="D303" s="17" t="s">
        <v>23</v>
      </c>
      <c r="E303" s="22" t="s">
        <v>867</v>
      </c>
      <c r="F303" s="23" t="s">
        <v>169</v>
      </c>
      <c r="G303" s="24">
        <v>11.792999999999999</v>
      </c>
      <c r="H303" s="42"/>
      <c r="I303" s="25">
        <f>ROUND(ROUND(H303,2)*ROUND(G303,3),2)</f>
        <v>0</v>
      </c>
      <c r="O303">
        <f>(I303*21)/100</f>
        <v>0</v>
      </c>
      <c r="P303" t="s">
        <v>22</v>
      </c>
    </row>
    <row r="304" spans="1:16" ht="25.5" x14ac:dyDescent="0.2">
      <c r="A304" s="26" t="s">
        <v>48</v>
      </c>
      <c r="E304" s="27" t="s">
        <v>868</v>
      </c>
      <c r="H304" s="43"/>
    </row>
    <row r="305" spans="1:16" x14ac:dyDescent="0.2">
      <c r="A305" s="30" t="s">
        <v>50</v>
      </c>
      <c r="E305" s="29" t="s">
        <v>1190</v>
      </c>
      <c r="H305" s="43"/>
    </row>
    <row r="306" spans="1:16" ht="25.5" x14ac:dyDescent="0.2">
      <c r="A306" s="17" t="s">
        <v>44</v>
      </c>
      <c r="B306" s="21" t="s">
        <v>688</v>
      </c>
      <c r="C306" s="21" t="s">
        <v>445</v>
      </c>
      <c r="D306" s="17" t="s">
        <v>23</v>
      </c>
      <c r="E306" s="22" t="s">
        <v>446</v>
      </c>
      <c r="F306" s="23" t="s">
        <v>169</v>
      </c>
      <c r="G306" s="24">
        <v>13.64</v>
      </c>
      <c r="H306" s="42"/>
      <c r="I306" s="25">
        <f>ROUND(ROUND(H306,2)*ROUND(G306,3),2)</f>
        <v>0</v>
      </c>
      <c r="O306">
        <f>(I306*21)/100</f>
        <v>0</v>
      </c>
      <c r="P306" t="s">
        <v>22</v>
      </c>
    </row>
    <row r="307" spans="1:16" ht="25.5" x14ac:dyDescent="0.2">
      <c r="A307" s="26" t="s">
        <v>48</v>
      </c>
      <c r="E307" s="27" t="s">
        <v>447</v>
      </c>
      <c r="H307" s="43"/>
    </row>
    <row r="308" spans="1:16" x14ac:dyDescent="0.2">
      <c r="A308" s="30" t="s">
        <v>50</v>
      </c>
      <c r="E308" s="29" t="s">
        <v>1191</v>
      </c>
      <c r="H308" s="43"/>
    </row>
    <row r="309" spans="1:16" ht="25.5" x14ac:dyDescent="0.2">
      <c r="A309" s="17" t="s">
        <v>44</v>
      </c>
      <c r="B309" s="21" t="s">
        <v>696</v>
      </c>
      <c r="C309" s="21" t="s">
        <v>450</v>
      </c>
      <c r="D309" s="17" t="s">
        <v>23</v>
      </c>
      <c r="E309" s="22" t="s">
        <v>451</v>
      </c>
      <c r="F309" s="23" t="s">
        <v>169</v>
      </c>
      <c r="G309" s="24">
        <v>39.906999999999996</v>
      </c>
      <c r="H309" s="42"/>
      <c r="I309" s="25">
        <f>ROUND(ROUND(H309,2)*ROUND(G309,3),2)</f>
        <v>0</v>
      </c>
      <c r="O309">
        <f>(I309*21)/100</f>
        <v>0</v>
      </c>
      <c r="P309" t="s">
        <v>22</v>
      </c>
    </row>
    <row r="310" spans="1:16" ht="25.5" x14ac:dyDescent="0.2">
      <c r="A310" s="26" t="s">
        <v>48</v>
      </c>
      <c r="E310" s="27" t="s">
        <v>452</v>
      </c>
      <c r="H310" s="43"/>
    </row>
    <row r="311" spans="1:16" x14ac:dyDescent="0.2">
      <c r="A311" s="30" t="s">
        <v>50</v>
      </c>
      <c r="E311" s="29" t="s">
        <v>1192</v>
      </c>
      <c r="H311" s="43"/>
    </row>
    <row r="312" spans="1:16" ht="25.5" x14ac:dyDescent="0.2">
      <c r="A312" s="17" t="s">
        <v>44</v>
      </c>
      <c r="B312" s="21" t="s">
        <v>697</v>
      </c>
      <c r="C312" s="21" t="s">
        <v>455</v>
      </c>
      <c r="D312" s="17" t="s">
        <v>23</v>
      </c>
      <c r="E312" s="22" t="s">
        <v>456</v>
      </c>
      <c r="F312" s="23" t="s">
        <v>169</v>
      </c>
      <c r="G312" s="24">
        <v>68.241</v>
      </c>
      <c r="H312" s="42"/>
      <c r="I312" s="25">
        <f>ROUND(ROUND(H312,2)*ROUND(G312,3),2)</f>
        <v>0</v>
      </c>
      <c r="O312">
        <f>(I312*21)/100</f>
        <v>0</v>
      </c>
      <c r="P312" t="s">
        <v>22</v>
      </c>
    </row>
    <row r="313" spans="1:16" ht="25.5" x14ac:dyDescent="0.2">
      <c r="A313" s="26" t="s">
        <v>48</v>
      </c>
      <c r="E313" s="27" t="s">
        <v>170</v>
      </c>
      <c r="H313" s="43"/>
    </row>
    <row r="314" spans="1:16" x14ac:dyDescent="0.2">
      <c r="A314" s="30" t="s">
        <v>50</v>
      </c>
      <c r="E314" s="29" t="s">
        <v>1193</v>
      </c>
      <c r="H314" s="43"/>
    </row>
    <row r="315" spans="1:16" x14ac:dyDescent="0.2">
      <c r="A315" s="17" t="s">
        <v>44</v>
      </c>
      <c r="B315" s="21" t="s">
        <v>703</v>
      </c>
      <c r="C315" s="21" t="s">
        <v>1194</v>
      </c>
      <c r="D315" s="17" t="s">
        <v>23</v>
      </c>
      <c r="E315" s="22" t="s">
        <v>1195</v>
      </c>
      <c r="F315" s="23" t="s">
        <v>169</v>
      </c>
      <c r="G315" s="24">
        <v>57.961194999999996</v>
      </c>
      <c r="H315" s="42"/>
      <c r="I315" s="25">
        <f>ROUND(ROUND(H315,2)*ROUND(G315,3),2)</f>
        <v>0</v>
      </c>
      <c r="O315">
        <f>(I315*21)/100</f>
        <v>0</v>
      </c>
      <c r="P315" t="s">
        <v>22</v>
      </c>
    </row>
    <row r="316" spans="1:16" ht="25.5" x14ac:dyDescent="0.2">
      <c r="A316" s="26" t="s">
        <v>48</v>
      </c>
      <c r="E316" s="27" t="s">
        <v>1196</v>
      </c>
      <c r="H316" s="43"/>
    </row>
    <row r="317" spans="1:16" x14ac:dyDescent="0.2">
      <c r="A317" s="30" t="s">
        <v>50</v>
      </c>
      <c r="E317" s="29" t="s">
        <v>23</v>
      </c>
      <c r="H317" s="43"/>
    </row>
    <row r="318" spans="1:16" x14ac:dyDescent="0.2">
      <c r="A318" s="17" t="s">
        <v>44</v>
      </c>
      <c r="B318" s="21" t="s">
        <v>719</v>
      </c>
      <c r="C318" s="21" t="s">
        <v>463</v>
      </c>
      <c r="D318" s="17" t="s">
        <v>23</v>
      </c>
      <c r="E318" s="22" t="s">
        <v>464</v>
      </c>
      <c r="F318" s="23" t="s">
        <v>169</v>
      </c>
      <c r="G318" s="24">
        <v>156.85655399999999</v>
      </c>
      <c r="H318" s="42"/>
      <c r="I318" s="25">
        <f>ROUND(ROUND(H318,2)*ROUND(G318,3),2)</f>
        <v>0</v>
      </c>
      <c r="O318">
        <f>(I318*21)/100</f>
        <v>0</v>
      </c>
      <c r="P318" t="s">
        <v>22</v>
      </c>
    </row>
    <row r="319" spans="1:16" ht="38.25" x14ac:dyDescent="0.2">
      <c r="A319" s="26" t="s">
        <v>48</v>
      </c>
      <c r="E319" s="27" t="s">
        <v>1022</v>
      </c>
      <c r="H319" s="43"/>
    </row>
    <row r="320" spans="1:16" x14ac:dyDescent="0.2">
      <c r="A320" s="28" t="s">
        <v>50</v>
      </c>
      <c r="E320" s="29" t="s">
        <v>23</v>
      </c>
      <c r="H320" s="43"/>
    </row>
  </sheetData>
  <sheetProtection algorithmName="SHA-512" hashValue="kGJH64HkpNIVtaGl0MMPGn//DlM/cTW0w9G995by0g5HsG3tgJTcxZ7rPmrF/iSGl2j5ExMozWJcVyDlxODYsA==" saltValue="YO5Q6i/JlA7/jRaloE+NRA==" spinCount="100000" sheet="1" objects="1" scenario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VRN</vt:lpstr>
      <vt:lpstr>SO 01</vt:lpstr>
      <vt:lpstr>SO 02</vt:lpstr>
      <vt:lpstr>SO 03.1</vt:lpstr>
      <vt:lpstr>SO 03.2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GEVOS</cp:lastModifiedBy>
  <dcterms:created xsi:type="dcterms:W3CDTF">2019-02-04T16:38:51Z</dcterms:created>
  <dcterms:modified xsi:type="dcterms:W3CDTF">2019-02-05T07:29:33Z</dcterms:modified>
</cp:coreProperties>
</file>