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7024-01 - SO.01-VODOVOD" sheetId="2" r:id="rId2"/>
    <sheet name="2017024-02 - SO.02-KANALI..." sheetId="3" r:id="rId3"/>
    <sheet name="2017024-KOM - OPRAVY KOMU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'2017024-01 - SO.01-VODOVOD'!$C$86:$K$267</definedName>
    <definedName name="_xlnm.Print_Area" localSheetId="1">'2017024-01 - SO.01-VODOVOD'!$C$4:$J$36,'2017024-01 - SO.01-VODOVOD'!$C$42:$J$68,'2017024-01 - SO.01-VODOVOD'!$C$74:$K$267</definedName>
    <definedName name="_xlnm.Print_Titles" localSheetId="1">'2017024-01 - SO.01-VODOVOD'!$86:$86</definedName>
    <definedName name="_xlnm._FilterDatabase" localSheetId="2" hidden="1">'2017024-02 - SO.02-KANALI...'!$C$89:$K$242</definedName>
    <definedName name="_xlnm.Print_Area" localSheetId="2">'2017024-02 - SO.02-KANALI...'!$C$4:$J$36,'2017024-02 - SO.02-KANALI...'!$C$42:$J$71,'2017024-02 - SO.02-KANALI...'!$C$77:$K$242</definedName>
    <definedName name="_xlnm.Print_Titles" localSheetId="2">'2017024-02 - SO.02-KANALI...'!$89:$89</definedName>
    <definedName name="_xlnm._FilterDatabase" localSheetId="3" hidden="1">'2017024-KOM - OPRAVY KOMU...'!$C$83:$K$211</definedName>
    <definedName name="_xlnm.Print_Area" localSheetId="3">'2017024-KOM - OPRAVY KOMU...'!$C$4:$J$36,'2017024-KOM - OPRAVY KOMU...'!$C$42:$J$65,'2017024-KOM - OPRAVY KOMU...'!$C$71:$K$211</definedName>
    <definedName name="_xlnm.Print_Titles" localSheetId="3">'2017024-KOM - OPRAVY KOMU...'!$83:$83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192"/>
  <c r="BH192"/>
  <c r="BG192"/>
  <c r="BF192"/>
  <c r="T192"/>
  <c r="R192"/>
  <c r="P192"/>
  <c r="BK192"/>
  <c r="J192"/>
  <c r="BE192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T161"/>
  <c r="R162"/>
  <c r="R161"/>
  <c r="P162"/>
  <c r="P161"/>
  <c r="BK162"/>
  <c r="BK161"/>
  <c r="J161"/>
  <c r="J162"/>
  <c r="BE162"/>
  <c r="J64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T146"/>
  <c r="R147"/>
  <c r="R146"/>
  <c r="P147"/>
  <c r="P146"/>
  <c r="BK147"/>
  <c r="BK146"/>
  <c r="J146"/>
  <c r="J147"/>
  <c r="BE147"/>
  <c r="J63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T140"/>
  <c r="R142"/>
  <c r="R141"/>
  <c r="R140"/>
  <c r="P142"/>
  <c r="P141"/>
  <c r="P140"/>
  <c r="BK142"/>
  <c r="BK141"/>
  <c r="J141"/>
  <c r="BK140"/>
  <c r="J140"/>
  <c r="J142"/>
  <c r="BE142"/>
  <c r="J62"/>
  <c r="J6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27"/>
  <c r="BH127"/>
  <c r="BG127"/>
  <c r="BF127"/>
  <c r="T127"/>
  <c r="R127"/>
  <c r="P127"/>
  <c r="BK127"/>
  <c r="J127"/>
  <c r="BE127"/>
  <c r="BI119"/>
  <c r="BH119"/>
  <c r="BG119"/>
  <c r="BF119"/>
  <c r="T119"/>
  <c r="R119"/>
  <c r="P119"/>
  <c r="BK119"/>
  <c r="J119"/>
  <c r="BE119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1"/>
  <c r="BH101"/>
  <c r="BG101"/>
  <c r="BF101"/>
  <c r="T101"/>
  <c r="T100"/>
  <c r="R101"/>
  <c r="R100"/>
  <c r="P101"/>
  <c r="P100"/>
  <c r="BK101"/>
  <c r="BK100"/>
  <c r="J100"/>
  <c r="J101"/>
  <c r="BE101"/>
  <c r="J60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8"/>
  <c r="F34"/>
  <c i="1" r="BD54"/>
  <c i="4" r="BH88"/>
  <c r="F33"/>
  <c i="1" r="BC54"/>
  <c i="4" r="BG88"/>
  <c r="F32"/>
  <c i="1" r="BB54"/>
  <c i="4" r="BF88"/>
  <c r="J31"/>
  <c i="1" r="AW54"/>
  <c i="4" r="F31"/>
  <c i="1" r="BA54"/>
  <c i="4" r="T88"/>
  <c r="T87"/>
  <c r="T86"/>
  <c r="T85"/>
  <c r="T84"/>
  <c r="R88"/>
  <c r="R87"/>
  <c r="R86"/>
  <c r="R85"/>
  <c r="R84"/>
  <c r="P88"/>
  <c r="P87"/>
  <c r="P86"/>
  <c r="P85"/>
  <c r="P84"/>
  <c i="1" r="AU54"/>
  <c i="4" r="BK88"/>
  <c r="BK87"/>
  <c r="J87"/>
  <c r="BK86"/>
  <c r="J86"/>
  <c r="BK85"/>
  <c r="J85"/>
  <c r="BK84"/>
  <c r="J84"/>
  <c r="J56"/>
  <c r="J27"/>
  <c i="1" r="AG54"/>
  <c i="4" r="J88"/>
  <c r="BE88"/>
  <c r="J30"/>
  <c i="1" r="AV54"/>
  <c i="4" r="F30"/>
  <c i="1" r="AZ54"/>
  <c i="4" r="J59"/>
  <c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53"/>
  <c r="AX53"/>
  <c i="3" r="BI242"/>
  <c r="BH242"/>
  <c r="BG242"/>
  <c r="BF242"/>
  <c r="T242"/>
  <c r="T241"/>
  <c r="R242"/>
  <c r="R241"/>
  <c r="P242"/>
  <c r="P241"/>
  <c r="BK242"/>
  <c r="BK241"/>
  <c r="J241"/>
  <c r="J242"/>
  <c r="BE242"/>
  <c r="J70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T236"/>
  <c r="R237"/>
  <c r="R236"/>
  <c r="P237"/>
  <c r="P236"/>
  <c r="BK237"/>
  <c r="BK236"/>
  <c r="J236"/>
  <c r="J237"/>
  <c r="BE237"/>
  <c r="J69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68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T221"/>
  <c r="T220"/>
  <c r="R222"/>
  <c r="R221"/>
  <c r="R220"/>
  <c r="P222"/>
  <c r="P221"/>
  <c r="P220"/>
  <c r="BK222"/>
  <c r="BK221"/>
  <c r="J221"/>
  <c r="BK220"/>
  <c r="J220"/>
  <c r="J222"/>
  <c r="BE222"/>
  <c r="J67"/>
  <c r="J66"/>
  <c r="BI218"/>
  <c r="BH218"/>
  <c r="BG218"/>
  <c r="BF218"/>
  <c r="T218"/>
  <c r="R218"/>
  <c r="P218"/>
  <c r="BK218"/>
  <c r="J218"/>
  <c r="BE218"/>
  <c r="BI215"/>
  <c r="BH215"/>
  <c r="BG215"/>
  <c r="BF215"/>
  <c r="T215"/>
  <c r="T214"/>
  <c r="T213"/>
  <c r="R215"/>
  <c r="R214"/>
  <c r="R213"/>
  <c r="P215"/>
  <c r="P214"/>
  <c r="P213"/>
  <c r="BK215"/>
  <c r="BK214"/>
  <c r="J214"/>
  <c r="BK213"/>
  <c r="J213"/>
  <c r="J215"/>
  <c r="BE215"/>
  <c r="J65"/>
  <c r="J64"/>
  <c r="BI212"/>
  <c r="BH212"/>
  <c r="BG212"/>
  <c r="BF212"/>
  <c r="T212"/>
  <c r="T211"/>
  <c r="R212"/>
  <c r="R211"/>
  <c r="P212"/>
  <c r="P211"/>
  <c r="BK212"/>
  <c r="BK211"/>
  <c r="J211"/>
  <c r="J212"/>
  <c r="BE212"/>
  <c r="J63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2"/>
  <c r="BI166"/>
  <c r="BH166"/>
  <c r="BG166"/>
  <c r="BF166"/>
  <c r="T166"/>
  <c r="R166"/>
  <c r="P166"/>
  <c r="BK166"/>
  <c r="J166"/>
  <c r="BE166"/>
  <c r="BI161"/>
  <c r="BH161"/>
  <c r="BG161"/>
  <c r="BF161"/>
  <c r="T161"/>
  <c r="T160"/>
  <c r="R161"/>
  <c r="R160"/>
  <c r="P161"/>
  <c r="P160"/>
  <c r="BK161"/>
  <c r="BK160"/>
  <c r="J160"/>
  <c r="J161"/>
  <c r="BE161"/>
  <c r="J61"/>
  <c r="BI157"/>
  <c r="BH157"/>
  <c r="BG157"/>
  <c r="BF157"/>
  <c r="T157"/>
  <c r="T156"/>
  <c r="R157"/>
  <c r="R156"/>
  <c r="P157"/>
  <c r="P156"/>
  <c r="BK157"/>
  <c r="BK156"/>
  <c r="J156"/>
  <c r="J157"/>
  <c r="BE157"/>
  <c r="J60"/>
  <c r="BI153"/>
  <c r="BH153"/>
  <c r="BG153"/>
  <c r="BF153"/>
  <c r="T153"/>
  <c r="T152"/>
  <c r="R153"/>
  <c r="R152"/>
  <c r="P153"/>
  <c r="P152"/>
  <c r="BK153"/>
  <c r="BK152"/>
  <c r="J152"/>
  <c r="J153"/>
  <c r="BE153"/>
  <c r="J59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3"/>
  <c r="F34"/>
  <c i="1" r="BD53"/>
  <c i="3" r="BH93"/>
  <c r="F33"/>
  <c i="1" r="BC53"/>
  <c i="3" r="BG93"/>
  <c r="F32"/>
  <c i="1" r="BB53"/>
  <c i="3" r="BF93"/>
  <c r="J31"/>
  <c i="1" r="AW53"/>
  <c i="3" r="F31"/>
  <c i="1" r="BA53"/>
  <c i="3" r="T93"/>
  <c r="T92"/>
  <c r="T91"/>
  <c r="T90"/>
  <c r="R93"/>
  <c r="R92"/>
  <c r="R91"/>
  <c r="R90"/>
  <c r="P93"/>
  <c r="P92"/>
  <c r="P91"/>
  <c r="P90"/>
  <c i="1" r="AU53"/>
  <c i="3" r="BK93"/>
  <c r="BK92"/>
  <c r="J92"/>
  <c r="BK91"/>
  <c r="J91"/>
  <c r="BK90"/>
  <c r="J90"/>
  <c r="J56"/>
  <c r="J27"/>
  <c i="1" r="AG53"/>
  <c i="3" r="J93"/>
  <c r="BE93"/>
  <c r="J30"/>
  <c i="1" r="AV53"/>
  <c i="3" r="F30"/>
  <c i="1" r="AZ53"/>
  <c i="3" r="J58"/>
  <c r="J57"/>
  <c r="J86"/>
  <c r="F86"/>
  <c r="F84"/>
  <c r="E82"/>
  <c r="J51"/>
  <c r="F51"/>
  <c r="F49"/>
  <c r="E47"/>
  <c r="J36"/>
  <c r="J18"/>
  <c r="E18"/>
  <c r="F87"/>
  <c r="F52"/>
  <c r="J17"/>
  <c r="J12"/>
  <c r="J84"/>
  <c r="J49"/>
  <c r="E7"/>
  <c r="E80"/>
  <c r="E45"/>
  <c i="1" r="AY52"/>
  <c r="AX52"/>
  <c i="2" r="BI267"/>
  <c r="BH267"/>
  <c r="BG267"/>
  <c r="BF267"/>
  <c r="T267"/>
  <c r="T266"/>
  <c r="R267"/>
  <c r="R266"/>
  <c r="P267"/>
  <c r="P266"/>
  <c r="BK267"/>
  <c r="BK266"/>
  <c r="J266"/>
  <c r="J267"/>
  <c r="BE267"/>
  <c r="J67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66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T251"/>
  <c r="R252"/>
  <c r="R251"/>
  <c r="P252"/>
  <c r="P251"/>
  <c r="BK252"/>
  <c r="BK251"/>
  <c r="J251"/>
  <c r="J252"/>
  <c r="BE252"/>
  <c r="J65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T246"/>
  <c r="T245"/>
  <c r="R247"/>
  <c r="R246"/>
  <c r="R245"/>
  <c r="P247"/>
  <c r="P246"/>
  <c r="P245"/>
  <c r="BK247"/>
  <c r="BK246"/>
  <c r="J246"/>
  <c r="BK245"/>
  <c r="J245"/>
  <c r="J247"/>
  <c r="BE247"/>
  <c r="J64"/>
  <c r="J63"/>
  <c r="BI244"/>
  <c r="BH244"/>
  <c r="BG244"/>
  <c r="BF244"/>
  <c r="T244"/>
  <c r="T243"/>
  <c r="R244"/>
  <c r="R243"/>
  <c r="P244"/>
  <c r="P243"/>
  <c r="BK244"/>
  <c r="BK243"/>
  <c r="J243"/>
  <c r="J244"/>
  <c r="BE244"/>
  <c r="J62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1"/>
  <c r="BI131"/>
  <c r="BH131"/>
  <c r="BG131"/>
  <c r="BF131"/>
  <c r="T131"/>
  <c r="T130"/>
  <c r="R131"/>
  <c r="R130"/>
  <c r="P131"/>
  <c r="P130"/>
  <c r="BK131"/>
  <c r="BK130"/>
  <c r="J130"/>
  <c r="J131"/>
  <c r="BE131"/>
  <c r="J60"/>
  <c r="BI128"/>
  <c r="BH128"/>
  <c r="BG128"/>
  <c r="BF128"/>
  <c r="T128"/>
  <c r="T127"/>
  <c r="R128"/>
  <c r="R127"/>
  <c r="P128"/>
  <c r="P127"/>
  <c r="BK128"/>
  <c r="BK127"/>
  <c r="J127"/>
  <c r="J128"/>
  <c r="BE128"/>
  <c r="J59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4"/>
  <c i="1" r="BD52"/>
  <c i="2" r="BH90"/>
  <c r="F33"/>
  <c i="1" r="BC52"/>
  <c i="2" r="BG90"/>
  <c r="F32"/>
  <c i="1" r="BB52"/>
  <c i="2" r="BF90"/>
  <c r="J31"/>
  <c i="1" r="AW52"/>
  <c i="2" r="F31"/>
  <c i="1" r="BA52"/>
  <c i="2" r="T90"/>
  <c r="T89"/>
  <c r="T88"/>
  <c r="T87"/>
  <c r="R90"/>
  <c r="R89"/>
  <c r="R88"/>
  <c r="R87"/>
  <c r="P90"/>
  <c r="P89"/>
  <c r="P88"/>
  <c r="P87"/>
  <c i="1" r="AU52"/>
  <c i="2" r="BK90"/>
  <c r="BK89"/>
  <c r="J89"/>
  <c r="BK88"/>
  <c r="J88"/>
  <c r="BK87"/>
  <c r="J87"/>
  <c r="J56"/>
  <c r="J27"/>
  <c i="1" r="AG52"/>
  <c i="2" r="J90"/>
  <c r="BE90"/>
  <c r="J30"/>
  <c i="1" r="AV52"/>
  <c i="2" r="F30"/>
  <c i="1" r="AZ52"/>
  <c i="2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<sst xmlns="http://schemas.openxmlformats.org/spreadsheetml/2006/main">
  <si>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</si>
  <si>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</si>
  <si>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</si>
  <si>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</si>
  <si>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</si>
  <si>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</si>
  <si>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</si>
  <si>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{9e6999ff-4a62-4ba5-935f-f3c382a1673c}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</si>
  <si>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</si>
  <si>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</si>
  <si>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</si>
  <si>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</si>
  <si>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</si>
  <si>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</si>
  <si>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</si>
  <si>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</si>
  <si>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</si>
  <si>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</si>
  <si>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</si>
  <si>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MLADÁ BOLESLAV,PTÁCKÁ UL.-OBNOVA VODOVODU</t>
  </si>
  <si>
    <t>0,1</t>
  </si>
  <si>
    <t>KSO:</t>
  </si>
  <si>
    <t/>
  </si>
  <si>
    <t>CC-CZ:</t>
  </si>
  <si>
    <t>1</t>
  </si>
  <si>
    <t>Místo:</t>
  </si>
  <si>
    <t>MLADÁ BOLESLAV,PTÁCKÁ UL.</t>
  </si>
  <si>
    <t>Datum:</t>
  </si>
  <si>
    <t>30. 9. 2017</t>
  </si>
  <si>
    <t>10</t>
  </si>
  <si>
    <t>100</t>
  </si>
  <si>
    <t>Zadavatel:</t>
  </si>
  <si>
    <t>IČ:</t>
  </si>
  <si>
    <t>VODOVODY A KANALIZACE MLADÁ BOLESLAV A.S.</t>
  </si>
  <si>
    <t>DIČ:</t>
  </si>
  <si>
    <t>Uchazeč:</t>
  </si>
  <si>
    <t>Vyplň údaj</t>
  </si>
  <si>
    <t>Projektant:</t>
  </si>
  <si>
    <t>ING.EVŽEN KOZÁK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</si>
  <si>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</si>
  <si>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</si>
  <si>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</si>
  <si>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</si>
  <si>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</si>
  <si>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</si>
  <si>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</si>
  <si>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</si>
  <si>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</si>
  <si>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</si>
  <si>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</si>
  <si>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</si>
  <si>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</si>
  <si>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</si>
  <si>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</si>
  <si>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</si>
  <si>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</si>
  <si>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</si>
  <si>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</si>
  <si>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</si>
  <si>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</si>
  <si>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</si>
  <si>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</si>
  <si>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</si>
  <si>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</si>
  <si>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</si>
  <si>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</si>
  <si>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</si>
  <si>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</si>
  <si>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</si>
  <si>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</si>
  <si>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</si>
  <si>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</si>
  <si>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</si>
  <si>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</si>
  <si>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</si>
  <si>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</si>
  <si>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</si>
  <si>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</si>
  <si>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</si>
  <si>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</si>
  <si>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2017024-01</t>
  </si>
  <si>
    <t>SO.01-VODOVOD</t>
  </si>
  <si>
    <t>STA</t>
  </si>
  <si>
    <t>{2beff101-0e23-470f-bce7-344949afdbee}</t>
  </si>
  <si>
    <t>2</t>
  </si>
  <si>
    <t>2017024-02</t>
  </si>
  <si>
    <t>SO.02-KANALIZACE</t>
  </si>
  <si>
    <t>{b6613573-1ed4-4f9f-8779-dfc34ebd423d}</t>
  </si>
  <si>
    <t>2017024-KOM</t>
  </si>
  <si>
    <t>OPRAVY KOMUNIKACÍ</t>
  </si>
  <si>
    <t>{6d1e1929-a9a7-461e-8863-6158a5d4f1c1}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</si>
  <si>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</si>
  <si>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</si>
  <si>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</si>
  <si>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</si>
  <si>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</si>
  <si>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</si>
  <si>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</si>
  <si>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2017024-01 - SO.01-VODOVOD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</si>
  <si>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</si>
  <si>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</si>
  <si>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</si>
  <si>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</si>
  <si>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</si>
  <si>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</si>
  <si>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</si>
  <si>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</si>
  <si>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</si>
  <si>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8 - Trubní vedení</t>
  </si>
  <si>
    <t xml:space="preserve">    998 - Přesun hmot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</si>
  <si>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</si>
  <si>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</si>
  <si>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</si>
  <si>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</si>
  <si>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</si>
  <si>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</si>
  <si>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</si>
  <si>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</si>
  <si>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</si>
  <si>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</si>
  <si>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</si>
  <si>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</si>
  <si>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</si>
  <si>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</si>
  <si>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</si>
  <si>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</si>
  <si>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</si>
  <si>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</si>
  <si>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</si>
  <si>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</si>
  <si>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</si>
  <si>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</si>
  <si>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</si>
  <si>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</si>
  <si>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</si>
  <si>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</si>
  <si>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m2</t>
  </si>
  <si>
    <t>CS ÚRS 2016 01</t>
  </si>
  <si>
    <t>4</t>
  </si>
  <si>
    <t>1688732624</t>
  </si>
  <si>
    <t>VV</t>
  </si>
  <si>
    <t>(504,4+19,0+51,9+7,8+34,9+71,0)*1,2</t>
  </si>
  <si>
    <t>M</t>
  </si>
  <si>
    <t>341110120</t>
  </si>
  <si>
    <t>kabel silový NYY-J2x4 mm2-identifikační vodič včetně pokládky</t>
  </si>
  <si>
    <t>m</t>
  </si>
  <si>
    <t>8</t>
  </si>
  <si>
    <t>-2093413371</t>
  </si>
  <si>
    <t>(504,4+19,0+51,9+7,8+34,9+71,0)*2</t>
  </si>
  <si>
    <t>3</t>
  </si>
  <si>
    <t>119001401</t>
  </si>
  <si>
    <t>Dočasné zajištění potrubí ocelového nebo litinového DN do 200</t>
  </si>
  <si>
    <t>1367098456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</si>
  <si>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</si>
  <si>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</si>
  <si>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1211633474</t>
  </si>
  <si>
    <t>5</t>
  </si>
  <si>
    <t>119001421</t>
  </si>
  <si>
    <t>Dočasné zajištění kabelů - 3 kabely</t>
  </si>
  <si>
    <t>-1573923838</t>
  </si>
  <si>
    <t>6</t>
  </si>
  <si>
    <t>120001101</t>
  </si>
  <si>
    <t>Příplatek za ztížení vykopávky v blízkosti podzemního vedení</t>
  </si>
  <si>
    <t>m3</t>
  </si>
  <si>
    <t>-1155145788</t>
  </si>
  <si>
    <t>1,2*3,0*1,5*54</t>
  </si>
  <si>
    <t>7</t>
  </si>
  <si>
    <t>132301203</t>
  </si>
  <si>
    <t>Hloubení zapažených i nezapažených rýh šířky přes 600 do 2 000 mm s urovnáním dna do předepsaného profilu a spádu v hornině tř. 4 přes 1 000 do 5 000 m3</t>
  </si>
  <si>
    <t>737295912</t>
  </si>
  <si>
    <t>PSC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</si>
  <si>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</si>
  <si>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>(1060,1+37,1+101,1+16,1+1,3+70,3+137,3)*0,9 "90% tř.4"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</si>
  <si>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</si>
  <si>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</si>
  <si>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CS ÚRS 2013 01</t>
  </si>
  <si>
    <t>419159903</t>
  </si>
  <si>
    <t>9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</si>
  <si>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</si>
  <si>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</si>
  <si>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-527697324</t>
  </si>
  <si>
    <t>(1060,1+37,1+101,1+16,1+1,3+70,3+137,3)*0,1 "10% tř.5"</t>
  </si>
  <si>
    <t>151101101</t>
  </si>
  <si>
    <t>Zřízení příložného pažení a rozepření stěn rýh hl do 2 m</t>
  </si>
  <si>
    <t>CS ÚRS 2013 02</t>
  </si>
  <si>
    <t>-625407605</t>
  </si>
  <si>
    <t>1766,8+61,9+168,6+15,1+13,8+117,1+228,8</t>
  </si>
  <si>
    <t>11</t>
  </si>
  <si>
    <t>151101111</t>
  </si>
  <si>
    <t>Odstranění příložného pažení a rozepření stěn rýh hl do 2 m</t>
  </si>
  <si>
    <t>1940362738</t>
  </si>
  <si>
    <t>12</t>
  </si>
  <si>
    <t>161101101</t>
  </si>
  <si>
    <t>Svislé přemístění výkopku z horniny tř. 1 až 4 hl výkopu do 2,5 m</t>
  </si>
  <si>
    <t>-928630592</t>
  </si>
  <si>
    <t>13</t>
  </si>
  <si>
    <t>161101151</t>
  </si>
  <si>
    <t>Svislé přemístění výkopku bez naložení do dopravní nádoby avšak s vyprázdněním dopravní nádoby na hromadu nebo do dopravního prostředku z horniny tř. 5 až 7, při hloubce výkopu přes 1 do 2,5 m</t>
  </si>
  <si>
    <t>-1455881459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</si>
  <si>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 2. Ceny pro hloubku přes 1 do 2,5 m, přes 2,5 m do 4 m atd. jsou určeny pro svislé přemístění výkopku od 0 do 2,5 m, od 0 do 4 m atd. 3. Množství materiálu i stavební suti z rozbouraných konstrukcí pro přemístění se rovná objemu konstrukcí před rozbouráním. </t>
  </si>
  <si>
    <t>14</t>
  </si>
  <si>
    <t>162601102</t>
  </si>
  <si>
    <t>Vodorovné přemístění výkopku do 5000 m horniny tř. 1 až 4</t>
  </si>
  <si>
    <t>1478423378</t>
  </si>
  <si>
    <t>(502,5+19,0+51,9+7,8+34,9+71,0)*1,0*0,45 "lože a obsyp potrubí"</t>
  </si>
  <si>
    <t>167101102</t>
  </si>
  <si>
    <t>Nakládání, skládání a překládání neulehlého výkopku nebo sypaniny nakládání, množství přes 100 m3, z hornin tř. 1 až 4</t>
  </si>
  <si>
    <t>-580959276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</si>
  <si>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</si>
  <si>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16</t>
  </si>
  <si>
    <t>171201202</t>
  </si>
  <si>
    <t>Uložení sypaniny na skládky</t>
  </si>
  <si>
    <t>-937746050</t>
  </si>
  <si>
    <t>17</t>
  </si>
  <si>
    <t>171201211</t>
  </si>
  <si>
    <t>Poplatek za uložení odpadu ze sypaniny na skládce (skládkovné)-výkopek nepoužitelný na zpětný zásyp rýh</t>
  </si>
  <si>
    <t>t</t>
  </si>
  <si>
    <t>1189229802</t>
  </si>
  <si>
    <t>309,195*2,2 "přepočet na tuny"</t>
  </si>
  <si>
    <t>18</t>
  </si>
  <si>
    <t>174101101</t>
  </si>
  <si>
    <t>Zásyp zhutněný jam šachet rýh nebo kolem objektů+nákup vhodného zásypového materiálu</t>
  </si>
  <si>
    <t>-1993321606</t>
  </si>
  <si>
    <t>1423,3-309,195</t>
  </si>
  <si>
    <t>Zakládání</t>
  </si>
  <si>
    <t>19</t>
  </si>
  <si>
    <t>275313611</t>
  </si>
  <si>
    <t>Základy z betonu prostého patky a bloky z betonu kamenem neprokládaného tř. C 16/20</t>
  </si>
  <si>
    <t>-1821505256</t>
  </si>
  <si>
    <t>0,5*0,5*0,5*18 "opěrné bloky"</t>
  </si>
  <si>
    <t>Vodorovné konstrukce</t>
  </si>
  <si>
    <t>20</t>
  </si>
  <si>
    <t>451572111</t>
  </si>
  <si>
    <t>Lože pod potrubí otevřený výkop z kameniva drobného těženého</t>
  </si>
  <si>
    <t>153377919</t>
  </si>
  <si>
    <t>Trubní vedení</t>
  </si>
  <si>
    <t>1000001</t>
  </si>
  <si>
    <t>Zkouška průchodnosti volným předmětem vodovodního potrubí DN 80</t>
  </si>
  <si>
    <t>1209622350</t>
  </si>
  <si>
    <t>22</t>
  </si>
  <si>
    <t>1000002</t>
  </si>
  <si>
    <t>Zkouška průchodnosti volným předmětem vodovodního potrubí DN 100</t>
  </si>
  <si>
    <t>-2063757796</t>
  </si>
  <si>
    <t>23</t>
  </si>
  <si>
    <t>1000003</t>
  </si>
  <si>
    <t>Zkouška průchodnosti volným předmětem vodovodního potrubí DN 150 nebo 200 / ve 2 úsecích</t>
  </si>
  <si>
    <t>-471634995</t>
  </si>
  <si>
    <t>24</t>
  </si>
  <si>
    <t>1000004</t>
  </si>
  <si>
    <t xml:space="preserve">Dodávka a likvidace pitné vody pro zkoušky-zhotovitel objedná u provozovatele vodovodu_x000d_
</t>
  </si>
  <si>
    <t>1963446241</t>
  </si>
  <si>
    <t>165,6*3,14*0,04*0,04 "DN 80"</t>
  </si>
  <si>
    <t>19,0*3,14*0,05*0,05 "DN 100"</t>
  </si>
  <si>
    <t>502,5*3,14*0,1*0,1 "DN 200"</t>
  </si>
  <si>
    <t>Součet</t>
  </si>
  <si>
    <t>16,76*7 "uvažován proplach 7x"</t>
  </si>
  <si>
    <t>25</t>
  </si>
  <si>
    <t>460490001</t>
  </si>
  <si>
    <t xml:space="preserve">Krytí bílou výstražnou fólií s nápisem VODOVOD z PVC šířky do 20 cm včetně pokládky </t>
  </si>
  <si>
    <t>-1510992276</t>
  </si>
  <si>
    <t>502,5+19,0+51,9+7,8+34,9+71,0</t>
  </si>
  <si>
    <t>26</t>
  </si>
  <si>
    <t>552530000</t>
  </si>
  <si>
    <t>trouba vodovodní litinová pozinkovaná hrdlová spoj TYTON 6 m DN 80 mm</t>
  </si>
  <si>
    <t>54633930</t>
  </si>
  <si>
    <t>P</t>
  </si>
  <si>
    <t>Poznámka k položce:
DUKTUS obj.číslo: ST 80</t>
  </si>
  <si>
    <t>51,9+7,8+34,9+71,0</t>
  </si>
  <si>
    <t>27</t>
  </si>
  <si>
    <t>552530010</t>
  </si>
  <si>
    <t>trouba vodovodní litinová pozinkovaná hrdlová spoj TYTON 6 m DN 100 mm</t>
  </si>
  <si>
    <t>-1843771198</t>
  </si>
  <si>
    <t>28</t>
  </si>
  <si>
    <t>552530040</t>
  </si>
  <si>
    <t>trouba vodovodní litinová pozinkovaná hrdlová spoj TYTON 6 m DN 200 mm</t>
  </si>
  <si>
    <t>576922134</t>
  </si>
  <si>
    <t>29</t>
  </si>
  <si>
    <t>422214200</t>
  </si>
  <si>
    <t xml:space="preserve">šoupátko přípojkové přímé DN 25 připoj. rozměr  32 x 1 1/4"-dodá VaK MB</t>
  </si>
  <si>
    <t>kus</t>
  </si>
  <si>
    <t>1898709046</t>
  </si>
  <si>
    <t>30</t>
  </si>
  <si>
    <t>422214210</t>
  </si>
  <si>
    <t xml:space="preserve">šoupátko přípojkové přímé AVK PROFI-ISO1 DN 32 připoj. rozměr  40 x 1 1,2"-dodá VaK MB</t>
  </si>
  <si>
    <t>767785538</t>
  </si>
  <si>
    <t>31</t>
  </si>
  <si>
    <t>422214240</t>
  </si>
  <si>
    <t xml:space="preserve">šoupátko přípojkové přímé AVK PROFI-ISO1 DN 50 připoj. rozměr  63 x 2"-dodá VaK MB</t>
  </si>
  <si>
    <t>-1995728158</t>
  </si>
  <si>
    <t>32</t>
  </si>
  <si>
    <t>422735470</t>
  </si>
  <si>
    <t>navrtávací pasy se závitovým výstupem z tvárné litiny, pro vodovodní lit. potrubí 80-5/4”-dodá VaK MB</t>
  </si>
  <si>
    <t>-806605928</t>
  </si>
  <si>
    <t>33</t>
  </si>
  <si>
    <t>422735510</t>
  </si>
  <si>
    <t>navrtávací pasy se závitovým výstupem z tvárné litiny, pro vodovodní lit. potrubí 100-5/4”-dodá VaK MB</t>
  </si>
  <si>
    <t>-2135291579</t>
  </si>
  <si>
    <t>34</t>
  </si>
  <si>
    <t>422735710</t>
  </si>
  <si>
    <t>navrtávací pasy se závitovým výstupem z tvárné litiny, pro vodovodní lit. potrubí 200-5/4”-dodá VaK MB</t>
  </si>
  <si>
    <t>-918016091</t>
  </si>
  <si>
    <t>35</t>
  </si>
  <si>
    <t>422735700</t>
  </si>
  <si>
    <t>navrtávací pasy se závitovým výstupem z tvárné litiny, pro vodovodní lit. potrubí 200-2”-dodá VaK MB</t>
  </si>
  <si>
    <t>1839445235</t>
  </si>
  <si>
    <t>36</t>
  </si>
  <si>
    <t>422735720</t>
  </si>
  <si>
    <t>navrtávací pasy se závitovým výstupem z tvárné litiny, pro vodovodní lit. potrubí 200-6/4”-dodá VaK MB</t>
  </si>
  <si>
    <t>-356874544</t>
  </si>
  <si>
    <t>37</t>
  </si>
  <si>
    <t>552597300</t>
  </si>
  <si>
    <t>tvarovka vodovodní hrdlová s přírubou E (EU) DN80</t>
  </si>
  <si>
    <t>CS ÚRS 2014 01</t>
  </si>
  <si>
    <t>1925536534</t>
  </si>
  <si>
    <t>38</t>
  </si>
  <si>
    <t>552597310</t>
  </si>
  <si>
    <t xml:space="preserve">Trouby a tvarovky litinové tlakové tvarovky vodovodní hrdlové s přírubou E (EU) - NATURAL STD - tvárná litina DN  100  l =130 mm  SGS</t>
  </si>
  <si>
    <t>655299327</t>
  </si>
  <si>
    <t>39</t>
  </si>
  <si>
    <t>552597340</t>
  </si>
  <si>
    <t>tvarovka vodovodní hrdlová s přírubou E (EU) DN150</t>
  </si>
  <si>
    <t>-1330623404</t>
  </si>
  <si>
    <t>40</t>
  </si>
  <si>
    <t>552537630</t>
  </si>
  <si>
    <t>tvarovka hrdlová spoj TYTON s přírubovou odbočkou z tvárné litiny,práškový epoxid, tl.250µm MMA-kus DN 200/80 mm</t>
  </si>
  <si>
    <t>1451619213</t>
  </si>
  <si>
    <t>41</t>
  </si>
  <si>
    <t>552537640</t>
  </si>
  <si>
    <t>tvarovka hrdlová spoj TYTON s přírubovou odbočkou z tvárné litiny,práškový epoxid, tl.250µm MMA-kus DN 200/100 mm</t>
  </si>
  <si>
    <t>263605075</t>
  </si>
  <si>
    <t>42</t>
  </si>
  <si>
    <t>733391934</t>
  </si>
  <si>
    <t xml:space="preserve">Propojení potrubí plastového spojovaného kovovou objímkou </t>
  </si>
  <si>
    <t>-924341000</t>
  </si>
  <si>
    <t>43</t>
  </si>
  <si>
    <t>552539160</t>
  </si>
  <si>
    <t xml:space="preserve">Trouby a tvarovky litinové tlakové kolena hrdlová (K) MMK kolena hrdlová zn. MMK, MMQ tvárná litina dle ČSN EN 545 uvnitř i vně: práškový epoxid dle GSK-RAL, min. tl. 250 µm DN   80 - 22,5°</t>
  </si>
  <si>
    <t>-802171850</t>
  </si>
  <si>
    <t>44</t>
  </si>
  <si>
    <t>552539080</t>
  </si>
  <si>
    <t xml:space="preserve">Trouby a tvarovky litinové tlakové kolena hrdlová (K) MMK kolena hrdlová zn. MMK, MMQ tvárná litina dle ČSN EN 545 uvnitř i vně: práškový epoxid dle GSK-RAL, min. tl. 250 µm DN  200 - 11,25°</t>
  </si>
  <si>
    <t>-1425636805</t>
  </si>
  <si>
    <t>45</t>
  </si>
  <si>
    <t>552539050</t>
  </si>
  <si>
    <t xml:space="preserve">Trouby a tvarovky litinové tlakové kolena hrdlová (K) MMK kolena hrdlová zn. MMK, MMQ tvárná litina dle ČSN EN 545 uvnitř i vně: práškový epoxid dle GSK-RAL, min. tl. 250 µm DN  100 - 11,25°</t>
  </si>
  <si>
    <t>-322990607</t>
  </si>
  <si>
    <t>46</t>
  </si>
  <si>
    <t>552539170</t>
  </si>
  <si>
    <t xml:space="preserve">Trouby a tvarovky litinové tlakové kolena hrdlová (K) MMK kolena hrdlová zn. MMK, MMQ tvárná litina dle ČSN EN 545 uvnitř i vně: práškový epoxid dle GSK-RAL, min. tl. 250 µm DN  100 - 22,5°</t>
  </si>
  <si>
    <t>1528751620</t>
  </si>
  <si>
    <t>47</t>
  </si>
  <si>
    <t>552539400</t>
  </si>
  <si>
    <t xml:space="preserve">Trouby a tvarovky litinové tlakové kolena hrdlová (K) MMK kolena hrdlová zn. MMK, MMQ tvárná litina dle ČSN EN 545 uvnitř i vně: práškový epoxid dle GSK-RAL, min. tl. 250 µm DN   80 - 45°</t>
  </si>
  <si>
    <t>-331052000</t>
  </si>
  <si>
    <t>48</t>
  </si>
  <si>
    <t>552539440</t>
  </si>
  <si>
    <t>koleno hrdlové spoj TYTON z tvárné litiny,práškový epoxid, tl.250µm MMK-kus DN 200-45°</t>
  </si>
  <si>
    <t>1147787358</t>
  </si>
  <si>
    <t>49</t>
  </si>
  <si>
    <t>552597140</t>
  </si>
  <si>
    <t xml:space="preserve">Trouby a tvarovky litinové tlakové přesuvky hrdlové (U) - tvárná litina tvarovky vodovodní hrdlové U přesuvka - NATURAL včetně 2x spoj EXPRESS DN  200  l =170 mm   natural</t>
  </si>
  <si>
    <t>-588288536</t>
  </si>
  <si>
    <t>50</t>
  </si>
  <si>
    <t>850245121</t>
  </si>
  <si>
    <t>Výřez nebo výsek na potrubí z trub litinových tlakových DN 80</t>
  </si>
  <si>
    <t>-1391292446</t>
  </si>
  <si>
    <t>51</t>
  </si>
  <si>
    <t>850265121</t>
  </si>
  <si>
    <t>Výřez nebo výsek na potrubí z trub litinových tlakových DN 100</t>
  </si>
  <si>
    <t>172353928</t>
  </si>
  <si>
    <t xml:space="preserve">Poznámka k souboru cen:_x000d_
1. Ceny výřezu nebo výseku na potrubí z trub litinových tlakových jsou určeny pro dva řezy nebo seky prováděné na potrubí dodatečně. 2. V cenách jsou započteny náklady na: a) ohlášení uzavíraní vody, b) uzavření a otevření šoupat, c) vypuštění a napuštění vody, d) odvzdušnění potrubí, e) strojní nebo ruční výřez potrubí, f) nutné úpravy výkopu v prostoru provádění. </t>
  </si>
  <si>
    <t>52</t>
  </si>
  <si>
    <t>850355121</t>
  </si>
  <si>
    <t>Výřez nebo výsek na potrubí z trub litinových tlakových DN 200</t>
  </si>
  <si>
    <t>-1085146029</t>
  </si>
  <si>
    <t>53</t>
  </si>
  <si>
    <t>851241131</t>
  </si>
  <si>
    <t>Montáž potrubí z trub litinových hrdlových s integrovaným těsněním otevřený výkop DN 80</t>
  </si>
  <si>
    <t>1333290948</t>
  </si>
  <si>
    <t>54</t>
  </si>
  <si>
    <t>851261131</t>
  </si>
  <si>
    <t>Montáž potrubí z trub litinových tlakových hrdlových v otevřeném výkopu s integrovaným těsněním DN 100</t>
  </si>
  <si>
    <t>2080147526</t>
  </si>
  <si>
    <t xml:space="preserve">Poznámka k souboru cen:_x000d_
1. V cenách souboru cen nejsou započteny náklady na: a) dodání potrubí; toto se oceňuje ve specifikaci, b) montáž tvarovek, c) podkladní konstrukci ze štěrkopísku - podkladní vrstva ze štěrkopísku se oceňue cenou 564 28-1111 Podklad ze štěrkopísku, d) zásyp potrubí, který se oceňuje cenami souboru 174 . 0-11 Zásyp sypaninou z jakékoliv horniny, katalogu 800-1 Zemní práce části A 01. 2. Ceny montáže potrubí -1131 jsou určeny pro systémy těsněné elastickými kroužky a -1211 těsnícími kroužky a zámkovým spojem. Tyto se také oceňují ve specifikaci, nejsou-li zahrnuty již v ceně dodávky trub. </t>
  </si>
  <si>
    <t>55</t>
  </si>
  <si>
    <t>851351131</t>
  </si>
  <si>
    <t>Montáž potrubí z trub litinových tlakových hrdlových v otevřeném výkopu s integrovaným těsněním DN 200</t>
  </si>
  <si>
    <t>-804531476</t>
  </si>
  <si>
    <t>56</t>
  </si>
  <si>
    <t>857241131</t>
  </si>
  <si>
    <t>Montáž litinových tvarovek jednoosých hrdlových otevřený výkop s integrovaným těsněním DN 80</t>
  </si>
  <si>
    <t>393538842</t>
  </si>
  <si>
    <t>57</t>
  </si>
  <si>
    <t>857242121</t>
  </si>
  <si>
    <t>Montáž litinových tvarovek jednoosých přírubových otevřený výkop DN 80</t>
  </si>
  <si>
    <t>-1835718603</t>
  </si>
  <si>
    <t>58</t>
  </si>
  <si>
    <t>422735890</t>
  </si>
  <si>
    <t>hydrant podzemní DN80 PN16 jednoduchý uzávěr, krycí hloubka 1500 mm-dodá VaK MB</t>
  </si>
  <si>
    <t>-37966206</t>
  </si>
  <si>
    <t>59</t>
  </si>
  <si>
    <t>422735891</t>
  </si>
  <si>
    <t>hydrant podzemní DN100 PN16 jednoduchý uzávěr, krycí hloubka 1500 mm-dodá VaK MB</t>
  </si>
  <si>
    <t>-765223849</t>
  </si>
  <si>
    <t>60</t>
  </si>
  <si>
    <t>422910730</t>
  </si>
  <si>
    <t xml:space="preserve">souprava zemní teleskop. pro šoupátka DN  65-80 mm-dodá VaK MB</t>
  </si>
  <si>
    <t>-445552785</t>
  </si>
  <si>
    <t>61</t>
  </si>
  <si>
    <t>422910740</t>
  </si>
  <si>
    <t>souprava zemní tel. pro šoupátka DN 100-150 mm-dodá VaK MB</t>
  </si>
  <si>
    <t>-488174871</t>
  </si>
  <si>
    <t>62</t>
  </si>
  <si>
    <t>422910530</t>
  </si>
  <si>
    <t>souprava zemní teleskop. pro navrtávací pas se šoupátkem-dodá VaK MB</t>
  </si>
  <si>
    <t>-428585658</t>
  </si>
  <si>
    <t>63</t>
  </si>
  <si>
    <t>319428000</t>
  </si>
  <si>
    <t>spojka potrubí mosaz 32x32</t>
  </si>
  <si>
    <t>1630218412</t>
  </si>
  <si>
    <t>Poznámka k položce:
IVAR, ceníkový kód: 07712100</t>
  </si>
  <si>
    <t>64</t>
  </si>
  <si>
    <t>319428010</t>
  </si>
  <si>
    <t>spojka potrubí mosaz 40x40</t>
  </si>
  <si>
    <t>569478068</t>
  </si>
  <si>
    <t>65</t>
  </si>
  <si>
    <t>319428030</t>
  </si>
  <si>
    <t>spojka potrubí mosaz 63x63</t>
  </si>
  <si>
    <t>2118249012</t>
  </si>
  <si>
    <t>66</t>
  </si>
  <si>
    <t>552516580</t>
  </si>
  <si>
    <t>A.V.K.Č.9.4.1.-SPOJKA ORION DN 100</t>
  </si>
  <si>
    <t>-221304513</t>
  </si>
  <si>
    <t>67</t>
  </si>
  <si>
    <t>552516660</t>
  </si>
  <si>
    <t>příruba litinová pro vodovodní litinové potrubí DN 200 mm s jištěním</t>
  </si>
  <si>
    <t>-1876472781</t>
  </si>
  <si>
    <t>68</t>
  </si>
  <si>
    <t>552516560</t>
  </si>
  <si>
    <t>A.V.K.Č.9.4.3.-SPOJKA ORION DN 50/80</t>
  </si>
  <si>
    <t>402265004</t>
  </si>
  <si>
    <t>69</t>
  </si>
  <si>
    <t>552540470</t>
  </si>
  <si>
    <t>koleno přírubové z tvárné litiny,práškový epoxid, tl.250µm s patkou N-kus DN 80 mm</t>
  </si>
  <si>
    <t>489804993</t>
  </si>
  <si>
    <t>70</t>
  </si>
  <si>
    <t>552599710</t>
  </si>
  <si>
    <t xml:space="preserve">Trouby a tvarovky litinové tlakové kolena přírubová P (PN 10) - tvárná litina- P 45° - NATURAL  (PN 10) DN  100 - 45°   natural</t>
  </si>
  <si>
    <t>-1050798137</t>
  </si>
  <si>
    <t>71</t>
  </si>
  <si>
    <t>552599740</t>
  </si>
  <si>
    <t xml:space="preserve">Trouby a tvarovky litinové tlakové kolena přírubová P (PN 10) - tvárná litina- P 45° - NATURAL  (PN 10) DN  200 - 45°   natural</t>
  </si>
  <si>
    <t>-1354495663</t>
  </si>
  <si>
    <t>72</t>
  </si>
  <si>
    <t>552540480</t>
  </si>
  <si>
    <t>Trouby a tvarovky litinové tlakové kolena přírubová s patkou 90° zn. N tvárná litina dle ČSN EN 545 uvnitř i vně: práškový epoxid dle GSK-RAL, min. tl. 250 µm DN 100</t>
  </si>
  <si>
    <t>-1142541484</t>
  </si>
  <si>
    <t>73</t>
  </si>
  <si>
    <t>286131100</t>
  </si>
  <si>
    <t>potrubí vodovodní PE100 PN16 SDR11 6 m, 100 m, 32 x 3,3 mm</t>
  </si>
  <si>
    <t>-842329907</t>
  </si>
  <si>
    <t>2,7+4,2+2,8+1,7+8,6+0,5+9,3+0,5+0,5+12,8+0,5+0,5+0,5+0,5+1,0+5,6+4,1+4,3+7,2+9,6+1,0+0,6+10,7+0,5+10,0+0,5+7,1+9,5+0,5+9,2+8,8+1,0+8,3+3,7+2,4+6,7+7,0</t>
  </si>
  <si>
    <t>74</t>
  </si>
  <si>
    <t>857261130</t>
  </si>
  <si>
    <t>Montáž litinových tvarovek jednoosých hrdlových otevřený výkop s integrovaným těsněním DN 100</t>
  </si>
  <si>
    <t>1180255309</t>
  </si>
  <si>
    <t>75</t>
  </si>
  <si>
    <t>857262121</t>
  </si>
  <si>
    <t>Montáž litinových tvarovek jednoosých přírubových otevřený výkop DN 100</t>
  </si>
  <si>
    <t>-1271303642</t>
  </si>
  <si>
    <t>76</t>
  </si>
  <si>
    <t>857351131</t>
  </si>
  <si>
    <t>Montáž litinových tvarovek jednoosých hrdlových otevřený výkop s integrovaným těsněním DN 200</t>
  </si>
  <si>
    <t>-251407537</t>
  </si>
  <si>
    <t>77</t>
  </si>
  <si>
    <t>857353131</t>
  </si>
  <si>
    <t>Montáž litinových tvarovek odbočných hrdlových otevřený výkop s integrovaným těsněním DN 200</t>
  </si>
  <si>
    <t>716544382</t>
  </si>
  <si>
    <t>78</t>
  </si>
  <si>
    <t>871161121</t>
  </si>
  <si>
    <t>Montáž potrubí z trubek z tlakového polyetylénu otevřený výkop svařovaných vnější průměr 32 mm</t>
  </si>
  <si>
    <t>590394515</t>
  </si>
  <si>
    <t>79</t>
  </si>
  <si>
    <t>422212120</t>
  </si>
  <si>
    <t xml:space="preserve">šoupě přírubové vodovodní  DN 80  PN10-16-dodá VaK MB</t>
  </si>
  <si>
    <t>759691799</t>
  </si>
  <si>
    <t>80</t>
  </si>
  <si>
    <t>422212130</t>
  </si>
  <si>
    <t xml:space="preserve">šoupě přírubové vodovodní  DN 100  PN10-16-dodá VaK MB</t>
  </si>
  <si>
    <t>-556024605</t>
  </si>
  <si>
    <t>81</t>
  </si>
  <si>
    <t>879161111</t>
  </si>
  <si>
    <t>Montáž vodovodní přípojky na potrubí DN 25</t>
  </si>
  <si>
    <t>2090272732</t>
  </si>
  <si>
    <t>82</t>
  </si>
  <si>
    <t>879171111</t>
  </si>
  <si>
    <t>Montáž vodovodní přípojky na potrubí DN 32</t>
  </si>
  <si>
    <t>138423965</t>
  </si>
  <si>
    <t xml:space="preserve">Poznámka k souboru cen:_x000d_
1. Ceny jsou určeny pro polyetylenové a PVC potrubí. 2. Ceny jsou určeny pro jedno napojení vnitřní instalace objektu na vodovodní přípojku. </t>
  </si>
  <si>
    <t>83</t>
  </si>
  <si>
    <t>879221111</t>
  </si>
  <si>
    <t>Montáž vodovodní přípojky na potrubí DN 63</t>
  </si>
  <si>
    <t>-1221275204</t>
  </si>
  <si>
    <t>84</t>
  </si>
  <si>
    <t>891163111</t>
  </si>
  <si>
    <t>Montáž vodovodního ventilu hlavního pro přípojky DN 25</t>
  </si>
  <si>
    <t>645911516</t>
  </si>
  <si>
    <t>85</t>
  </si>
  <si>
    <t>891173111</t>
  </si>
  <si>
    <t>Montáž vodovodních armatur na potrubí ventilů hlavních pro přípojky DN 32</t>
  </si>
  <si>
    <t>1064745060</t>
  </si>
  <si>
    <t xml:space="preserve">Poznámka k souboru cen:_x000d_
1. V cenách jsou započteny i náklady: a) u šoupátek ceny -1111 na vytvoření otvorů ve stropech šachet pro prostup zemních souprav šoupátek, b) u hlavních ventilů ceny -3111 na osazení zemních souprav, c) u navrtávacích pasů ceny -9111 na výkop montážních jamek, opravu izolace ocelových trubek a na osazení zemních souprav. 2. V cenách nejsou započteny náklady na: a) dodání vodoměrů, šoupátek,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 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 c) obsyp odvodňovacího zařízení hydrantů ze štěrku nebo štěrkopísku; obsyp se oceňuje příslušnými cenami souboru cen 451 5 . - . 1 Lože pod potrubí, stoky a drobné objekty části A 01 tohoto katalogu, d) osazení hydrantových, šoupátkových a ventilových poklopů; osazení poklopů se oceňuje příslušnými cenami souboru cen 899 40-11 Osazení poklopů litinových části A 01 tohoto katalogu. 3. V cenách 891 52-4121 a -5211 nejsou započteny náklady na dodání těsnících pryžových kroužků. Tyto se oceňují ve specifikaci, nejsou-li zahrnuty v ceně trub. 4. V cenách 891 ..-5313 nejsou započteny náklady na dodání potrubní spojky. Tyto jsou zahrnuty v ceně trub. </t>
  </si>
  <si>
    <t>86</t>
  </si>
  <si>
    <t>891213111</t>
  </si>
  <si>
    <t>Montáž vodovodních armatur na potrubí ventilů hlavních pro přípojky DN 50</t>
  </si>
  <si>
    <t>816129022</t>
  </si>
  <si>
    <t>87</t>
  </si>
  <si>
    <t>891241111</t>
  </si>
  <si>
    <t>Montáž vodovodních šoupátek otevřený výkop DN 80</t>
  </si>
  <si>
    <t>1851474932</t>
  </si>
  <si>
    <t>88</t>
  </si>
  <si>
    <t>891247111</t>
  </si>
  <si>
    <t>Montáž hydrantů podzemních DN 80</t>
  </si>
  <si>
    <t>927249355</t>
  </si>
  <si>
    <t>89</t>
  </si>
  <si>
    <t>891249111</t>
  </si>
  <si>
    <t>Montáž navrtávacích pasů na potrubí z jakýchkoli trub DN 80</t>
  </si>
  <si>
    <t>-411715985</t>
  </si>
  <si>
    <t>90</t>
  </si>
  <si>
    <t>891261111</t>
  </si>
  <si>
    <t>Montáž vodovodních šoupátek otevřený výkop DN 100</t>
  </si>
  <si>
    <t>-173023067</t>
  </si>
  <si>
    <t>91</t>
  </si>
  <si>
    <t>891267211</t>
  </si>
  <si>
    <t>Montáž vodovodních armatur na potrubí hydrantů nadzemních DN 100</t>
  </si>
  <si>
    <t>12709110</t>
  </si>
  <si>
    <t>92</t>
  </si>
  <si>
    <t>891269111</t>
  </si>
  <si>
    <t>Montáž vodovodních armatur na potrubí navrtávacích pasů s ventilem Jt 1 Mpa, na potrubí z trub litinových, ocelových nebo plastických hmot DN 100</t>
  </si>
  <si>
    <t>-1998034718</t>
  </si>
  <si>
    <t>93</t>
  </si>
  <si>
    <t>891359111</t>
  </si>
  <si>
    <t>Montáž vodovodních armatur na potrubí navrtávacích pasů s ventilem Jt 1 Mpa, na potrubí z trub litinových, ocelových nebo plastických hmot DN 200</t>
  </si>
  <si>
    <t>-74890301</t>
  </si>
  <si>
    <t>94</t>
  </si>
  <si>
    <t>892241111</t>
  </si>
  <si>
    <t>Tlakové zkoušky vodou na potrubí DN do 80</t>
  </si>
  <si>
    <t>-322473242</t>
  </si>
  <si>
    <t>95</t>
  </si>
  <si>
    <t>892273122</t>
  </si>
  <si>
    <t>Proplach a dezinfekce vodovodního potrubí DN od 80 do 125</t>
  </si>
  <si>
    <t>-92887484</t>
  </si>
  <si>
    <t>51,9+7,8+34,9+71,0+22,1</t>
  </si>
  <si>
    <t>96</t>
  </si>
  <si>
    <t>892351111</t>
  </si>
  <si>
    <t>Tlaková zkouška vodovodního potrubí DN 150 nebo 200-ve 2 úsecích</t>
  </si>
  <si>
    <t>68304713</t>
  </si>
  <si>
    <t>97</t>
  </si>
  <si>
    <t>892353122</t>
  </si>
  <si>
    <t>Proplach a dezinfekce vodovodního potrubí DN 150 nebo 200-ve 2 úsecích</t>
  </si>
  <si>
    <t>-1724068619</t>
  </si>
  <si>
    <t>98</t>
  </si>
  <si>
    <t>892372111</t>
  </si>
  <si>
    <t>Zabezpečení konců vodovodního potrubí DN do 300 při tlakových zkouškách</t>
  </si>
  <si>
    <t>685318584</t>
  </si>
  <si>
    <t>99</t>
  </si>
  <si>
    <t>899401111</t>
  </si>
  <si>
    <t>Osazení poklopů litinových ventilových</t>
  </si>
  <si>
    <t>-129948801</t>
  </si>
  <si>
    <t>899401112</t>
  </si>
  <si>
    <t>Osazení poklopů litinových šoupátkových</t>
  </si>
  <si>
    <t>1562265786</t>
  </si>
  <si>
    <t>101</t>
  </si>
  <si>
    <t>422913520</t>
  </si>
  <si>
    <t>poklop litinový-šoupátkový s logem VaK-dodá VaK MB</t>
  </si>
  <si>
    <t>10879493</t>
  </si>
  <si>
    <t>102</t>
  </si>
  <si>
    <t>422914020</t>
  </si>
  <si>
    <t>poklop litinový ventilový-dodá VaK MB</t>
  </si>
  <si>
    <t>-1882586274</t>
  </si>
  <si>
    <t>103</t>
  </si>
  <si>
    <t>899401113</t>
  </si>
  <si>
    <t>Osazení poklopů litinových hydrantových</t>
  </si>
  <si>
    <t>1255166375</t>
  </si>
  <si>
    <t>104</t>
  </si>
  <si>
    <t>422914520</t>
  </si>
  <si>
    <t>poklop litinový-hydrantový-dodá VaK MB</t>
  </si>
  <si>
    <t>-1203600024</t>
  </si>
  <si>
    <t>998</t>
  </si>
  <si>
    <t>Přesun hmot</t>
  </si>
  <si>
    <t>105</t>
  </si>
  <si>
    <t>998273102</t>
  </si>
  <si>
    <t>Přesun hmot pro trubní vedení z trub litinových otevřený výkop</t>
  </si>
  <si>
    <t>-971075424</t>
  </si>
  <si>
    <t>VRN</t>
  </si>
  <si>
    <t>Vedlejší a ostatní rozpočtové náklady</t>
  </si>
  <si>
    <t>VRN1</t>
  </si>
  <si>
    <t>Průzkumné, geodetické a projektové práce</t>
  </si>
  <si>
    <t>106</t>
  </si>
  <si>
    <t>012103000</t>
  </si>
  <si>
    <t>Geodetické práce před výstavbou-vytýčení stavby</t>
  </si>
  <si>
    <t>Kč</t>
  </si>
  <si>
    <t>1024</t>
  </si>
  <si>
    <t>-1697284946</t>
  </si>
  <si>
    <t>107</t>
  </si>
  <si>
    <t>012203000</t>
  </si>
  <si>
    <t>Geodetické práce při provádění stavby-zaměření skutečného provedení</t>
  </si>
  <si>
    <t>-1941381988</t>
  </si>
  <si>
    <t>108</t>
  </si>
  <si>
    <t>012303000</t>
  </si>
  <si>
    <t>Geodetické práce po výstavbě-zpracování skutečného provedení</t>
  </si>
  <si>
    <t>-888780472</t>
  </si>
  <si>
    <t>109</t>
  </si>
  <si>
    <t>013254000</t>
  </si>
  <si>
    <t>Dokumentace skutečného provedení stavby</t>
  </si>
  <si>
    <t>2011135952</t>
  </si>
  <si>
    <t>VRN3</t>
  </si>
  <si>
    <t>Zařízení staveniště</t>
  </si>
  <si>
    <t>110</t>
  </si>
  <si>
    <t>031002000</t>
  </si>
  <si>
    <t>Související práce pro zařízení staveniště-vytýčení inž.sítí</t>
  </si>
  <si>
    <t>…</t>
  </si>
  <si>
    <t>-544185524</t>
  </si>
  <si>
    <t>111</t>
  </si>
  <si>
    <t>032203000</t>
  </si>
  <si>
    <t>Zařízení staveniště vybavení staveniště pronájem ploch staveniště</t>
  </si>
  <si>
    <t>-6059028</t>
  </si>
  <si>
    <t>112</t>
  </si>
  <si>
    <t>032603000</t>
  </si>
  <si>
    <t>Zařízení staveniště vybavení staveniště ostatní náklady</t>
  </si>
  <si>
    <t>411187927</t>
  </si>
  <si>
    <t>113</t>
  </si>
  <si>
    <t>032903000</t>
  </si>
  <si>
    <t>Zařízení staveniště vybavení staveniště náklady na provoz a údržbu vybavení staveniště</t>
  </si>
  <si>
    <t>-1479787071</t>
  </si>
  <si>
    <t>114</t>
  </si>
  <si>
    <t>034203000</t>
  </si>
  <si>
    <t>Oplocení staveniště neprůhlednými dílci v.2,0 m do patek v obci</t>
  </si>
  <si>
    <t>-233347531</t>
  </si>
  <si>
    <t>115</t>
  </si>
  <si>
    <t>034403000</t>
  </si>
  <si>
    <t>Zařízení staveniště zabezpečení staveniště dopravní značení na staveništi</t>
  </si>
  <si>
    <t>2462825</t>
  </si>
  <si>
    <t>116</t>
  </si>
  <si>
    <t>034703000</t>
  </si>
  <si>
    <t>Osvětlení staveniště</t>
  </si>
  <si>
    <t>-1777551526</t>
  </si>
  <si>
    <t>117</t>
  </si>
  <si>
    <t>035103001</t>
  </si>
  <si>
    <t>Zařízení staveniště pronájem ploch</t>
  </si>
  <si>
    <t>-1467228970</t>
  </si>
  <si>
    <t>118</t>
  </si>
  <si>
    <t>039103000</t>
  </si>
  <si>
    <t>Zařízení staveniště zrušení zařízení staveniště rozebrání, bourání a odvoz</t>
  </si>
  <si>
    <t>568489743</t>
  </si>
  <si>
    <t>VRN4</t>
  </si>
  <si>
    <t>Inženýrská činnost</t>
  </si>
  <si>
    <t>119</t>
  </si>
  <si>
    <t>042903000</t>
  </si>
  <si>
    <t>Ostatní posudky-krácený rozbor vody</t>
  </si>
  <si>
    <t>kpl</t>
  </si>
  <si>
    <t>1004855831</t>
  </si>
  <si>
    <t>120</t>
  </si>
  <si>
    <t>043194000</t>
  </si>
  <si>
    <t>Ostatní zkoušky-hutnící zkoušky statické po 50m</t>
  </si>
  <si>
    <t>-2028256558</t>
  </si>
  <si>
    <t>121</t>
  </si>
  <si>
    <t>043203000</t>
  </si>
  <si>
    <t>Měření monitoring bez rozlišení-fotodokumentace</t>
  </si>
  <si>
    <t>781211162</t>
  </si>
  <si>
    <t>122</t>
  </si>
  <si>
    <t>045203000</t>
  </si>
  <si>
    <t>Inženýrská činnost kompletační a koordinační činnost kompletační činnost</t>
  </si>
  <si>
    <t>205382780</t>
  </si>
  <si>
    <t>VRN9</t>
  </si>
  <si>
    <t>Ostatní náklady</t>
  </si>
  <si>
    <t>123</t>
  </si>
  <si>
    <t>091003000</t>
  </si>
  <si>
    <t>Ostatní požadavky-zvláštní požadavky na zhotovení, jinde neuvedené náklady (uchazeč podrobně rozepíše obsah položky pod oceněným výkazem výměr)</t>
  </si>
  <si>
    <t>-2051735447</t>
  </si>
  <si>
    <t>2017024-02 - SO.02-KANALIZACE</t>
  </si>
  <si>
    <t xml:space="preserve">    3 - Svislé a kompletní konstrukce</t>
  </si>
  <si>
    <t>PSV - Práce a dodávky PSV</t>
  </si>
  <si>
    <t xml:space="preserve">    715 - Izolace proti chemickým vlivům</t>
  </si>
  <si>
    <t>1414018416</t>
  </si>
  <si>
    <t>14,4*1,2 "stoka A"</t>
  </si>
  <si>
    <t>4,0*4,0 "oprava skryté šachty"</t>
  </si>
  <si>
    <t>35,1*1,2 "stoka B"</t>
  </si>
  <si>
    <t>4,0*4,0 "výměna Š3115"</t>
  </si>
  <si>
    <t>115101201</t>
  </si>
  <si>
    <t>Čerpání vody na dopravní výšku do 10 m průměrný přítok do 500 l/min</t>
  </si>
  <si>
    <t>hod</t>
  </si>
  <si>
    <t>1886966191</t>
  </si>
  <si>
    <t>10*24</t>
  </si>
  <si>
    <t>115101301</t>
  </si>
  <si>
    <t>Pohotovost čerpací soupravy pro dopravní výšku do 10 m přítok do 500 l/min</t>
  </si>
  <si>
    <t>den</t>
  </si>
  <si>
    <t>1509375901</t>
  </si>
  <si>
    <t>-1417471782</t>
  </si>
  <si>
    <t>-1707295278</t>
  </si>
  <si>
    <t>1589759216</t>
  </si>
  <si>
    <t>1,2*3,0*1,5*6</t>
  </si>
  <si>
    <t>120901121</t>
  </si>
  <si>
    <t>Bourání konstrukcí v odkopávkách a prokopávkách, korytech vodotečí, melioračních kanálech - ručně s přemístěním suti na hromady na vzdálenost do 20 m nebo s naložením na dopravní prostředek z betonu prostého neprokládaného</t>
  </si>
  <si>
    <t>-190377993</t>
  </si>
  <si>
    <t xml:space="preserve">Poznámka k souboru cen:_x000d_
1. Ceny jsou určeny pouze pro bourání konstrukcí ze zdiva nebo z betonu ve výkopišti při provádění zemních prací, jsou-li zdiva nebo beton obklopeny horninou nebo sypaninou tak, že k nim není bez vykopávky přístup. 2. Ceny nelze použít pro bourání konstrukcí ze zdiva nebo betonu jako pro samostatnou stavební práci, i když jsou bourané konstrukce pod úrovní terénu, jako např. zdi, stropy a klenby v suterénu. 3. Vodorovné přemístění materiálu nad 20 m z rozbouraných konstrukcí ve výkopišti se oceňuje jako přemístění výkopku z hornin tř. 5 až 7 cenami souboru cen 162 . 0-1 . Vodorovné přemístění výkopku. 4. Svislé přemístění materiálu z rozbouraných konstrukcí ve výkopišti se oceňuje jako přemístění výkopku z hornin tř. 5 až 7 cenami souboru cen 161 10-11 Svislé přemístění výkopku. 5. Ceny nelze použít pro bourání konstrukcí pod vodou a) ze zdiva nebo z betonu prostého, zakazuje-li projekt použití trhavin; b) z betonu železového nebo předpjatého a ocelových konstrukcí; toto bourání se ocení individuálně. 6. Bourání konstrukce ze zdiva nebo z betonu prostého pod vodou se oceňuje cenou 127 40-1112 Vykopávka pod vodou v hornině tř. 5 s použitím trhavin. 7. Objem vybouraného materiálu pro přemístění se rovná objemu konstrukcí před rozbouráním. 8. Vzdálenost vodorovného přemístění se určuje od těžiště původní konstrukce do těžiště skládky. </t>
  </si>
  <si>
    <t>3,14*0,75*0,75*1,2*4</t>
  </si>
  <si>
    <t>131303102</t>
  </si>
  <si>
    <t>Hloubení zapažených i nezapažených jam ručním nebo pneumatickým nářadím s urovnáním dna do předepsaného profilu a spádu v horninách tř. 4 nesoudržných</t>
  </si>
  <si>
    <t>-1982906651</t>
  </si>
  <si>
    <t xml:space="preserve">Poznámka k souboru cen:_x000d_
1. V cenách jsou započteny i náklady na přehození výkopku na přilehlém terénu na vzdálenost do 3 m od okraje jámy nebo naložení na dopravní prostředek. 2. V cenách 10-3101 až 40-3102 jsou započteny i náklady na svislý přesun horniny po házečkách do 2 metrů. </t>
  </si>
  <si>
    <t>3,0*3,0*(3,2+2,7)</t>
  </si>
  <si>
    <t>132301202</t>
  </si>
  <si>
    <t>Hloubení rýh š do 2000 mm v hornině tř. 4 objemu do 1000 m3</t>
  </si>
  <si>
    <t>-1367950696</t>
  </si>
  <si>
    <t>(41,6+4,2+75,8+4,4)*0,9 "90% tř.4"</t>
  </si>
  <si>
    <t>1838278865</t>
  </si>
  <si>
    <t>(41,6+4,2+75,8+4,4)*0,1 "10% tř.5"</t>
  </si>
  <si>
    <t>151811113</t>
  </si>
  <si>
    <t>Osazení a odstranění pažicího boxu těžkého hl výkopu do 4 m š do 5 m</t>
  </si>
  <si>
    <t>-827247436</t>
  </si>
  <si>
    <t>65,9+102,4+20,6</t>
  </si>
  <si>
    <t>Svislé přemístění výkopku bez naložení do dopravní nádoby avšak s vyprázdněním dopravní nádoby na hromadu nebo do dopravního prostředku z horniny tř. 1 až 4, při hloubce výkopu přes 1 do 2,5 m</t>
  </si>
  <si>
    <t>-101735687</t>
  </si>
  <si>
    <t>161101102</t>
  </si>
  <si>
    <t>Svislé přemístění výkopku z horniny tř. 1 až 4 hl výkopu do 4 m</t>
  </si>
  <si>
    <t>-226915546</t>
  </si>
  <si>
    <t>4,2+4,4</t>
  </si>
  <si>
    <t>1907783296</t>
  </si>
  <si>
    <t>162201101</t>
  </si>
  <si>
    <t>Vodorovné přemístění výkopku z horniny tříd 1 až 4 do 20 m</t>
  </si>
  <si>
    <t>-172771085</t>
  </si>
  <si>
    <t>162201151</t>
  </si>
  <si>
    <t>Vodorovné přemístění výkopku nebo sypaniny po suchu na obvyklém dopravním prostředku, bez naložení výkopku, avšak se složením bez rozhrnutí z horniny tř. 5 až 7 na vzdálenost do 20 m</t>
  </si>
  <si>
    <t>-1594752309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</si>
  <si>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</si>
  <si>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>525948795</t>
  </si>
  <si>
    <t>3,14*0,65*0,65*(3,17+2,3+3,32+2,15+3,2+2,7) "OBJEM ŠACHET"</t>
  </si>
  <si>
    <t>(14,4+35,1)*1,0*0,70 "OBJEM LOŽE A OBSYPU"</t>
  </si>
  <si>
    <t>167101101</t>
  </si>
  <si>
    <t>Nakládání výkopku z hornin tř. 1 až 4 do 100 m3</t>
  </si>
  <si>
    <t>CS ÚRS 2015 02</t>
  </si>
  <si>
    <t>-2012807870</t>
  </si>
  <si>
    <t>171201201</t>
  </si>
  <si>
    <t>Uložení sypaniny na skládku</t>
  </si>
  <si>
    <t>975377893</t>
  </si>
  <si>
    <t>Poplatek za uložení odpadu ze sypaniny na skládce (skládkovné)</t>
  </si>
  <si>
    <t>-2007442690</t>
  </si>
  <si>
    <t>56,991*2,2 "přepočet na tuny"</t>
  </si>
  <si>
    <t>174101103</t>
  </si>
  <si>
    <t>Zásyp zhutněný zářezů pro podzemní vedení</t>
  </si>
  <si>
    <t>-2016085913</t>
  </si>
  <si>
    <t>126,0+53,1-53,409</t>
  </si>
  <si>
    <t>274322611</t>
  </si>
  <si>
    <t>Základy z betonu železového (bez výztuže) pasy z betonu se zvýšenými nároky na prostředí tř. C 30/37</t>
  </si>
  <si>
    <t>-571728599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</si>
  <si>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 2. Hloubení s použitím bentonitové suspenze se oceňuje katalogem 800-1 Zemní práce. Bednění se neoceňuje. 3. V cenách nejsou započteny náklady na výztuž, tyto se oceňují cenami souboru cen 27* 36-.... Výztuž základů. </t>
  </si>
  <si>
    <t>1,6*0,5*2*1,0</t>
  </si>
  <si>
    <t>Svislé a kompletní konstrukce</t>
  </si>
  <si>
    <t>359901211</t>
  </si>
  <si>
    <t>Monitoring stok (kamerový systém) jakékoli výšky nová kanalizace</t>
  </si>
  <si>
    <t>-1248587728</t>
  </si>
  <si>
    <t xml:space="preserve">Poznámka k souboru cen:_x000d_
1. V ceně jsou započteny náklady na zhotovení záznamu o prohlídce a protokolu prohlídky. </t>
  </si>
  <si>
    <t>14,4+35,1</t>
  </si>
  <si>
    <t>-1204829457</t>
  </si>
  <si>
    <t>(14,4+35,1)*1,0*0,50 "OBJEM OBSYPU"</t>
  </si>
  <si>
    <t>-3,14*0,15*0,15*35,1 "ODPOČET OBJEMU POTRUBÍ DN 250"</t>
  </si>
  <si>
    <t>-3,14*0,25*0,25*14,4 "ODPOČET OBJEMU POTRUBÍ DN 400"</t>
  </si>
  <si>
    <t>452312131</t>
  </si>
  <si>
    <t>Sedlové lože z betonu prostého tř. C 12/15 otevřený výkop</t>
  </si>
  <si>
    <t>-413773985</t>
  </si>
  <si>
    <t xml:space="preserve">(14,4+35,1)*1,0*0,20 </t>
  </si>
  <si>
    <t>831362121</t>
  </si>
  <si>
    <t>Montáž potrubí z trub kameninových hrdlových s integrovaným těsněním výkop sklon do 20 % DN 250</t>
  </si>
  <si>
    <t>-335154831</t>
  </si>
  <si>
    <t>597107020</t>
  </si>
  <si>
    <t>trouba kameninová glazovaná pouze uvnitř DN250mm L2,50m spojovací systém C Třida 160</t>
  </si>
  <si>
    <t>473744918</t>
  </si>
  <si>
    <t>14,1871921182266*1,015 'Přepočtené koeficientem množství</t>
  </si>
  <si>
    <t>597117600</t>
  </si>
  <si>
    <t xml:space="preserve">Tvarovky kameninové kanalizační hrdlové s integrovaným spojem odbočky jednoduché kolmé (úhel 90°) DN 250/150 mm  L = 50 cm  C/F tř.160/-</t>
  </si>
  <si>
    <t>1566207046</t>
  </si>
  <si>
    <t>597107010</t>
  </si>
  <si>
    <t xml:space="preserve">Trouby kameninové kanalizační hrdlové trouby kameninové glazované s integrovaným spojem stavební délka 2,50 m DN 400 mm     tř.160  C</t>
  </si>
  <si>
    <t>-431985200</t>
  </si>
  <si>
    <t>597108460</t>
  </si>
  <si>
    <t>trouba kameninová glazovaná zkrácená GZ DN250mm L60(75)cm třída 160 spojovací systém C</t>
  </si>
  <si>
    <t>1119497599</t>
  </si>
  <si>
    <t>1,97044334975369*1,015 'Přepočtené koeficientem množství</t>
  </si>
  <si>
    <t>597108540</t>
  </si>
  <si>
    <t xml:space="preserve">Trouby kameninové kanalizační hrdlové trouby kameninové zkrácené s integrovaným spojem GZ kus (glazované) - stavební délka 60 (75) cm DN 400 mm    tř.160    C</t>
  </si>
  <si>
    <t>-154699470</t>
  </si>
  <si>
    <t>597108840</t>
  </si>
  <si>
    <t xml:space="preserve">Trouby kameninové kanalizační hrdlové trouby kameninové zkrácené s integrovaným spojem GA kus (bez hrdla, glazované) - stavební délka 60 (75) cm DN 400 mm    tř.160    C</t>
  </si>
  <si>
    <t>523454378</t>
  </si>
  <si>
    <t>597108760</t>
  </si>
  <si>
    <t>trouba kameninová glazovaná zkrácená GA DN250mm L60(75)cm třída 160 spojovací systém C</t>
  </si>
  <si>
    <t>1670533863</t>
  </si>
  <si>
    <t>831362921</t>
  </si>
  <si>
    <t>Výměna potrubí z trub kameninových hrdlových s integrovaným těsněním v otevřeném výkopu ve sklonu do 20 % DN 250</t>
  </si>
  <si>
    <t>-40799594</t>
  </si>
  <si>
    <t xml:space="preserve">Poznámka k souboru cen:_x000d_
1. Ceny jsou určeny pouze pro případy havárií nebo běžných oprav venkovní kanalizace. 2. Ceny nelze použít při zřízení nové venkovní kanalizace. 3. V cenách 831 ..-2921 Výměna potrubí z trub kameninových hrdlových jsou zahrnuty náklady na demontáž stávajícího a montáž nového potrubí. 4. Náklady na dodávku potrubí se oceňují ve specifikaci, ztratné lze dohodnout ve výši 3%. 5. V cenách výměny potrubí z trub kameninových hrdlových s integrovaným těsněním 831 . . -2921 jsou těsnící kroužky součástí dodávky kameninových trub. 6. V cenách 831 ..-2921 Výměna potrubí z trub kameninových hrdlových nejsou zahrnuty náklady na proplach potrubí, ten se oceňuje souborem cen 892 ..- 3922 této části katalogu. </t>
  </si>
  <si>
    <t>831392121</t>
  </si>
  <si>
    <t>Montáž potrubí z trub kameninových hrdlových s integrovaným těsněním v otevřeném výkopu ve sklonu do 20 % DN 400</t>
  </si>
  <si>
    <t>-94023218</t>
  </si>
  <si>
    <t xml:space="preserve">Poznámka k souboru cen:_x000d_
1. V cenách montáže potrubí z trub kameninových hrdlových s integrovaným těsněním 831 . . -2121 jsou těsnící kroužky součástí dodávky kameninových trub. Tyto trouby se oceňují ve specifikaci, ztratné lze dohodnout ve výši 1,5 %. 2. Ceny 831 . . -2193 jsou určeny pro každé jednotlivé napojení dvou dříků trub o zhruba stejném průměru, kdy maximální rozdíl průměrů je 12 mm. Platí také pro spoj dvou různých materiálů 3. Ceny 26-3195 a 38-3195 jsou určeny pro každé jednotlivé připojení vnitřní kanalizace na kanalizační přípojku. </t>
  </si>
  <si>
    <t>831392921</t>
  </si>
  <si>
    <t>Výměna potrubí z trub kameninových hrdlových s integrovaným těsněním v otevřeném výkopu ve sklonu do 20 % DN 400</t>
  </si>
  <si>
    <t>-1849186668</t>
  </si>
  <si>
    <t>837361221</t>
  </si>
  <si>
    <t>Montáž kameninových tvarovek na potrubí z trub kameninových v otevřeném výkopu s integrovaným těsněním odbočných DN 250</t>
  </si>
  <si>
    <t>-473507841</t>
  </si>
  <si>
    <t xml:space="preserve">Poznámka k souboru cen:_x000d_
1. Ceny jsou určeny pro montáž tvarovek v otevřeném výkopu jakéhokoliv sklonu. 2. Pro volbu ceny u odbočných tvarovek je rozhodující DN hlavního řadu; u jednoosých větší DN. 3. V cenách nejsou započteny náklady na dodání tvarovek a těsnícího materiálu, který je součástí tvarovek. Tyto náklady se oceňují ve specifikaci. </t>
  </si>
  <si>
    <t>894201161</t>
  </si>
  <si>
    <t>Ostatní konstrukce na trubním vedení z prostého betonu dno šachet tloušťky přes 200 mm z betonu se zvýšenými nároky na prostředí tř. C 30/37</t>
  </si>
  <si>
    <t>519839337</t>
  </si>
  <si>
    <t xml:space="preserve">Poznámka k souboru cen:_x000d_
1. Bednění stěny šachet se oceňuje cenami souboru cen 894 50-.. Bednění konstrukcí na trubním vedení této části katalogu. 2. Bednění žlabu se oceňuje cenami souboru cen 351 35-11 Vnitřní bednění spodní části stok části A 03. </t>
  </si>
  <si>
    <t>894231117</t>
  </si>
  <si>
    <t>Šachty kanalizační z prostého betonu se zvýšenými nároky na prostředí tř. C 25/30 výšky vstupu do 1,50 m na stokách vejčitých s obložením dna betonem tř. C 25/30 DN 800/1200, 900/1350, 1000/1500 nebo 1100/1650</t>
  </si>
  <si>
    <t>263617299</t>
  </si>
  <si>
    <t xml:space="preserve">Poznámka k souboru cen:_x000d_
1. Příplatek k ceně šachet kruhových, čtvercových a obdélníkových za každých dalších i započatých 0,60 m výšky vstupu se oceňuje cenou 894 11-8001 této části katalogu. 2. V cenách jsou započteny i náklady na montáž a dodávku stupadel. 3. V cenách nejsou započteny náklady na: a) podkladní desku z betonu prostého, tyto se oceňují cenou 452 3.-.1.. Podkladní deska betonu prostého, části A 01 tohoto katalogu, b) osazení litinových poklopů; tyto se oceňují cenami souboru cen 899 10- . 1 Osazení poklopů litinových a ocelových včetně rámů části A 01 tohoto katalogu, c) podkladní prstence; tyto se oceňují cenami souboru cen 452 38- . 1 Podkladní a vyrovnávací konstrukce z betonu části A 01 tohoto katalogu. 4. Pro výpočet přesunu hmot se celková hmotnost položky sníží o hmotnost betonu, pokud je beton dodáván přímo na místo zabudování nebo do prostoru technologické manipulace. </t>
  </si>
  <si>
    <t>894411221</t>
  </si>
  <si>
    <t>Zřízení šachet kanalizačních z betonových dílců výšky vstupu do 1,50 m s obložením dna kameninou nebo kanalizačními cihlami, na potrubí DN přes 200 do 300</t>
  </si>
  <si>
    <t>-558287743</t>
  </si>
  <si>
    <t xml:space="preserve">Poznámka k souboru cen:_x000d_
1. Příplatek k ceně šachet z betonových dílců za každých dalších i započatých 0,60 m výšky vstupu se oceňuje cenou 894 11-8001 této části katalogu. 2. V cenách jsou započteny i náklady na: a) podkladní desku z betonu prostého. b) zhotovení monolitického dna 3. V cenách nejsou započteny náklady na: a) litinové poklopy; osazení litinových poklopů se oceňuje cenami souboru cen 899 10- . 1 Osazení poklopů litinových a ocelových včetně rámů části A 01 tohoto katalogu; dodání poklopů se oceňuje ve specifikaci, b) dodání betonových dílců (vyrovnávací prstenec, přechodová skruž, přechodová deska, skruže, šachtové a skružová těsnění); tyto se oceňují ve specifikaci. </t>
  </si>
  <si>
    <t>894411231</t>
  </si>
  <si>
    <t>Zřízení šachet kanalizačních z betonových dílců výšky vstupu do 1,50 m s obložením dna kameninou nebo kanalizačními cihlami, na potrubí DN přes 300 do 400</t>
  </si>
  <si>
    <t>1982836595</t>
  </si>
  <si>
    <t>896211211</t>
  </si>
  <si>
    <t>Spadiště kanalizační z prostého betonu kruhové výšky vstupu do 0,90 m a základní výšky spadiště 0,60 m jednoduché se dnem obloženým čedičem s horním potrubím DN 250 nebo 300</t>
  </si>
  <si>
    <t>369737673</t>
  </si>
  <si>
    <t xml:space="preserve">Poznámka k souboru cen:_x000d_
1. Výšku spadiště určuje vzdálenost nejnižších bodů vnitřního líce potrubí přívodního a odpadního. 2. Každých dalších i započatých 0,60 m výšky vstupu se oceňuje cenou 894 13-8001 této části katalogu. 3. Pro výpočet přesunu hmot se celková hmotnost položky sníží o hmotnost betonu, pokud je beton dodáván přímo na místo zabudování nebo do prostoru technologické manipulace. </t>
  </si>
  <si>
    <t>896221211</t>
  </si>
  <si>
    <t>Spadiště kanalizační z prostého betonu kruhové výšky vstupu do 0,90 m a základní výšky spadiště 0,60 m jednoduché se dnem obloženým čedičem s horním potrubím DN 350 nebo 400</t>
  </si>
  <si>
    <t>105120174</t>
  </si>
  <si>
    <t>899103111</t>
  </si>
  <si>
    <t>Osazení poklopů litinových nebo ocelových včetně rámů hmotnosti nad 100 do 150 kg</t>
  </si>
  <si>
    <t>2066208936</t>
  </si>
  <si>
    <t>592240560</t>
  </si>
  <si>
    <t xml:space="preserve">dílec betonový  pro vstupní šachty SH-M S+K 100x67x12 cm</t>
  </si>
  <si>
    <t>1005723547</t>
  </si>
  <si>
    <t>592240340</t>
  </si>
  <si>
    <t>dno betonové šachtové TBZ-Q PERF 250-735</t>
  </si>
  <si>
    <t>-1693909799</t>
  </si>
  <si>
    <t>592241770</t>
  </si>
  <si>
    <t>prstenec betonový vyrovnávací TBW-Q 625/100/120 62,5x10x12 cm</t>
  </si>
  <si>
    <t>-445225119</t>
  </si>
  <si>
    <t>592241771</t>
  </si>
  <si>
    <t>prstenec betonový vyrovnávací TBW-Q 625/100/120 62,5x12x12 cm</t>
  </si>
  <si>
    <t>-1183856547</t>
  </si>
  <si>
    <t>592241750</t>
  </si>
  <si>
    <t>prstenec betonový vyrovnávací TBW-Q 625/60/120 62,5x4x12 cm</t>
  </si>
  <si>
    <t>-1462143785</t>
  </si>
  <si>
    <t>592241751</t>
  </si>
  <si>
    <t>prstenec betonový vyrovnávací TBW-Q 625/60/120 62,5x8x12 cm</t>
  </si>
  <si>
    <t>129063527</t>
  </si>
  <si>
    <t>592241600</t>
  </si>
  <si>
    <t>skruž betonová s ocelová se stupadly +PE povlakem TBS-Q 1000/250/120 SP 100x25x12 cm</t>
  </si>
  <si>
    <t>1724815620</t>
  </si>
  <si>
    <t>592241610</t>
  </si>
  <si>
    <t>skruž betonová s ocelová se stupadly +PE povlakem TBH TBS-Q 1000/500/120 SP 100x50x12 cm</t>
  </si>
  <si>
    <t>-421130288</t>
  </si>
  <si>
    <t>552414120</t>
  </si>
  <si>
    <t>poklop šachtový s rámem DN600 třída D 400, Bituplan bez odvětrání se znakem Vak MB</t>
  </si>
  <si>
    <t>-1919825346</t>
  </si>
  <si>
    <t>998275101</t>
  </si>
  <si>
    <t>Přesun hmot pro trubní vedení z trub kameninových otevřený výkop</t>
  </si>
  <si>
    <t>1821079309</t>
  </si>
  <si>
    <t>PSV</t>
  </si>
  <si>
    <t>Práce a dodávky PSV</t>
  </si>
  <si>
    <t>715</t>
  </si>
  <si>
    <t>Izolace proti chemickým vlivům</t>
  </si>
  <si>
    <t>715174012</t>
  </si>
  <si>
    <t>Provedení izolace stavebních konstrukcí speciální obklady nádrží, kanálů nebo šachet do tmelů, s úpravou spár čedičovými tl. 25 až 40 mm</t>
  </si>
  <si>
    <t>-1993323288</t>
  </si>
  <si>
    <t xml:space="preserve">Poznámka k souboru cen:_x000d_
1. Cenami -4012,-4013,-4014 se oceňují i základy a obruby. 2. V ceně -7001 nejsou započteny náklady na zhotovení úseku a dodávku kameninové trouby; tyto práce se oceňují příslušnými cenami souboru cen 721 11- . . Potrubí z kameninových trub, katalogu 800-721 Zdravotně technické instalace budov. </t>
  </si>
  <si>
    <t>2*3,14*0,5*(3,17+3,32+2,3)</t>
  </si>
  <si>
    <t>632321280</t>
  </si>
  <si>
    <t>Výrobky z taveného a slinutého čediče dlaždice z taveného čediče průmyslová dlažba 200x200x30 mm</t>
  </si>
  <si>
    <t>-2122372656</t>
  </si>
  <si>
    <t>27,601/(0,2*0,2)</t>
  </si>
  <si>
    <t>524086906</t>
  </si>
  <si>
    <t>952570750</t>
  </si>
  <si>
    <t>-1105387692</t>
  </si>
  <si>
    <t>1646843325</t>
  </si>
  <si>
    <t>25244596</t>
  </si>
  <si>
    <t>623688044</t>
  </si>
  <si>
    <t>-1783604148</t>
  </si>
  <si>
    <t>411281045</t>
  </si>
  <si>
    <t>815131349</t>
  </si>
  <si>
    <t>-354884540</t>
  </si>
  <si>
    <t>598544297</t>
  </si>
  <si>
    <t>-1187563391</t>
  </si>
  <si>
    <t>-1644862114</t>
  </si>
  <si>
    <t>043103000</t>
  </si>
  <si>
    <t>Zkoušky bez rozlišení-revize,zkoušky betonu</t>
  </si>
  <si>
    <t>-1702071268</t>
  </si>
  <si>
    <t>-551438560</t>
  </si>
  <si>
    <t>-518392725</t>
  </si>
  <si>
    <t>Kompletační činnost-doklady požadované k předání a převzetí díla</t>
  </si>
  <si>
    <t>456718150</t>
  </si>
  <si>
    <t>-330193125</t>
  </si>
  <si>
    <t>2017024-KOM - OPRAVY KOMUNIKACÍ</t>
  </si>
  <si>
    <t xml:space="preserve">    5 - Komunikace</t>
  </si>
  <si>
    <t xml:space="preserve">      R50 - Podkladní vrstvy</t>
  </si>
  <si>
    <t xml:space="preserve">      R51 - Komunikace pro automobilovou dopravu - asfalt</t>
  </si>
  <si>
    <t xml:space="preserve">    9 - Ostatní konstrukce a práce-bourání</t>
  </si>
  <si>
    <t xml:space="preserve">      99 - Přesun hmot</t>
  </si>
  <si>
    <t xml:space="preserve">      R90 - Společné práce pro bourání a konstrukce</t>
  </si>
  <si>
    <t xml:space="preserve">      R96 - Bourání konstrukcí vozovek</t>
  </si>
  <si>
    <t>Komunikace</t>
  </si>
  <si>
    <t>R50</t>
  </si>
  <si>
    <t>Podkladní vrstvy</t>
  </si>
  <si>
    <t>564851111</t>
  </si>
  <si>
    <t>Podklad ze štěrkodrti ŠD s rozprostřením a zhutněním, po zhutnění tl. 150 mm</t>
  </si>
  <si>
    <t>CS ÚRS 2017 02</t>
  </si>
  <si>
    <t>-2137903172</t>
  </si>
  <si>
    <t>Vodovod a kanalizace mimo zábor stavby Rekonstrukce ulice Ptácká:</t>
  </si>
  <si>
    <t>Podkladní vrstvy:</t>
  </si>
  <si>
    <t>2*140,60*1,11 "- komunikace pro aut. dopravu - vedlejší komunikace - asfalt - 2 vrstvy"</t>
  </si>
  <si>
    <t>564861113</t>
  </si>
  <si>
    <t>Podklad ze štěrkodrti ŠD s rozprostřením a zhutněním, po zhutnění tl. 220 mm</t>
  </si>
  <si>
    <t>-1125587920</t>
  </si>
  <si>
    <t>47,60*1,11 "- hlavní komunikace - větev A - KS I"</t>
  </si>
  <si>
    <t>567122112</t>
  </si>
  <si>
    <t>Podklad ze směsi stmelené cementem SC bez dilatačních spár, s rozprostřením a zhutněním SC C 8/10 (KSC I), po zhutnění tl. 130 mm</t>
  </si>
  <si>
    <t>-1615575274</t>
  </si>
  <si>
    <t>47,60*1,05 "- hlavní komunikace - větev A - KS I"</t>
  </si>
  <si>
    <t>R51</t>
  </si>
  <si>
    <t>Komunikace pro automobilovou dopravu - asfalt</t>
  </si>
  <si>
    <t>565135111</t>
  </si>
  <si>
    <t>Asfaltový beton vrstva podkladní ACP 16 (obalované kamenivo střednězrnné - OKS) s rozprostřením a zhutněním v pruhu šířky do 3 m, po zhutnění tl. 50 mm</t>
  </si>
  <si>
    <t>1218608810</t>
  </si>
  <si>
    <t>34,0*1,40 "- Ptácká"</t>
  </si>
  <si>
    <t>565155111</t>
  </si>
  <si>
    <t>Asfaltový beton vrstva podkladní ACP 16 (obalované kamenivo střednězrnné - OKS) s rozprostřením a zhutněním v pruhu šířky do 3 m, po zhutnění tl. 70 mm</t>
  </si>
  <si>
    <t>-522642513</t>
  </si>
  <si>
    <t>9,0*1,40 "- Vodkova"</t>
  </si>
  <si>
    <t>18,0*1,40 "- U Jizery"</t>
  </si>
  <si>
    <t>62,20*1,40 "- Luční"</t>
  </si>
  <si>
    <t>13,10*1,20 "- vodovodní přípojky"</t>
  </si>
  <si>
    <t>573191111</t>
  </si>
  <si>
    <t>Postřik infiltrační kationaktivní emulzí v množství 1,00 kg/m2</t>
  </si>
  <si>
    <t>967044602</t>
  </si>
  <si>
    <t>573231106</t>
  </si>
  <si>
    <t>Postřik spojovací PS bez posypu kamenivem ze silniční emulze, v množství 0,30 kg/m2</t>
  </si>
  <si>
    <t>-1271663471</t>
  </si>
  <si>
    <t>34,0*(3,40+1,40) "- Ptácká - 2 vrstvy"</t>
  </si>
  <si>
    <t>9,0*5,60 "- Vodkova"</t>
  </si>
  <si>
    <t>18,0*3,0 "- U Jizery"</t>
  </si>
  <si>
    <t>62,20*3,50 "- Luční"</t>
  </si>
  <si>
    <t>577134111</t>
  </si>
  <si>
    <t>Asfaltový beton vrstva obrusná ACO 11 (ABS) s rozprostřením a se zhutněním z nemodifikovaného asfaltu v pruhu šířky do 3 m tř. I, po zhutnění tl. 40 mm</t>
  </si>
  <si>
    <t>2102915937</t>
  </si>
  <si>
    <t>577134131</t>
  </si>
  <si>
    <t>Asfaltový beton vrstva obrusná ACO 11 (ABS) s rozprostřením a se zhutněním z modifikovaného asfaltu v pruhu šířky do 3 m, po zhutnění tl. 40 mm</t>
  </si>
  <si>
    <t>-2093412206</t>
  </si>
  <si>
    <t>34,0*3,40 "- Ptácká"</t>
  </si>
  <si>
    <t>577155132</t>
  </si>
  <si>
    <t>Asfaltový beton vrstva ložní ACL 16 (ABH) s rozprostřením a zhutněním z modifikovaného asfaltu v pruhu šířky do 3 m, po zhutnění tl. 60 mm</t>
  </si>
  <si>
    <t>-33539318</t>
  </si>
  <si>
    <t>Ostatní konstrukce a práce-bourání</t>
  </si>
  <si>
    <t>979082R13</t>
  </si>
  <si>
    <t>Poplatek za skládkovné suti a vybouraných hmot</t>
  </si>
  <si>
    <t>-972510901</t>
  </si>
  <si>
    <t>979082R14</t>
  </si>
  <si>
    <t>Vodorovná doprava suti na skládku</t>
  </si>
  <si>
    <t>829697453</t>
  </si>
  <si>
    <t>997002611</t>
  </si>
  <si>
    <t>Nakládání suti a vybouraných hmot na dopravní prostředek pro vodorovné přemístění</t>
  </si>
  <si>
    <t>1661938669</t>
  </si>
  <si>
    <t>998225111</t>
  </si>
  <si>
    <t>Přesun hmot pro komunikace s krytem z kameniva, monolitickým betonovým nebo živičným dopravní vzdálenost do 200 m jakékoliv délky objektu</t>
  </si>
  <si>
    <t>-194805895</t>
  </si>
  <si>
    <t>R90</t>
  </si>
  <si>
    <t>Společné práce pro bourání a konstrukce</t>
  </si>
  <si>
    <t>919112212</t>
  </si>
  <si>
    <t>Řezání dilatačních spár v živičném krytu vytvoření komůrky pro těsnící zálivku šířky 10 mm, hloubky 20 mm</t>
  </si>
  <si>
    <t>-2009905182</t>
  </si>
  <si>
    <t xml:space="preserve">1694,40  "- napojení na stavající povrchy - komunikace pro aut. dopravu"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</si>
  <si>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</si>
  <si>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</si>
  <si>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1145148531</t>
  </si>
  <si>
    <t>1694,40 "- Viz. pol. č. 919112212 - Řezání spar pro vytvoření komůrky 10x20 mm"</t>
  </si>
  <si>
    <t>919735111</t>
  </si>
  <si>
    <t>Řezání stávajícího živičného krytu nebo podkladu hloubky do 50 mm</t>
  </si>
  <si>
    <t>-540660022</t>
  </si>
  <si>
    <t>Napojení na stavající povrchy - kom. pro aut. dopravu:</t>
  </si>
  <si>
    <t>2*(468,50+19,0+6,20+51,90+4,60+35,10+16,90+2,30+8,90+97,50) "- v záboru stavby Rekonstrukce ulice Ptácká"</t>
  </si>
  <si>
    <t>2*(34,0+9,0+18,0+62,20+13,10) "- mimo zábor stavby Rekonstrukce ulice Ptácká"</t>
  </si>
  <si>
    <t>919735112</t>
  </si>
  <si>
    <t>Řezání stávajícího živičného krytu nebo podkladu hloubky přes 50 do 100 mm</t>
  </si>
  <si>
    <t>1049086404</t>
  </si>
  <si>
    <t>R96</t>
  </si>
  <si>
    <t>Bourání konstrukcí vozovek</t>
  </si>
  <si>
    <t>113106511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</si>
  <si>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velkých kostek s ložem z kameniva těženého</t>
  </si>
  <si>
    <t>264597605</t>
  </si>
  <si>
    <t>1172,220 "- komunikace pro aut. dopravu - pod asfaltem"</t>
  </si>
  <si>
    <t>-466332916</t>
  </si>
  <si>
    <t>Podkladní vrstva komunikace pro aut. dopravu:</t>
  </si>
  <si>
    <t>113107231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</si>
  <si>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</si>
  <si>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-1507122289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</si>
  <si>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</si>
  <si>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</si>
  <si>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-306957669</t>
  </si>
  <si>
    <t>Vodovod a kanalizace v záboru stavby Rekonstrukce ulice Ptácká:</t>
  </si>
  <si>
    <t>468,50*1,40 "- Ptácká"</t>
  </si>
  <si>
    <t>19,0*1,40+6,20*1,60 "- Vodkova"</t>
  </si>
  <si>
    <t>51,90*1,40 "- Baráčnící"</t>
  </si>
  <si>
    <t>4,60*1,40 "- propoj je schodům"</t>
  </si>
  <si>
    <t>35,10*1,60 "- slepá ulice"</t>
  </si>
  <si>
    <t>16,90*1,40 "- U Jizery"</t>
  </si>
  <si>
    <t>2,30*1,40 "- odbočka k hydrantu"</t>
  </si>
  <si>
    <t>8,90*1,40 "- Luční"</t>
  </si>
  <si>
    <t>97,50*1,20 "- vodovodní přípojky"</t>
  </si>
  <si>
    <t>Mezisoučet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</si>
  <si>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</si>
  <si>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</si>
  <si>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-1418103140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</si>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</sst>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20</v>
      </c>
    </row>
    <row r="7" ht="14.4" customHeight="1">
      <c r="B7" s="28"/>
      <c r="C7" s="29"/>
      <c r="D7" s="40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23</v>
      </c>
      <c r="AL7" s="29"/>
      <c r="AM7" s="29"/>
      <c r="AN7" s="35" t="s">
        <v>22</v>
      </c>
      <c r="AO7" s="29"/>
      <c r="AP7" s="29"/>
      <c r="AQ7" s="31"/>
      <c r="BE7" s="39"/>
      <c r="BS7" s="24" t="s">
        <v>24</v>
      </c>
    </row>
    <row r="8" ht="14.4" customHeight="1">
      <c r="B8" s="28"/>
      <c r="C8" s="29"/>
      <c r="D8" s="40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27</v>
      </c>
      <c r="AL8" s="29"/>
      <c r="AM8" s="29"/>
      <c r="AN8" s="41" t="s">
        <v>28</v>
      </c>
      <c r="AO8" s="29"/>
      <c r="AP8" s="29"/>
      <c r="AQ8" s="31"/>
      <c r="BE8" s="39"/>
      <c r="BS8" s="24" t="s">
        <v>29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30</v>
      </c>
    </row>
    <row r="10" ht="14.4" customHeight="1">
      <c r="B10" s="28"/>
      <c r="C10" s="29"/>
      <c r="D10" s="40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32</v>
      </c>
      <c r="AL10" s="29"/>
      <c r="AM10" s="29"/>
      <c r="AN10" s="35" t="s">
        <v>22</v>
      </c>
      <c r="AO10" s="29"/>
      <c r="AP10" s="29"/>
      <c r="AQ10" s="31"/>
      <c r="BE10" s="39"/>
      <c r="BS10" s="24" t="s">
        <v>20</v>
      </c>
    </row>
    <row r="11" ht="18.48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34</v>
      </c>
      <c r="AL11" s="29"/>
      <c r="AM11" s="29"/>
      <c r="AN11" s="35" t="s">
        <v>22</v>
      </c>
      <c r="AO11" s="29"/>
      <c r="AP11" s="29"/>
      <c r="AQ11" s="31"/>
      <c r="BE11" s="39"/>
      <c r="BS11" s="24" t="s">
        <v>20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20</v>
      </c>
    </row>
    <row r="13" ht="14.4" customHeight="1">
      <c r="B13" s="28"/>
      <c r="C13" s="29"/>
      <c r="D13" s="40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32</v>
      </c>
      <c r="AL13" s="29"/>
      <c r="AM13" s="29"/>
      <c r="AN13" s="42" t="s">
        <v>36</v>
      </c>
      <c r="AO13" s="29"/>
      <c r="AP13" s="29"/>
      <c r="AQ13" s="31"/>
      <c r="BE13" s="39"/>
      <c r="BS13" s="24" t="s">
        <v>20</v>
      </c>
    </row>
    <row r="14">
      <c r="B14" s="28"/>
      <c r="C14" s="29"/>
      <c r="D14" s="29"/>
      <c r="E14" s="42" t="s">
        <v>36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34</v>
      </c>
      <c r="AL14" s="29"/>
      <c r="AM14" s="29"/>
      <c r="AN14" s="42" t="s">
        <v>36</v>
      </c>
      <c r="AO14" s="29"/>
      <c r="AP14" s="29"/>
      <c r="AQ14" s="31"/>
      <c r="BE14" s="39"/>
      <c r="BS14" s="24" t="s">
        <v>20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32</v>
      </c>
      <c r="AL16" s="29"/>
      <c r="AM16" s="29"/>
      <c r="AN16" s="35" t="s">
        <v>22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34</v>
      </c>
      <c r="AL17" s="29"/>
      <c r="AM17" s="29"/>
      <c r="AN17" s="35" t="s">
        <v>22</v>
      </c>
      <c r="AO17" s="29"/>
      <c r="AP17" s="29"/>
      <c r="AQ17" s="31"/>
      <c r="BE17" s="39"/>
      <c r="BS17" s="24" t="s">
        <v>39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42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43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44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45</v>
      </c>
      <c r="E26" s="54"/>
      <c r="F26" s="55" t="s">
        <v>46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47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48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49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50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51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52</v>
      </c>
      <c r="U32" s="61"/>
      <c r="V32" s="61"/>
      <c r="W32" s="61"/>
      <c r="X32" s="63" t="s">
        <v>53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54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2017024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MLADÁ BOLESLAV,PTÁCKÁ UL.-OBNOVA VODOVODU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25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MLADÁ BOLESLAV,PTÁCKÁ UL.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27</v>
      </c>
      <c r="AJ44" s="74"/>
      <c r="AK44" s="74"/>
      <c r="AL44" s="74"/>
      <c r="AM44" s="85" t="str">
        <f>IF(AN8= "","",AN8)</f>
        <v>30. 9. 2017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31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VODOVODY A KANALIZACE MLADÁ BOLESLAV A.S.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37</v>
      </c>
      <c r="AJ46" s="74"/>
      <c r="AK46" s="74"/>
      <c r="AL46" s="74"/>
      <c r="AM46" s="77" t="str">
        <f>IF(E17="","",E17)</f>
        <v>ING.EVŽEN KOZÁK S.R.O.</v>
      </c>
      <c r="AN46" s="77"/>
      <c r="AO46" s="77"/>
      <c r="AP46" s="77"/>
      <c r="AQ46" s="74"/>
      <c r="AR46" s="72"/>
      <c r="AS46" s="86" t="s">
        <v>55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35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56</v>
      </c>
      <c r="D49" s="97"/>
      <c r="E49" s="97"/>
      <c r="F49" s="97"/>
      <c r="G49" s="97"/>
      <c r="H49" s="98"/>
      <c r="I49" s="99" t="s">
        <v>57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58</v>
      </c>
      <c r="AH49" s="97"/>
      <c r="AI49" s="97"/>
      <c r="AJ49" s="97"/>
      <c r="AK49" s="97"/>
      <c r="AL49" s="97"/>
      <c r="AM49" s="97"/>
      <c r="AN49" s="99" t="s">
        <v>59</v>
      </c>
      <c r="AO49" s="97"/>
      <c r="AP49" s="97"/>
      <c r="AQ49" s="101" t="s">
        <v>60</v>
      </c>
      <c r="AR49" s="72"/>
      <c r="AS49" s="102" t="s">
        <v>61</v>
      </c>
      <c r="AT49" s="103" t="s">
        <v>62</v>
      </c>
      <c r="AU49" s="103" t="s">
        <v>63</v>
      </c>
      <c r="AV49" s="103" t="s">
        <v>64</v>
      </c>
      <c r="AW49" s="103" t="s">
        <v>65</v>
      </c>
      <c r="AX49" s="103" t="s">
        <v>66</v>
      </c>
      <c r="AY49" s="103" t="s">
        <v>67</v>
      </c>
      <c r="AZ49" s="103" t="s">
        <v>68</v>
      </c>
      <c r="BA49" s="103" t="s">
        <v>69</v>
      </c>
      <c r="BB49" s="103" t="s">
        <v>70</v>
      </c>
      <c r="BC49" s="103" t="s">
        <v>71</v>
      </c>
      <c r="BD49" s="104" t="s">
        <v>72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73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ROUND(SUM(AG52:AG54),2)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22</v>
      </c>
      <c r="AR51" s="83"/>
      <c r="AS51" s="113">
        <f>ROUND(SUM(AS52:AS54),2)</f>
        <v>0</v>
      </c>
      <c r="AT51" s="114">
        <f>ROUND(SUM(AV51:AW51),2)</f>
        <v>0</v>
      </c>
      <c r="AU51" s="115">
        <f>ROUND(SUM(AU52:AU54),5)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ROUND(SUM(AZ52:AZ54),2)</f>
        <v>0</v>
      </c>
      <c r="BA51" s="114">
        <f>ROUND(SUM(BA52:BA54),2)</f>
        <v>0</v>
      </c>
      <c r="BB51" s="114">
        <f>ROUND(SUM(BB52:BB54),2)</f>
        <v>0</v>
      </c>
      <c r="BC51" s="114">
        <f>ROUND(SUM(BC52:BC54),2)</f>
        <v>0</v>
      </c>
      <c r="BD51" s="116">
        <f>ROUND(SUM(BD52:BD54),2)</f>
        <v>0</v>
      </c>
      <c r="BS51" s="117" t="s">
        <v>74</v>
      </c>
      <c r="BT51" s="117" t="s">
        <v>75</v>
      </c>
      <c r="BU51" s="118" t="s">
        <v>76</v>
      </c>
      <c r="BV51" s="117" t="s">
        <v>77</v>
      </c>
      <c r="BW51" s="117" t="s">
        <v>7</v>
      </c>
      <c r="BX51" s="117" t="s">
        <v>78</v>
      </c>
      <c r="CL51" s="117" t="s">
        <v>22</v>
      </c>
    </row>
    <row r="52" s="5" customFormat="1" ht="31.5" customHeight="1">
      <c r="A52" s="119" t="s">
        <v>79</v>
      </c>
      <c r="B52" s="120"/>
      <c r="C52" s="121"/>
      <c r="D52" s="122" t="s">
        <v>80</v>
      </c>
      <c r="E52" s="122"/>
      <c r="F52" s="122"/>
      <c r="G52" s="122"/>
      <c r="H52" s="122"/>
      <c r="I52" s="123"/>
      <c r="J52" s="122" t="s">
        <v>81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'2017024-01 - SO.01-VODOVOD'!J27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82</v>
      </c>
      <c r="AR52" s="126"/>
      <c r="AS52" s="127">
        <v>0</v>
      </c>
      <c r="AT52" s="128">
        <f>ROUND(SUM(AV52:AW52),2)</f>
        <v>0</v>
      </c>
      <c r="AU52" s="129">
        <f>'2017024-01 - SO.01-VODOVOD'!P87</f>
        <v>0</v>
      </c>
      <c r="AV52" s="128">
        <f>'2017024-01 - SO.01-VODOVOD'!J30</f>
        <v>0</v>
      </c>
      <c r="AW52" s="128">
        <f>'2017024-01 - SO.01-VODOVOD'!J31</f>
        <v>0</v>
      </c>
      <c r="AX52" s="128">
        <f>'2017024-01 - SO.01-VODOVOD'!J32</f>
        <v>0</v>
      </c>
      <c r="AY52" s="128">
        <f>'2017024-01 - SO.01-VODOVOD'!J33</f>
        <v>0</v>
      </c>
      <c r="AZ52" s="128">
        <f>'2017024-01 - SO.01-VODOVOD'!F30</f>
        <v>0</v>
      </c>
      <c r="BA52" s="128">
        <f>'2017024-01 - SO.01-VODOVOD'!F31</f>
        <v>0</v>
      </c>
      <c r="BB52" s="128">
        <f>'2017024-01 - SO.01-VODOVOD'!F32</f>
        <v>0</v>
      </c>
      <c r="BC52" s="128">
        <f>'2017024-01 - SO.01-VODOVOD'!F33</f>
        <v>0</v>
      </c>
      <c r="BD52" s="130">
        <f>'2017024-01 - SO.01-VODOVOD'!F34</f>
        <v>0</v>
      </c>
      <c r="BT52" s="131" t="s">
        <v>24</v>
      </c>
      <c r="BV52" s="131" t="s">
        <v>77</v>
      </c>
      <c r="BW52" s="131" t="s">
        <v>83</v>
      </c>
      <c r="BX52" s="131" t="s">
        <v>7</v>
      </c>
      <c r="CL52" s="131" t="s">
        <v>22</v>
      </c>
      <c r="CM52" s="131" t="s">
        <v>84</v>
      </c>
    </row>
    <row r="53" s="5" customFormat="1" ht="31.5" customHeight="1">
      <c r="A53" s="119" t="s">
        <v>79</v>
      </c>
      <c r="B53" s="120"/>
      <c r="C53" s="121"/>
      <c r="D53" s="122" t="s">
        <v>85</v>
      </c>
      <c r="E53" s="122"/>
      <c r="F53" s="122"/>
      <c r="G53" s="122"/>
      <c r="H53" s="122"/>
      <c r="I53" s="123"/>
      <c r="J53" s="122" t="s">
        <v>86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'2017024-02 - SO.02-KANALI...'!J27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82</v>
      </c>
      <c r="AR53" s="126"/>
      <c r="AS53" s="127">
        <v>0</v>
      </c>
      <c r="AT53" s="128">
        <f>ROUND(SUM(AV53:AW53),2)</f>
        <v>0</v>
      </c>
      <c r="AU53" s="129">
        <f>'2017024-02 - SO.02-KANALI...'!P90</f>
        <v>0</v>
      </c>
      <c r="AV53" s="128">
        <f>'2017024-02 - SO.02-KANALI...'!J30</f>
        <v>0</v>
      </c>
      <c r="AW53" s="128">
        <f>'2017024-02 - SO.02-KANALI...'!J31</f>
        <v>0</v>
      </c>
      <c r="AX53" s="128">
        <f>'2017024-02 - SO.02-KANALI...'!J32</f>
        <v>0</v>
      </c>
      <c r="AY53" s="128">
        <f>'2017024-02 - SO.02-KANALI...'!J33</f>
        <v>0</v>
      </c>
      <c r="AZ53" s="128">
        <f>'2017024-02 - SO.02-KANALI...'!F30</f>
        <v>0</v>
      </c>
      <c r="BA53" s="128">
        <f>'2017024-02 - SO.02-KANALI...'!F31</f>
        <v>0</v>
      </c>
      <c r="BB53" s="128">
        <f>'2017024-02 - SO.02-KANALI...'!F32</f>
        <v>0</v>
      </c>
      <c r="BC53" s="128">
        <f>'2017024-02 - SO.02-KANALI...'!F33</f>
        <v>0</v>
      </c>
      <c r="BD53" s="130">
        <f>'2017024-02 - SO.02-KANALI...'!F34</f>
        <v>0</v>
      </c>
      <c r="BT53" s="131" t="s">
        <v>24</v>
      </c>
      <c r="BV53" s="131" t="s">
        <v>77</v>
      </c>
      <c r="BW53" s="131" t="s">
        <v>87</v>
      </c>
      <c r="BX53" s="131" t="s">
        <v>7</v>
      </c>
      <c r="CL53" s="131" t="s">
        <v>22</v>
      </c>
      <c r="CM53" s="131" t="s">
        <v>84</v>
      </c>
    </row>
    <row r="54" s="5" customFormat="1" ht="31.5" customHeight="1">
      <c r="A54" s="119" t="s">
        <v>79</v>
      </c>
      <c r="B54" s="120"/>
      <c r="C54" s="121"/>
      <c r="D54" s="122" t="s">
        <v>88</v>
      </c>
      <c r="E54" s="122"/>
      <c r="F54" s="122"/>
      <c r="G54" s="122"/>
      <c r="H54" s="122"/>
      <c r="I54" s="123"/>
      <c r="J54" s="122" t="s">
        <v>89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'2017024-KOM - OPRAVY KOMU...'!J27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82</v>
      </c>
      <c r="AR54" s="126"/>
      <c r="AS54" s="132">
        <v>0</v>
      </c>
      <c r="AT54" s="133">
        <f>ROUND(SUM(AV54:AW54),2)</f>
        <v>0</v>
      </c>
      <c r="AU54" s="134">
        <f>'2017024-KOM - OPRAVY KOMU...'!P84</f>
        <v>0</v>
      </c>
      <c r="AV54" s="133">
        <f>'2017024-KOM - OPRAVY KOMU...'!J30</f>
        <v>0</v>
      </c>
      <c r="AW54" s="133">
        <f>'2017024-KOM - OPRAVY KOMU...'!J31</f>
        <v>0</v>
      </c>
      <c r="AX54" s="133">
        <f>'2017024-KOM - OPRAVY KOMU...'!J32</f>
        <v>0</v>
      </c>
      <c r="AY54" s="133">
        <f>'2017024-KOM - OPRAVY KOMU...'!J33</f>
        <v>0</v>
      </c>
      <c r="AZ54" s="133">
        <f>'2017024-KOM - OPRAVY KOMU...'!F30</f>
        <v>0</v>
      </c>
      <c r="BA54" s="133">
        <f>'2017024-KOM - OPRAVY KOMU...'!F31</f>
        <v>0</v>
      </c>
      <c r="BB54" s="133">
        <f>'2017024-KOM - OPRAVY KOMU...'!F32</f>
        <v>0</v>
      </c>
      <c r="BC54" s="133">
        <f>'2017024-KOM - OPRAVY KOMU...'!F33</f>
        <v>0</v>
      </c>
      <c r="BD54" s="135">
        <f>'2017024-KOM - OPRAVY KOMU...'!F34</f>
        <v>0</v>
      </c>
      <c r="BT54" s="131" t="s">
        <v>24</v>
      </c>
      <c r="BV54" s="131" t="s">
        <v>77</v>
      </c>
      <c r="BW54" s="131" t="s">
        <v>90</v>
      </c>
      <c r="BX54" s="131" t="s">
        <v>7</v>
      </c>
      <c r="CL54" s="131" t="s">
        <v>22</v>
      </c>
      <c r="CM54" s="131" t="s">
        <v>84</v>
      </c>
    </row>
    <row r="55" s="1" customFormat="1" ht="30" customHeight="1">
      <c r="B55" s="4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2"/>
    </row>
    <row r="56" s="1" customFormat="1" ht="6.96" customHeight="1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72"/>
    </row>
  </sheetData>
  <sheetProtection sheet="1" formatColumns="0" formatRows="0" objects="1" scenarios="1" spinCount="100000" saltValue="+20kuMjJEIBY2ZCsLZvUsF7Nh0wTqKLBbtu7p479IKWjD/b69NvLMQlzv+uPfW2Nk6sq1QlgDF+ukeHFXYSYOA==" hashValue="JkDy1iSscNKDBT8HbIyDl2NSSiZPXHYnCuMTkoHb0P/cjRoaz90xPpGHya4SHFJ5RSgWCbHhAnA4SsCpO20o9w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7024-01 - SO.01-VODOVOD'!C2" display="/"/>
    <hyperlink ref="A53" location="'2017024-02 - SO.02-KANALI...'!C2" display="/"/>
    <hyperlink ref="A54" location="'2017024-KOM - OPRAVY KOMU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91</v>
      </c>
      <c r="G1" s="139" t="s">
        <v>92</v>
      </c>
      <c r="H1" s="139"/>
      <c r="I1" s="140"/>
      <c r="J1" s="139" t="s">
        <v>93</v>
      </c>
      <c r="K1" s="138" t="s">
        <v>94</v>
      </c>
      <c r="L1" s="139" t="s">
        <v>95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83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96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MLADÁ BOLESLAV,PTÁCKÁ UL.-OBNOVA VODOVODU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97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98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30. 9. 2017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">
        <v>22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46" t="s">
        <v>34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ROUND(J87,2)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ROUND(SUM(BE87:BE267), 2)</f>
        <v>0</v>
      </c>
      <c r="G30" s="47"/>
      <c r="H30" s="47"/>
      <c r="I30" s="158">
        <v>0.20999999999999999</v>
      </c>
      <c r="J30" s="157">
        <f>ROUND(ROUND((SUM(BE87:BE267)),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ROUND(SUM(BF87:BF267), 2)</f>
        <v>0</v>
      </c>
      <c r="G31" s="47"/>
      <c r="H31" s="47"/>
      <c r="I31" s="158">
        <v>0.14999999999999999</v>
      </c>
      <c r="J31" s="157">
        <f>ROUND(ROUND((SUM(BF87:BF267)),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ROUND(SUM(BG87:BG267),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ROUND(SUM(BH87:BH267),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ROUND(SUM(BI87:BI267),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99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MLADÁ BOLESLAV,PTÁCKÁ UL.-OBNOVA VODOVODU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97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2017024-01 - SO.01-VODOVOD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MLADÁ BOLESLAV,PTÁCKÁ UL.</v>
      </c>
      <c r="G49" s="47"/>
      <c r="H49" s="47"/>
      <c r="I49" s="146" t="s">
        <v>27</v>
      </c>
      <c r="J49" s="147" t="str">
        <f>IF(J12="","",J12)</f>
        <v>30. 9. 2017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VODOVODY A KANALIZACE MLADÁ BOLESLAV A.S.</v>
      </c>
      <c r="G51" s="47"/>
      <c r="H51" s="47"/>
      <c r="I51" s="146" t="s">
        <v>37</v>
      </c>
      <c r="J51" s="44" t="str">
        <f>E21</f>
        <v>ING.EVŽEN KOZÁK S.R.O.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100</v>
      </c>
      <c r="D54" s="159"/>
      <c r="E54" s="159"/>
      <c r="F54" s="159"/>
      <c r="G54" s="159"/>
      <c r="H54" s="159"/>
      <c r="I54" s="173"/>
      <c r="J54" s="174" t="s">
        <v>101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102</v>
      </c>
      <c r="D56" s="47"/>
      <c r="E56" s="47"/>
      <c r="F56" s="47"/>
      <c r="G56" s="47"/>
      <c r="H56" s="47"/>
      <c r="I56" s="144"/>
      <c r="J56" s="155">
        <f>J87</f>
        <v>0</v>
      </c>
      <c r="K56" s="51"/>
      <c r="AU56" s="24" t="s">
        <v>103</v>
      </c>
    </row>
    <row r="57" s="7" customFormat="1" ht="24.96" customHeight="1">
      <c r="B57" s="177"/>
      <c r="C57" s="178"/>
      <c r="D57" s="179" t="s">
        <v>104</v>
      </c>
      <c r="E57" s="180"/>
      <c r="F57" s="180"/>
      <c r="G57" s="180"/>
      <c r="H57" s="180"/>
      <c r="I57" s="181"/>
      <c r="J57" s="182">
        <f>J88</f>
        <v>0</v>
      </c>
      <c r="K57" s="183"/>
    </row>
    <row r="58" s="8" customFormat="1" ht="19.92" customHeight="1">
      <c r="B58" s="184"/>
      <c r="C58" s="185"/>
      <c r="D58" s="186" t="s">
        <v>105</v>
      </c>
      <c r="E58" s="187"/>
      <c r="F58" s="187"/>
      <c r="G58" s="187"/>
      <c r="H58" s="187"/>
      <c r="I58" s="188"/>
      <c r="J58" s="189">
        <f>J89</f>
        <v>0</v>
      </c>
      <c r="K58" s="190"/>
    </row>
    <row r="59" s="8" customFormat="1" ht="19.92" customHeight="1">
      <c r="B59" s="184"/>
      <c r="C59" s="185"/>
      <c r="D59" s="186" t="s">
        <v>106</v>
      </c>
      <c r="E59" s="187"/>
      <c r="F59" s="187"/>
      <c r="G59" s="187"/>
      <c r="H59" s="187"/>
      <c r="I59" s="188"/>
      <c r="J59" s="189">
        <f>J127</f>
        <v>0</v>
      </c>
      <c r="K59" s="190"/>
    </row>
    <row r="60" s="8" customFormat="1" ht="19.92" customHeight="1">
      <c r="B60" s="184"/>
      <c r="C60" s="185"/>
      <c r="D60" s="186" t="s">
        <v>107</v>
      </c>
      <c r="E60" s="187"/>
      <c r="F60" s="187"/>
      <c r="G60" s="187"/>
      <c r="H60" s="187"/>
      <c r="I60" s="188"/>
      <c r="J60" s="189">
        <f>J130</f>
        <v>0</v>
      </c>
      <c r="K60" s="190"/>
    </row>
    <row r="61" s="8" customFormat="1" ht="19.92" customHeight="1">
      <c r="B61" s="184"/>
      <c r="C61" s="185"/>
      <c r="D61" s="186" t="s">
        <v>108</v>
      </c>
      <c r="E61" s="187"/>
      <c r="F61" s="187"/>
      <c r="G61" s="187"/>
      <c r="H61" s="187"/>
      <c r="I61" s="188"/>
      <c r="J61" s="189">
        <f>J133</f>
        <v>0</v>
      </c>
      <c r="K61" s="190"/>
    </row>
    <row r="62" s="8" customFormat="1" ht="19.92" customHeight="1">
      <c r="B62" s="184"/>
      <c r="C62" s="185"/>
      <c r="D62" s="186" t="s">
        <v>109</v>
      </c>
      <c r="E62" s="187"/>
      <c r="F62" s="187"/>
      <c r="G62" s="187"/>
      <c r="H62" s="187"/>
      <c r="I62" s="188"/>
      <c r="J62" s="189">
        <f>J243</f>
        <v>0</v>
      </c>
      <c r="K62" s="190"/>
    </row>
    <row r="63" s="7" customFormat="1" ht="24.96" customHeight="1">
      <c r="B63" s="177"/>
      <c r="C63" s="178"/>
      <c r="D63" s="179" t="s">
        <v>110</v>
      </c>
      <c r="E63" s="180"/>
      <c r="F63" s="180"/>
      <c r="G63" s="180"/>
      <c r="H63" s="180"/>
      <c r="I63" s="181"/>
      <c r="J63" s="182">
        <f>J245</f>
        <v>0</v>
      </c>
      <c r="K63" s="183"/>
    </row>
    <row r="64" s="8" customFormat="1" ht="19.92" customHeight="1">
      <c r="B64" s="184"/>
      <c r="C64" s="185"/>
      <c r="D64" s="186" t="s">
        <v>111</v>
      </c>
      <c r="E64" s="187"/>
      <c r="F64" s="187"/>
      <c r="G64" s="187"/>
      <c r="H64" s="187"/>
      <c r="I64" s="188"/>
      <c r="J64" s="189">
        <f>J246</f>
        <v>0</v>
      </c>
      <c r="K64" s="190"/>
    </row>
    <row r="65" s="8" customFormat="1" ht="19.92" customHeight="1">
      <c r="B65" s="184"/>
      <c r="C65" s="185"/>
      <c r="D65" s="186" t="s">
        <v>112</v>
      </c>
      <c r="E65" s="187"/>
      <c r="F65" s="187"/>
      <c r="G65" s="187"/>
      <c r="H65" s="187"/>
      <c r="I65" s="188"/>
      <c r="J65" s="189">
        <f>J251</f>
        <v>0</v>
      </c>
      <c r="K65" s="190"/>
    </row>
    <row r="66" s="8" customFormat="1" ht="19.92" customHeight="1">
      <c r="B66" s="184"/>
      <c r="C66" s="185"/>
      <c r="D66" s="186" t="s">
        <v>113</v>
      </c>
      <c r="E66" s="187"/>
      <c r="F66" s="187"/>
      <c r="G66" s="187"/>
      <c r="H66" s="187"/>
      <c r="I66" s="188"/>
      <c r="J66" s="189">
        <f>J261</f>
        <v>0</v>
      </c>
      <c r="K66" s="190"/>
    </row>
    <row r="67" s="8" customFormat="1" ht="19.92" customHeight="1">
      <c r="B67" s="184"/>
      <c r="C67" s="185"/>
      <c r="D67" s="186" t="s">
        <v>114</v>
      </c>
      <c r="E67" s="187"/>
      <c r="F67" s="187"/>
      <c r="G67" s="187"/>
      <c r="H67" s="187"/>
      <c r="I67" s="188"/>
      <c r="J67" s="189">
        <f>J266</f>
        <v>0</v>
      </c>
      <c r="K67" s="190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44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6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69"/>
      <c r="J73" s="71"/>
      <c r="K73" s="71"/>
      <c r="L73" s="72"/>
    </row>
    <row r="74" s="1" customFormat="1" ht="36.96" customHeight="1">
      <c r="B74" s="46"/>
      <c r="C74" s="73" t="s">
        <v>115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6.5" customHeight="1">
      <c r="B77" s="46"/>
      <c r="C77" s="74"/>
      <c r="D77" s="74"/>
      <c r="E77" s="192" t="str">
        <f>E7</f>
        <v>MLADÁ BOLESLAV,PTÁCKÁ UL.-OBNOVA VODOVODU</v>
      </c>
      <c r="F77" s="76"/>
      <c r="G77" s="76"/>
      <c r="H77" s="76"/>
      <c r="I77" s="191"/>
      <c r="J77" s="74"/>
      <c r="K77" s="74"/>
      <c r="L77" s="72"/>
    </row>
    <row r="78" s="1" customFormat="1" ht="14.4" customHeight="1">
      <c r="B78" s="46"/>
      <c r="C78" s="76" t="s">
        <v>97</v>
      </c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E9</f>
        <v>2017024-01 - SO.01-VODOVOD</v>
      </c>
      <c r="F79" s="74"/>
      <c r="G79" s="74"/>
      <c r="H79" s="74"/>
      <c r="I79" s="191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8" customHeight="1">
      <c r="B81" s="46"/>
      <c r="C81" s="76" t="s">
        <v>25</v>
      </c>
      <c r="D81" s="74"/>
      <c r="E81" s="74"/>
      <c r="F81" s="193" t="str">
        <f>F12</f>
        <v>MLADÁ BOLESLAV,PTÁCKÁ UL.</v>
      </c>
      <c r="G81" s="74"/>
      <c r="H81" s="74"/>
      <c r="I81" s="194" t="s">
        <v>27</v>
      </c>
      <c r="J81" s="85" t="str">
        <f>IF(J12="","",J12)</f>
        <v>30. 9. 2017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>
      <c r="B83" s="46"/>
      <c r="C83" s="76" t="s">
        <v>31</v>
      </c>
      <c r="D83" s="74"/>
      <c r="E83" s="74"/>
      <c r="F83" s="193" t="str">
        <f>E15</f>
        <v>VODOVODY A KANALIZACE MLADÁ BOLESLAV A.S.</v>
      </c>
      <c r="G83" s="74"/>
      <c r="H83" s="74"/>
      <c r="I83" s="194" t="s">
        <v>37</v>
      </c>
      <c r="J83" s="193" t="str">
        <f>E21</f>
        <v>ING.EVŽEN KOZÁK S.R.O.</v>
      </c>
      <c r="K83" s="74"/>
      <c r="L83" s="72"/>
    </row>
    <row r="84" s="1" customFormat="1" ht="14.4" customHeight="1">
      <c r="B84" s="46"/>
      <c r="C84" s="76" t="s">
        <v>35</v>
      </c>
      <c r="D84" s="74"/>
      <c r="E84" s="74"/>
      <c r="F84" s="193" t="str">
        <f>IF(E18="","",E18)</f>
        <v/>
      </c>
      <c r="G84" s="74"/>
      <c r="H84" s="74"/>
      <c r="I84" s="191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191"/>
      <c r="J85" s="74"/>
      <c r="K85" s="74"/>
      <c r="L85" s="72"/>
    </row>
    <row r="86" s="9" customFormat="1" ht="29.28" customHeight="1">
      <c r="B86" s="195"/>
      <c r="C86" s="196" t="s">
        <v>116</v>
      </c>
      <c r="D86" s="197" t="s">
        <v>60</v>
      </c>
      <c r="E86" s="197" t="s">
        <v>56</v>
      </c>
      <c r="F86" s="197" t="s">
        <v>117</v>
      </c>
      <c r="G86" s="197" t="s">
        <v>118</v>
      </c>
      <c r="H86" s="197" t="s">
        <v>119</v>
      </c>
      <c r="I86" s="198" t="s">
        <v>120</v>
      </c>
      <c r="J86" s="197" t="s">
        <v>101</v>
      </c>
      <c r="K86" s="199" t="s">
        <v>121</v>
      </c>
      <c r="L86" s="200"/>
      <c r="M86" s="102" t="s">
        <v>122</v>
      </c>
      <c r="N86" s="103" t="s">
        <v>45</v>
      </c>
      <c r="O86" s="103" t="s">
        <v>123</v>
      </c>
      <c r="P86" s="103" t="s">
        <v>124</v>
      </c>
      <c r="Q86" s="103" t="s">
        <v>125</v>
      </c>
      <c r="R86" s="103" t="s">
        <v>126</v>
      </c>
      <c r="S86" s="103" t="s">
        <v>127</v>
      </c>
      <c r="T86" s="104" t="s">
        <v>128</v>
      </c>
    </row>
    <row r="87" s="1" customFormat="1" ht="29.28" customHeight="1">
      <c r="B87" s="46"/>
      <c r="C87" s="108" t="s">
        <v>102</v>
      </c>
      <c r="D87" s="74"/>
      <c r="E87" s="74"/>
      <c r="F87" s="74"/>
      <c r="G87" s="74"/>
      <c r="H87" s="74"/>
      <c r="I87" s="191"/>
      <c r="J87" s="201">
        <f>BK87</f>
        <v>0</v>
      </c>
      <c r="K87" s="74"/>
      <c r="L87" s="72"/>
      <c r="M87" s="105"/>
      <c r="N87" s="106"/>
      <c r="O87" s="106"/>
      <c r="P87" s="202">
        <f>P88+P245</f>
        <v>0</v>
      </c>
      <c r="Q87" s="106"/>
      <c r="R87" s="202">
        <f>R88+R245</f>
        <v>625.72494039000003</v>
      </c>
      <c r="S87" s="106"/>
      <c r="T87" s="203">
        <f>T88+T245</f>
        <v>330.72000000000003</v>
      </c>
      <c r="AT87" s="24" t="s">
        <v>74</v>
      </c>
      <c r="AU87" s="24" t="s">
        <v>103</v>
      </c>
      <c r="BK87" s="204">
        <f>BK88+BK245</f>
        <v>0</v>
      </c>
    </row>
    <row r="88" s="10" customFormat="1" ht="37.44" customHeight="1">
      <c r="B88" s="205"/>
      <c r="C88" s="206"/>
      <c r="D88" s="207" t="s">
        <v>74</v>
      </c>
      <c r="E88" s="208" t="s">
        <v>129</v>
      </c>
      <c r="F88" s="208" t="s">
        <v>130</v>
      </c>
      <c r="G88" s="206"/>
      <c r="H88" s="206"/>
      <c r="I88" s="209"/>
      <c r="J88" s="210">
        <f>BK88</f>
        <v>0</v>
      </c>
      <c r="K88" s="206"/>
      <c r="L88" s="211"/>
      <c r="M88" s="212"/>
      <c r="N88" s="213"/>
      <c r="O88" s="213"/>
      <c r="P88" s="214">
        <f>P89+P127+P130+P133+P243</f>
        <v>0</v>
      </c>
      <c r="Q88" s="213"/>
      <c r="R88" s="214">
        <f>R89+R127+R130+R133+R243</f>
        <v>625.72494039000003</v>
      </c>
      <c r="S88" s="213"/>
      <c r="T88" s="215">
        <f>T89+T127+T130+T133+T243</f>
        <v>330.72000000000003</v>
      </c>
      <c r="AR88" s="216" t="s">
        <v>24</v>
      </c>
      <c r="AT88" s="217" t="s">
        <v>74</v>
      </c>
      <c r="AU88" s="217" t="s">
        <v>75</v>
      </c>
      <c r="AY88" s="216" t="s">
        <v>131</v>
      </c>
      <c r="BK88" s="218">
        <f>BK89+BK127+BK130+BK133+BK243</f>
        <v>0</v>
      </c>
    </row>
    <row r="89" s="10" customFormat="1" ht="19.92" customHeight="1">
      <c r="B89" s="205"/>
      <c r="C89" s="206"/>
      <c r="D89" s="207" t="s">
        <v>74</v>
      </c>
      <c r="E89" s="219" t="s">
        <v>24</v>
      </c>
      <c r="F89" s="219" t="s">
        <v>132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SUM(P90:P126)</f>
        <v>0</v>
      </c>
      <c r="Q89" s="213"/>
      <c r="R89" s="214">
        <f>SUM(R90:R126)</f>
        <v>5.2563949000000001</v>
      </c>
      <c r="S89" s="213"/>
      <c r="T89" s="215">
        <f>SUM(T90:T126)</f>
        <v>330.72000000000003</v>
      </c>
      <c r="AR89" s="216" t="s">
        <v>24</v>
      </c>
      <c r="AT89" s="217" t="s">
        <v>74</v>
      </c>
      <c r="AU89" s="217" t="s">
        <v>24</v>
      </c>
      <c r="AY89" s="216" t="s">
        <v>131</v>
      </c>
      <c r="BK89" s="218">
        <f>SUM(BK90:BK126)</f>
        <v>0</v>
      </c>
    </row>
    <row r="90" s="1" customFormat="1" ht="38.25" customHeight="1">
      <c r="B90" s="46"/>
      <c r="C90" s="221" t="s">
        <v>24</v>
      </c>
      <c r="D90" s="221" t="s">
        <v>133</v>
      </c>
      <c r="E90" s="222" t="s">
        <v>134</v>
      </c>
      <c r="F90" s="223" t="s">
        <v>135</v>
      </c>
      <c r="G90" s="224" t="s">
        <v>136</v>
      </c>
      <c r="H90" s="225">
        <v>826.79999999999995</v>
      </c>
      <c r="I90" s="226"/>
      <c r="J90" s="227">
        <f>ROUND(I90*H90,2)</f>
        <v>0</v>
      </c>
      <c r="K90" s="223" t="s">
        <v>137</v>
      </c>
      <c r="L90" s="72"/>
      <c r="M90" s="228" t="s">
        <v>22</v>
      </c>
      <c r="N90" s="229" t="s">
        <v>46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0.40000000000000002</v>
      </c>
      <c r="T90" s="231">
        <f>S90*H90</f>
        <v>330.72000000000003</v>
      </c>
      <c r="AR90" s="24" t="s">
        <v>138</v>
      </c>
      <c r="AT90" s="24" t="s">
        <v>133</v>
      </c>
      <c r="AU90" s="24" t="s">
        <v>84</v>
      </c>
      <c r="AY90" s="24" t="s">
        <v>131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24</v>
      </c>
      <c r="BK90" s="232">
        <f>ROUND(I90*H90,2)</f>
        <v>0</v>
      </c>
      <c r="BL90" s="24" t="s">
        <v>138</v>
      </c>
      <c r="BM90" s="24" t="s">
        <v>139</v>
      </c>
    </row>
    <row r="91" s="11" customFormat="1">
      <c r="B91" s="233"/>
      <c r="C91" s="234"/>
      <c r="D91" s="235" t="s">
        <v>140</v>
      </c>
      <c r="E91" s="236" t="s">
        <v>22</v>
      </c>
      <c r="F91" s="237" t="s">
        <v>141</v>
      </c>
      <c r="G91" s="234"/>
      <c r="H91" s="238">
        <v>826.79999999999995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140</v>
      </c>
      <c r="AU91" s="244" t="s">
        <v>84</v>
      </c>
      <c r="AV91" s="11" t="s">
        <v>84</v>
      </c>
      <c r="AW91" s="11" t="s">
        <v>39</v>
      </c>
      <c r="AX91" s="11" t="s">
        <v>24</v>
      </c>
      <c r="AY91" s="244" t="s">
        <v>131</v>
      </c>
    </row>
    <row r="92" s="1" customFormat="1" ht="16.5" customHeight="1">
      <c r="B92" s="46"/>
      <c r="C92" s="245" t="s">
        <v>84</v>
      </c>
      <c r="D92" s="245" t="s">
        <v>142</v>
      </c>
      <c r="E92" s="246" t="s">
        <v>143</v>
      </c>
      <c r="F92" s="247" t="s">
        <v>144</v>
      </c>
      <c r="G92" s="248" t="s">
        <v>145</v>
      </c>
      <c r="H92" s="249">
        <v>1378</v>
      </c>
      <c r="I92" s="250"/>
      <c r="J92" s="251">
        <f>ROUND(I92*H92,2)</f>
        <v>0</v>
      </c>
      <c r="K92" s="247" t="s">
        <v>137</v>
      </c>
      <c r="L92" s="252"/>
      <c r="M92" s="253" t="s">
        <v>22</v>
      </c>
      <c r="N92" s="254" t="s">
        <v>46</v>
      </c>
      <c r="O92" s="47"/>
      <c r="P92" s="230">
        <f>O92*H92</f>
        <v>0</v>
      </c>
      <c r="Q92" s="230">
        <v>0.00018000000000000001</v>
      </c>
      <c r="R92" s="230">
        <f>Q92*H92</f>
        <v>0.24804000000000001</v>
      </c>
      <c r="S92" s="230">
        <v>0</v>
      </c>
      <c r="T92" s="231">
        <f>S92*H92</f>
        <v>0</v>
      </c>
      <c r="AR92" s="24" t="s">
        <v>146</v>
      </c>
      <c r="AT92" s="24" t="s">
        <v>142</v>
      </c>
      <c r="AU92" s="24" t="s">
        <v>84</v>
      </c>
      <c r="AY92" s="24" t="s">
        <v>131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138</v>
      </c>
      <c r="BM92" s="24" t="s">
        <v>147</v>
      </c>
    </row>
    <row r="93" s="11" customFormat="1">
      <c r="B93" s="233"/>
      <c r="C93" s="234"/>
      <c r="D93" s="235" t="s">
        <v>140</v>
      </c>
      <c r="E93" s="236" t="s">
        <v>22</v>
      </c>
      <c r="F93" s="237" t="s">
        <v>148</v>
      </c>
      <c r="G93" s="234"/>
      <c r="H93" s="238">
        <v>1378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AT93" s="244" t="s">
        <v>140</v>
      </c>
      <c r="AU93" s="244" t="s">
        <v>84</v>
      </c>
      <c r="AV93" s="11" t="s">
        <v>84</v>
      </c>
      <c r="AW93" s="11" t="s">
        <v>39</v>
      </c>
      <c r="AX93" s="11" t="s">
        <v>24</v>
      </c>
      <c r="AY93" s="244" t="s">
        <v>131</v>
      </c>
    </row>
    <row r="94" s="1" customFormat="1" ht="16.5" customHeight="1">
      <c r="B94" s="46"/>
      <c r="C94" s="221" t="s">
        <v>149</v>
      </c>
      <c r="D94" s="221" t="s">
        <v>133</v>
      </c>
      <c r="E94" s="222" t="s">
        <v>150</v>
      </c>
      <c r="F94" s="223" t="s">
        <v>151</v>
      </c>
      <c r="G94" s="224" t="s">
        <v>145</v>
      </c>
      <c r="H94" s="225">
        <v>10</v>
      </c>
      <c r="I94" s="226"/>
      <c r="J94" s="227">
        <f>ROUND(I94*H94,2)</f>
        <v>0</v>
      </c>
      <c r="K94" s="223" t="s">
        <v>22</v>
      </c>
      <c r="L94" s="72"/>
      <c r="M94" s="228" t="s">
        <v>22</v>
      </c>
      <c r="N94" s="229" t="s">
        <v>46</v>
      </c>
      <c r="O94" s="47"/>
      <c r="P94" s="230">
        <f>O94*H94</f>
        <v>0</v>
      </c>
      <c r="Q94" s="230">
        <v>0.0086800000000000002</v>
      </c>
      <c r="R94" s="230">
        <f>Q94*H94</f>
        <v>0.086800000000000002</v>
      </c>
      <c r="S94" s="230">
        <v>0</v>
      </c>
      <c r="T94" s="231">
        <f>S94*H94</f>
        <v>0</v>
      </c>
      <c r="AR94" s="24" t="s">
        <v>138</v>
      </c>
      <c r="AT94" s="24" t="s">
        <v>133</v>
      </c>
      <c r="AU94" s="24" t="s">
        <v>84</v>
      </c>
      <c r="AY94" s="24" t="s">
        <v>131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24</v>
      </c>
      <c r="BK94" s="232">
        <f>ROUND(I94*H94,2)</f>
        <v>0</v>
      </c>
      <c r="BL94" s="24" t="s">
        <v>138</v>
      </c>
      <c r="BM94" s="24" t="s">
        <v>152</v>
      </c>
    </row>
    <row r="95" s="1" customFormat="1" ht="63.75" customHeight="1">
      <c r="B95" s="46"/>
      <c r="C95" s="221" t="s">
        <v>138</v>
      </c>
      <c r="D95" s="221" t="s">
        <v>133</v>
      </c>
      <c r="E95" s="222" t="s">
        <v>153</v>
      </c>
      <c r="F95" s="223" t="s">
        <v>154</v>
      </c>
      <c r="G95" s="224" t="s">
        <v>145</v>
      </c>
      <c r="H95" s="225">
        <v>7</v>
      </c>
      <c r="I95" s="226"/>
      <c r="J95" s="227">
        <f>ROUND(I95*H95,2)</f>
        <v>0</v>
      </c>
      <c r="K95" s="223" t="s">
        <v>137</v>
      </c>
      <c r="L95" s="72"/>
      <c r="M95" s="228" t="s">
        <v>22</v>
      </c>
      <c r="N95" s="229" t="s">
        <v>46</v>
      </c>
      <c r="O95" s="47"/>
      <c r="P95" s="230">
        <f>O95*H95</f>
        <v>0</v>
      </c>
      <c r="Q95" s="230">
        <v>0.01068</v>
      </c>
      <c r="R95" s="230">
        <f>Q95*H95</f>
        <v>0.074760000000000007</v>
      </c>
      <c r="S95" s="230">
        <v>0</v>
      </c>
      <c r="T95" s="231">
        <f>S95*H95</f>
        <v>0</v>
      </c>
      <c r="AR95" s="24" t="s">
        <v>138</v>
      </c>
      <c r="AT95" s="24" t="s">
        <v>133</v>
      </c>
      <c r="AU95" s="24" t="s">
        <v>84</v>
      </c>
      <c r="AY95" s="24" t="s">
        <v>131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24</v>
      </c>
      <c r="BK95" s="232">
        <f>ROUND(I95*H95,2)</f>
        <v>0</v>
      </c>
      <c r="BL95" s="24" t="s">
        <v>138</v>
      </c>
      <c r="BM95" s="24" t="s">
        <v>155</v>
      </c>
    </row>
    <row r="96" s="1" customFormat="1" ht="16.5" customHeight="1">
      <c r="B96" s="46"/>
      <c r="C96" s="221" t="s">
        <v>156</v>
      </c>
      <c r="D96" s="221" t="s">
        <v>133</v>
      </c>
      <c r="E96" s="222" t="s">
        <v>157</v>
      </c>
      <c r="F96" s="223" t="s">
        <v>158</v>
      </c>
      <c r="G96" s="224" t="s">
        <v>145</v>
      </c>
      <c r="H96" s="225">
        <v>37</v>
      </c>
      <c r="I96" s="226"/>
      <c r="J96" s="227">
        <f>ROUND(I96*H96,2)</f>
        <v>0</v>
      </c>
      <c r="K96" s="223" t="s">
        <v>22</v>
      </c>
      <c r="L96" s="72"/>
      <c r="M96" s="228" t="s">
        <v>22</v>
      </c>
      <c r="N96" s="229" t="s">
        <v>46</v>
      </c>
      <c r="O96" s="47"/>
      <c r="P96" s="230">
        <f>O96*H96</f>
        <v>0</v>
      </c>
      <c r="Q96" s="230">
        <v>0.036904300000000001</v>
      </c>
      <c r="R96" s="230">
        <f>Q96*H96</f>
        <v>1.3654591</v>
      </c>
      <c r="S96" s="230">
        <v>0</v>
      </c>
      <c r="T96" s="231">
        <f>S96*H96</f>
        <v>0</v>
      </c>
      <c r="AR96" s="24" t="s">
        <v>138</v>
      </c>
      <c r="AT96" s="24" t="s">
        <v>133</v>
      </c>
      <c r="AU96" s="24" t="s">
        <v>84</v>
      </c>
      <c r="AY96" s="24" t="s">
        <v>131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138</v>
      </c>
      <c r="BM96" s="24" t="s">
        <v>159</v>
      </c>
    </row>
    <row r="97" s="1" customFormat="1" ht="16.5" customHeight="1">
      <c r="B97" s="46"/>
      <c r="C97" s="221" t="s">
        <v>160</v>
      </c>
      <c r="D97" s="221" t="s">
        <v>133</v>
      </c>
      <c r="E97" s="222" t="s">
        <v>161</v>
      </c>
      <c r="F97" s="223" t="s">
        <v>162</v>
      </c>
      <c r="G97" s="224" t="s">
        <v>163</v>
      </c>
      <c r="H97" s="225">
        <v>291.60000000000002</v>
      </c>
      <c r="I97" s="226"/>
      <c r="J97" s="227">
        <f>ROUND(I97*H97,2)</f>
        <v>0</v>
      </c>
      <c r="K97" s="223" t="s">
        <v>22</v>
      </c>
      <c r="L97" s="72"/>
      <c r="M97" s="228" t="s">
        <v>22</v>
      </c>
      <c r="N97" s="229" t="s">
        <v>46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</v>
      </c>
      <c r="T97" s="231">
        <f>S97*H97</f>
        <v>0</v>
      </c>
      <c r="AR97" s="24" t="s">
        <v>138</v>
      </c>
      <c r="AT97" s="24" t="s">
        <v>133</v>
      </c>
      <c r="AU97" s="24" t="s">
        <v>84</v>
      </c>
      <c r="AY97" s="24" t="s">
        <v>131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24</v>
      </c>
      <c r="BK97" s="232">
        <f>ROUND(I97*H97,2)</f>
        <v>0</v>
      </c>
      <c r="BL97" s="24" t="s">
        <v>138</v>
      </c>
      <c r="BM97" s="24" t="s">
        <v>164</v>
      </c>
    </row>
    <row r="98" s="11" customFormat="1">
      <c r="B98" s="233"/>
      <c r="C98" s="234"/>
      <c r="D98" s="235" t="s">
        <v>140</v>
      </c>
      <c r="E98" s="236" t="s">
        <v>22</v>
      </c>
      <c r="F98" s="237" t="s">
        <v>165</v>
      </c>
      <c r="G98" s="234"/>
      <c r="H98" s="238">
        <v>291.60000000000002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140</v>
      </c>
      <c r="AU98" s="244" t="s">
        <v>84</v>
      </c>
      <c r="AV98" s="11" t="s">
        <v>84</v>
      </c>
      <c r="AW98" s="11" t="s">
        <v>39</v>
      </c>
      <c r="AX98" s="11" t="s">
        <v>24</v>
      </c>
      <c r="AY98" s="244" t="s">
        <v>131</v>
      </c>
    </row>
    <row r="99" s="1" customFormat="1" ht="38.25" customHeight="1">
      <c r="B99" s="46"/>
      <c r="C99" s="221" t="s">
        <v>166</v>
      </c>
      <c r="D99" s="221" t="s">
        <v>133</v>
      </c>
      <c r="E99" s="222" t="s">
        <v>167</v>
      </c>
      <c r="F99" s="223" t="s">
        <v>168</v>
      </c>
      <c r="G99" s="224" t="s">
        <v>163</v>
      </c>
      <c r="H99" s="225">
        <v>1280.97</v>
      </c>
      <c r="I99" s="226"/>
      <c r="J99" s="227">
        <f>ROUND(I99*H99,2)</f>
        <v>0</v>
      </c>
      <c r="K99" s="223" t="s">
        <v>137</v>
      </c>
      <c r="L99" s="72"/>
      <c r="M99" s="228" t="s">
        <v>22</v>
      </c>
      <c r="N99" s="229" t="s">
        <v>46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138</v>
      </c>
      <c r="AT99" s="24" t="s">
        <v>133</v>
      </c>
      <c r="AU99" s="24" t="s">
        <v>84</v>
      </c>
      <c r="AY99" s="24" t="s">
        <v>131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24</v>
      </c>
      <c r="BK99" s="232">
        <f>ROUND(I99*H99,2)</f>
        <v>0</v>
      </c>
      <c r="BL99" s="24" t="s">
        <v>138</v>
      </c>
      <c r="BM99" s="24" t="s">
        <v>169</v>
      </c>
    </row>
    <row r="100" s="1" customFormat="1">
      <c r="B100" s="46"/>
      <c r="C100" s="74"/>
      <c r="D100" s="235" t="s">
        <v>170</v>
      </c>
      <c r="E100" s="74"/>
      <c r="F100" s="255" t="s">
        <v>171</v>
      </c>
      <c r="G100" s="74"/>
      <c r="H100" s="74"/>
      <c r="I100" s="191"/>
      <c r="J100" s="74"/>
      <c r="K100" s="74"/>
      <c r="L100" s="72"/>
      <c r="M100" s="256"/>
      <c r="N100" s="47"/>
      <c r="O100" s="47"/>
      <c r="P100" s="47"/>
      <c r="Q100" s="47"/>
      <c r="R100" s="47"/>
      <c r="S100" s="47"/>
      <c r="T100" s="95"/>
      <c r="AT100" s="24" t="s">
        <v>170</v>
      </c>
      <c r="AU100" s="24" t="s">
        <v>84</v>
      </c>
    </row>
    <row r="101" s="11" customFormat="1">
      <c r="B101" s="233"/>
      <c r="C101" s="234"/>
      <c r="D101" s="235" t="s">
        <v>140</v>
      </c>
      <c r="E101" s="236" t="s">
        <v>22</v>
      </c>
      <c r="F101" s="237" t="s">
        <v>172</v>
      </c>
      <c r="G101" s="234"/>
      <c r="H101" s="238">
        <v>1280.97</v>
      </c>
      <c r="I101" s="239"/>
      <c r="J101" s="234"/>
      <c r="K101" s="234"/>
      <c r="L101" s="240"/>
      <c r="M101" s="241"/>
      <c r="N101" s="242"/>
      <c r="O101" s="242"/>
      <c r="P101" s="242"/>
      <c r="Q101" s="242"/>
      <c r="R101" s="242"/>
      <c r="S101" s="242"/>
      <c r="T101" s="243"/>
      <c r="AT101" s="244" t="s">
        <v>140</v>
      </c>
      <c r="AU101" s="244" t="s">
        <v>84</v>
      </c>
      <c r="AV101" s="11" t="s">
        <v>84</v>
      </c>
      <c r="AW101" s="11" t="s">
        <v>39</v>
      </c>
      <c r="AX101" s="11" t="s">
        <v>24</v>
      </c>
      <c r="AY101" s="244" t="s">
        <v>131</v>
      </c>
    </row>
    <row r="102" s="1" customFormat="1" ht="38.25" customHeight="1">
      <c r="B102" s="46"/>
      <c r="C102" s="221" t="s">
        <v>146</v>
      </c>
      <c r="D102" s="221" t="s">
        <v>133</v>
      </c>
      <c r="E102" s="222" t="s">
        <v>173</v>
      </c>
      <c r="F102" s="223" t="s">
        <v>174</v>
      </c>
      <c r="G102" s="224" t="s">
        <v>163</v>
      </c>
      <c r="H102" s="225">
        <v>1280.97</v>
      </c>
      <c r="I102" s="226"/>
      <c r="J102" s="227">
        <f>ROUND(I102*H102,2)</f>
        <v>0</v>
      </c>
      <c r="K102" s="223" t="s">
        <v>175</v>
      </c>
      <c r="L102" s="72"/>
      <c r="M102" s="228" t="s">
        <v>22</v>
      </c>
      <c r="N102" s="229" t="s">
        <v>46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138</v>
      </c>
      <c r="AT102" s="24" t="s">
        <v>133</v>
      </c>
      <c r="AU102" s="24" t="s">
        <v>84</v>
      </c>
      <c r="AY102" s="24" t="s">
        <v>131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138</v>
      </c>
      <c r="BM102" s="24" t="s">
        <v>176</v>
      </c>
    </row>
    <row r="103" s="11" customFormat="1">
      <c r="B103" s="233"/>
      <c r="C103" s="234"/>
      <c r="D103" s="235" t="s">
        <v>140</v>
      </c>
      <c r="E103" s="236" t="s">
        <v>22</v>
      </c>
      <c r="F103" s="237" t="s">
        <v>172</v>
      </c>
      <c r="G103" s="234"/>
      <c r="H103" s="238">
        <v>1280.97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140</v>
      </c>
      <c r="AU103" s="244" t="s">
        <v>84</v>
      </c>
      <c r="AV103" s="11" t="s">
        <v>84</v>
      </c>
      <c r="AW103" s="11" t="s">
        <v>39</v>
      </c>
      <c r="AX103" s="11" t="s">
        <v>24</v>
      </c>
      <c r="AY103" s="244" t="s">
        <v>131</v>
      </c>
    </row>
    <row r="104" s="1" customFormat="1" ht="38.25" customHeight="1">
      <c r="B104" s="46"/>
      <c r="C104" s="221" t="s">
        <v>177</v>
      </c>
      <c r="D104" s="221" t="s">
        <v>133</v>
      </c>
      <c r="E104" s="222" t="s">
        <v>178</v>
      </c>
      <c r="F104" s="223" t="s">
        <v>179</v>
      </c>
      <c r="G104" s="224" t="s">
        <v>163</v>
      </c>
      <c r="H104" s="225">
        <v>142.33000000000001</v>
      </c>
      <c r="I104" s="226"/>
      <c r="J104" s="227">
        <f>ROUND(I104*H104,2)</f>
        <v>0</v>
      </c>
      <c r="K104" s="223" t="s">
        <v>137</v>
      </c>
      <c r="L104" s="72"/>
      <c r="M104" s="228" t="s">
        <v>22</v>
      </c>
      <c r="N104" s="229" t="s">
        <v>46</v>
      </c>
      <c r="O104" s="47"/>
      <c r="P104" s="230">
        <f>O104*H104</f>
        <v>0</v>
      </c>
      <c r="Q104" s="230">
        <v>0.010460000000000001</v>
      </c>
      <c r="R104" s="230">
        <f>Q104*H104</f>
        <v>1.4887718000000003</v>
      </c>
      <c r="S104" s="230">
        <v>0</v>
      </c>
      <c r="T104" s="231">
        <f>S104*H104</f>
        <v>0</v>
      </c>
      <c r="AR104" s="24" t="s">
        <v>138</v>
      </c>
      <c r="AT104" s="24" t="s">
        <v>133</v>
      </c>
      <c r="AU104" s="24" t="s">
        <v>84</v>
      </c>
      <c r="AY104" s="24" t="s">
        <v>131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138</v>
      </c>
      <c r="BM104" s="24" t="s">
        <v>180</v>
      </c>
    </row>
    <row r="105" s="11" customFormat="1">
      <c r="B105" s="233"/>
      <c r="C105" s="234"/>
      <c r="D105" s="235" t="s">
        <v>140</v>
      </c>
      <c r="E105" s="236" t="s">
        <v>22</v>
      </c>
      <c r="F105" s="237" t="s">
        <v>181</v>
      </c>
      <c r="G105" s="234"/>
      <c r="H105" s="238">
        <v>142.33000000000001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140</v>
      </c>
      <c r="AU105" s="244" t="s">
        <v>84</v>
      </c>
      <c r="AV105" s="11" t="s">
        <v>84</v>
      </c>
      <c r="AW105" s="11" t="s">
        <v>39</v>
      </c>
      <c r="AX105" s="11" t="s">
        <v>24</v>
      </c>
      <c r="AY105" s="244" t="s">
        <v>131</v>
      </c>
    </row>
    <row r="106" s="1" customFormat="1" ht="16.5" customHeight="1">
      <c r="B106" s="46"/>
      <c r="C106" s="221" t="s">
        <v>29</v>
      </c>
      <c r="D106" s="221" t="s">
        <v>133</v>
      </c>
      <c r="E106" s="222" t="s">
        <v>182</v>
      </c>
      <c r="F106" s="223" t="s">
        <v>183</v>
      </c>
      <c r="G106" s="224" t="s">
        <v>136</v>
      </c>
      <c r="H106" s="225">
        <v>2372.0999999999999</v>
      </c>
      <c r="I106" s="226"/>
      <c r="J106" s="227">
        <f>ROUND(I106*H106,2)</f>
        <v>0</v>
      </c>
      <c r="K106" s="223" t="s">
        <v>184</v>
      </c>
      <c r="L106" s="72"/>
      <c r="M106" s="228" t="s">
        <v>22</v>
      </c>
      <c r="N106" s="229" t="s">
        <v>46</v>
      </c>
      <c r="O106" s="47"/>
      <c r="P106" s="230">
        <f>O106*H106</f>
        <v>0</v>
      </c>
      <c r="Q106" s="230">
        <v>0.00084000000000000003</v>
      </c>
      <c r="R106" s="230">
        <f>Q106*H106</f>
        <v>1.992564</v>
      </c>
      <c r="S106" s="230">
        <v>0</v>
      </c>
      <c r="T106" s="231">
        <f>S106*H106</f>
        <v>0</v>
      </c>
      <c r="AR106" s="24" t="s">
        <v>138</v>
      </c>
      <c r="AT106" s="24" t="s">
        <v>133</v>
      </c>
      <c r="AU106" s="24" t="s">
        <v>84</v>
      </c>
      <c r="AY106" s="24" t="s">
        <v>131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138</v>
      </c>
      <c r="BM106" s="24" t="s">
        <v>185</v>
      </c>
    </row>
    <row r="107" s="11" customFormat="1">
      <c r="B107" s="233"/>
      <c r="C107" s="234"/>
      <c r="D107" s="235" t="s">
        <v>140</v>
      </c>
      <c r="E107" s="236" t="s">
        <v>22</v>
      </c>
      <c r="F107" s="237" t="s">
        <v>186</v>
      </c>
      <c r="G107" s="234"/>
      <c r="H107" s="238">
        <v>2372.0999999999999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140</v>
      </c>
      <c r="AU107" s="244" t="s">
        <v>84</v>
      </c>
      <c r="AV107" s="11" t="s">
        <v>84</v>
      </c>
      <c r="AW107" s="11" t="s">
        <v>39</v>
      </c>
      <c r="AX107" s="11" t="s">
        <v>24</v>
      </c>
      <c r="AY107" s="244" t="s">
        <v>131</v>
      </c>
    </row>
    <row r="108" s="1" customFormat="1" ht="16.5" customHeight="1">
      <c r="B108" s="46"/>
      <c r="C108" s="221" t="s">
        <v>187</v>
      </c>
      <c r="D108" s="221" t="s">
        <v>133</v>
      </c>
      <c r="E108" s="222" t="s">
        <v>188</v>
      </c>
      <c r="F108" s="223" t="s">
        <v>189</v>
      </c>
      <c r="G108" s="224" t="s">
        <v>136</v>
      </c>
      <c r="H108" s="225">
        <v>2372.0999999999999</v>
      </c>
      <c r="I108" s="226"/>
      <c r="J108" s="227">
        <f>ROUND(I108*H108,2)</f>
        <v>0</v>
      </c>
      <c r="K108" s="223" t="s">
        <v>184</v>
      </c>
      <c r="L108" s="72"/>
      <c r="M108" s="228" t="s">
        <v>22</v>
      </c>
      <c r="N108" s="229" t="s">
        <v>46</v>
      </c>
      <c r="O108" s="47"/>
      <c r="P108" s="230">
        <f>O108*H108</f>
        <v>0</v>
      </c>
      <c r="Q108" s="230">
        <v>0</v>
      </c>
      <c r="R108" s="230">
        <f>Q108*H108</f>
        <v>0</v>
      </c>
      <c r="S108" s="230">
        <v>0</v>
      </c>
      <c r="T108" s="231">
        <f>S108*H108</f>
        <v>0</v>
      </c>
      <c r="AR108" s="24" t="s">
        <v>138</v>
      </c>
      <c r="AT108" s="24" t="s">
        <v>133</v>
      </c>
      <c r="AU108" s="24" t="s">
        <v>84</v>
      </c>
      <c r="AY108" s="24" t="s">
        <v>131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24</v>
      </c>
      <c r="BK108" s="232">
        <f>ROUND(I108*H108,2)</f>
        <v>0</v>
      </c>
      <c r="BL108" s="24" t="s">
        <v>138</v>
      </c>
      <c r="BM108" s="24" t="s">
        <v>190</v>
      </c>
    </row>
    <row r="109" s="11" customFormat="1">
      <c r="B109" s="233"/>
      <c r="C109" s="234"/>
      <c r="D109" s="235" t="s">
        <v>140</v>
      </c>
      <c r="E109" s="236" t="s">
        <v>22</v>
      </c>
      <c r="F109" s="237" t="s">
        <v>186</v>
      </c>
      <c r="G109" s="234"/>
      <c r="H109" s="238">
        <v>2372.0999999999999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140</v>
      </c>
      <c r="AU109" s="244" t="s">
        <v>84</v>
      </c>
      <c r="AV109" s="11" t="s">
        <v>84</v>
      </c>
      <c r="AW109" s="11" t="s">
        <v>39</v>
      </c>
      <c r="AX109" s="11" t="s">
        <v>24</v>
      </c>
      <c r="AY109" s="244" t="s">
        <v>131</v>
      </c>
    </row>
    <row r="110" s="1" customFormat="1" ht="16.5" customHeight="1">
      <c r="B110" s="46"/>
      <c r="C110" s="221" t="s">
        <v>191</v>
      </c>
      <c r="D110" s="221" t="s">
        <v>133</v>
      </c>
      <c r="E110" s="222" t="s">
        <v>192</v>
      </c>
      <c r="F110" s="223" t="s">
        <v>193</v>
      </c>
      <c r="G110" s="224" t="s">
        <v>163</v>
      </c>
      <c r="H110" s="225">
        <v>1280.97</v>
      </c>
      <c r="I110" s="226"/>
      <c r="J110" s="227">
        <f>ROUND(I110*H110,2)</f>
        <v>0</v>
      </c>
      <c r="K110" s="223" t="s">
        <v>22</v>
      </c>
      <c r="L110" s="72"/>
      <c r="M110" s="228" t="s">
        <v>22</v>
      </c>
      <c r="N110" s="229" t="s">
        <v>46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138</v>
      </c>
      <c r="AT110" s="24" t="s">
        <v>133</v>
      </c>
      <c r="AU110" s="24" t="s">
        <v>84</v>
      </c>
      <c r="AY110" s="24" t="s">
        <v>131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24</v>
      </c>
      <c r="BK110" s="232">
        <f>ROUND(I110*H110,2)</f>
        <v>0</v>
      </c>
      <c r="BL110" s="24" t="s">
        <v>138</v>
      </c>
      <c r="BM110" s="24" t="s">
        <v>194</v>
      </c>
    </row>
    <row r="111" s="11" customFormat="1">
      <c r="B111" s="233"/>
      <c r="C111" s="234"/>
      <c r="D111" s="235" t="s">
        <v>140</v>
      </c>
      <c r="E111" s="236" t="s">
        <v>22</v>
      </c>
      <c r="F111" s="237" t="s">
        <v>172</v>
      </c>
      <c r="G111" s="234"/>
      <c r="H111" s="238">
        <v>1280.97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140</v>
      </c>
      <c r="AU111" s="244" t="s">
        <v>84</v>
      </c>
      <c r="AV111" s="11" t="s">
        <v>84</v>
      </c>
      <c r="AW111" s="11" t="s">
        <v>39</v>
      </c>
      <c r="AX111" s="11" t="s">
        <v>24</v>
      </c>
      <c r="AY111" s="244" t="s">
        <v>131</v>
      </c>
    </row>
    <row r="112" s="1" customFormat="1" ht="38.25" customHeight="1">
      <c r="B112" s="46"/>
      <c r="C112" s="221" t="s">
        <v>195</v>
      </c>
      <c r="D112" s="221" t="s">
        <v>133</v>
      </c>
      <c r="E112" s="222" t="s">
        <v>196</v>
      </c>
      <c r="F112" s="223" t="s">
        <v>197</v>
      </c>
      <c r="G112" s="224" t="s">
        <v>163</v>
      </c>
      <c r="H112" s="225">
        <v>142.33000000000001</v>
      </c>
      <c r="I112" s="226"/>
      <c r="J112" s="227">
        <f>ROUND(I112*H112,2)</f>
        <v>0</v>
      </c>
      <c r="K112" s="223" t="s">
        <v>137</v>
      </c>
      <c r="L112" s="72"/>
      <c r="M112" s="228" t="s">
        <v>22</v>
      </c>
      <c r="N112" s="229" t="s">
        <v>46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138</v>
      </c>
      <c r="AT112" s="24" t="s">
        <v>133</v>
      </c>
      <c r="AU112" s="24" t="s">
        <v>84</v>
      </c>
      <c r="AY112" s="24" t="s">
        <v>131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24</v>
      </c>
      <c r="BK112" s="232">
        <f>ROUND(I112*H112,2)</f>
        <v>0</v>
      </c>
      <c r="BL112" s="24" t="s">
        <v>138</v>
      </c>
      <c r="BM112" s="24" t="s">
        <v>198</v>
      </c>
    </row>
    <row r="113" s="1" customFormat="1">
      <c r="B113" s="46"/>
      <c r="C113" s="74"/>
      <c r="D113" s="235" t="s">
        <v>170</v>
      </c>
      <c r="E113" s="74"/>
      <c r="F113" s="255" t="s">
        <v>199</v>
      </c>
      <c r="G113" s="74"/>
      <c r="H113" s="74"/>
      <c r="I113" s="191"/>
      <c r="J113" s="74"/>
      <c r="K113" s="74"/>
      <c r="L113" s="72"/>
      <c r="M113" s="256"/>
      <c r="N113" s="47"/>
      <c r="O113" s="47"/>
      <c r="P113" s="47"/>
      <c r="Q113" s="47"/>
      <c r="R113" s="47"/>
      <c r="S113" s="47"/>
      <c r="T113" s="95"/>
      <c r="AT113" s="24" t="s">
        <v>170</v>
      </c>
      <c r="AU113" s="24" t="s">
        <v>84</v>
      </c>
    </row>
    <row r="114" s="11" customFormat="1">
      <c r="B114" s="233"/>
      <c r="C114" s="234"/>
      <c r="D114" s="235" t="s">
        <v>140</v>
      </c>
      <c r="E114" s="236" t="s">
        <v>22</v>
      </c>
      <c r="F114" s="237" t="s">
        <v>181</v>
      </c>
      <c r="G114" s="234"/>
      <c r="H114" s="238">
        <v>142.33000000000001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140</v>
      </c>
      <c r="AU114" s="244" t="s">
        <v>84</v>
      </c>
      <c r="AV114" s="11" t="s">
        <v>84</v>
      </c>
      <c r="AW114" s="11" t="s">
        <v>39</v>
      </c>
      <c r="AX114" s="11" t="s">
        <v>24</v>
      </c>
      <c r="AY114" s="244" t="s">
        <v>131</v>
      </c>
    </row>
    <row r="115" s="1" customFormat="1" ht="16.5" customHeight="1">
      <c r="B115" s="46"/>
      <c r="C115" s="221" t="s">
        <v>200</v>
      </c>
      <c r="D115" s="221" t="s">
        <v>133</v>
      </c>
      <c r="E115" s="222" t="s">
        <v>201</v>
      </c>
      <c r="F115" s="223" t="s">
        <v>202</v>
      </c>
      <c r="G115" s="224" t="s">
        <v>163</v>
      </c>
      <c r="H115" s="225">
        <v>309.19499999999999</v>
      </c>
      <c r="I115" s="226"/>
      <c r="J115" s="227">
        <f>ROUND(I115*H115,2)</f>
        <v>0</v>
      </c>
      <c r="K115" s="223" t="s">
        <v>22</v>
      </c>
      <c r="L115" s="72"/>
      <c r="M115" s="228" t="s">
        <v>22</v>
      </c>
      <c r="N115" s="229" t="s">
        <v>46</v>
      </c>
      <c r="O115" s="47"/>
      <c r="P115" s="230">
        <f>O115*H115</f>
        <v>0</v>
      </c>
      <c r="Q115" s="230">
        <v>0</v>
      </c>
      <c r="R115" s="230">
        <f>Q115*H115</f>
        <v>0</v>
      </c>
      <c r="S115" s="230">
        <v>0</v>
      </c>
      <c r="T115" s="231">
        <f>S115*H115</f>
        <v>0</v>
      </c>
      <c r="AR115" s="24" t="s">
        <v>138</v>
      </c>
      <c r="AT115" s="24" t="s">
        <v>133</v>
      </c>
      <c r="AU115" s="24" t="s">
        <v>84</v>
      </c>
      <c r="AY115" s="24" t="s">
        <v>131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24" t="s">
        <v>24</v>
      </c>
      <c r="BK115" s="232">
        <f>ROUND(I115*H115,2)</f>
        <v>0</v>
      </c>
      <c r="BL115" s="24" t="s">
        <v>138</v>
      </c>
      <c r="BM115" s="24" t="s">
        <v>203</v>
      </c>
    </row>
    <row r="116" s="11" customFormat="1">
      <c r="B116" s="233"/>
      <c r="C116" s="234"/>
      <c r="D116" s="235" t="s">
        <v>140</v>
      </c>
      <c r="E116" s="236" t="s">
        <v>22</v>
      </c>
      <c r="F116" s="237" t="s">
        <v>204</v>
      </c>
      <c r="G116" s="234"/>
      <c r="H116" s="238">
        <v>309.19499999999999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140</v>
      </c>
      <c r="AU116" s="244" t="s">
        <v>84</v>
      </c>
      <c r="AV116" s="11" t="s">
        <v>84</v>
      </c>
      <c r="AW116" s="11" t="s">
        <v>39</v>
      </c>
      <c r="AX116" s="11" t="s">
        <v>24</v>
      </c>
      <c r="AY116" s="244" t="s">
        <v>131</v>
      </c>
    </row>
    <row r="117" s="1" customFormat="1" ht="25.5" customHeight="1">
      <c r="B117" s="46"/>
      <c r="C117" s="221" t="s">
        <v>10</v>
      </c>
      <c r="D117" s="221" t="s">
        <v>133</v>
      </c>
      <c r="E117" s="222" t="s">
        <v>205</v>
      </c>
      <c r="F117" s="223" t="s">
        <v>206</v>
      </c>
      <c r="G117" s="224" t="s">
        <v>163</v>
      </c>
      <c r="H117" s="225">
        <v>309.19499999999999</v>
      </c>
      <c r="I117" s="226"/>
      <c r="J117" s="227">
        <f>ROUND(I117*H117,2)</f>
        <v>0</v>
      </c>
      <c r="K117" s="223" t="s">
        <v>137</v>
      </c>
      <c r="L117" s="72"/>
      <c r="M117" s="228" t="s">
        <v>22</v>
      </c>
      <c r="N117" s="229" t="s">
        <v>46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138</v>
      </c>
      <c r="AT117" s="24" t="s">
        <v>133</v>
      </c>
      <c r="AU117" s="24" t="s">
        <v>84</v>
      </c>
      <c r="AY117" s="24" t="s">
        <v>131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138</v>
      </c>
      <c r="BM117" s="24" t="s">
        <v>207</v>
      </c>
    </row>
    <row r="118" s="1" customFormat="1">
      <c r="B118" s="46"/>
      <c r="C118" s="74"/>
      <c r="D118" s="235" t="s">
        <v>170</v>
      </c>
      <c r="E118" s="74"/>
      <c r="F118" s="255" t="s">
        <v>208</v>
      </c>
      <c r="G118" s="74"/>
      <c r="H118" s="74"/>
      <c r="I118" s="191"/>
      <c r="J118" s="74"/>
      <c r="K118" s="74"/>
      <c r="L118" s="72"/>
      <c r="M118" s="256"/>
      <c r="N118" s="47"/>
      <c r="O118" s="47"/>
      <c r="P118" s="47"/>
      <c r="Q118" s="47"/>
      <c r="R118" s="47"/>
      <c r="S118" s="47"/>
      <c r="T118" s="95"/>
      <c r="AT118" s="24" t="s">
        <v>170</v>
      </c>
      <c r="AU118" s="24" t="s">
        <v>84</v>
      </c>
    </row>
    <row r="119" s="11" customFormat="1">
      <c r="B119" s="233"/>
      <c r="C119" s="234"/>
      <c r="D119" s="235" t="s">
        <v>140</v>
      </c>
      <c r="E119" s="236" t="s">
        <v>22</v>
      </c>
      <c r="F119" s="237" t="s">
        <v>204</v>
      </c>
      <c r="G119" s="234"/>
      <c r="H119" s="238">
        <v>309.19499999999999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140</v>
      </c>
      <c r="AU119" s="244" t="s">
        <v>84</v>
      </c>
      <c r="AV119" s="11" t="s">
        <v>84</v>
      </c>
      <c r="AW119" s="11" t="s">
        <v>39</v>
      </c>
      <c r="AX119" s="11" t="s">
        <v>24</v>
      </c>
      <c r="AY119" s="244" t="s">
        <v>131</v>
      </c>
    </row>
    <row r="120" s="1" customFormat="1" ht="16.5" customHeight="1">
      <c r="B120" s="46"/>
      <c r="C120" s="221" t="s">
        <v>209</v>
      </c>
      <c r="D120" s="221" t="s">
        <v>133</v>
      </c>
      <c r="E120" s="222" t="s">
        <v>210</v>
      </c>
      <c r="F120" s="223" t="s">
        <v>211</v>
      </c>
      <c r="G120" s="224" t="s">
        <v>163</v>
      </c>
      <c r="H120" s="225">
        <v>309.19499999999999</v>
      </c>
      <c r="I120" s="226"/>
      <c r="J120" s="227">
        <f>ROUND(I120*H120,2)</f>
        <v>0</v>
      </c>
      <c r="K120" s="223" t="s">
        <v>22</v>
      </c>
      <c r="L120" s="72"/>
      <c r="M120" s="228" t="s">
        <v>22</v>
      </c>
      <c r="N120" s="229" t="s">
        <v>46</v>
      </c>
      <c r="O120" s="47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AR120" s="24" t="s">
        <v>138</v>
      </c>
      <c r="AT120" s="24" t="s">
        <v>133</v>
      </c>
      <c r="AU120" s="24" t="s">
        <v>84</v>
      </c>
      <c r="AY120" s="24" t="s">
        <v>131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24" t="s">
        <v>24</v>
      </c>
      <c r="BK120" s="232">
        <f>ROUND(I120*H120,2)</f>
        <v>0</v>
      </c>
      <c r="BL120" s="24" t="s">
        <v>138</v>
      </c>
      <c r="BM120" s="24" t="s">
        <v>212</v>
      </c>
    </row>
    <row r="121" s="11" customFormat="1">
      <c r="B121" s="233"/>
      <c r="C121" s="234"/>
      <c r="D121" s="235" t="s">
        <v>140</v>
      </c>
      <c r="E121" s="236" t="s">
        <v>22</v>
      </c>
      <c r="F121" s="237" t="s">
        <v>204</v>
      </c>
      <c r="G121" s="234"/>
      <c r="H121" s="238">
        <v>309.19499999999999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140</v>
      </c>
      <c r="AU121" s="244" t="s">
        <v>84</v>
      </c>
      <c r="AV121" s="11" t="s">
        <v>84</v>
      </c>
      <c r="AW121" s="11" t="s">
        <v>39</v>
      </c>
      <c r="AX121" s="11" t="s">
        <v>24</v>
      </c>
      <c r="AY121" s="244" t="s">
        <v>131</v>
      </c>
    </row>
    <row r="122" s="1" customFormat="1" ht="25.5" customHeight="1">
      <c r="B122" s="46"/>
      <c r="C122" s="221" t="s">
        <v>213</v>
      </c>
      <c r="D122" s="221" t="s">
        <v>133</v>
      </c>
      <c r="E122" s="222" t="s">
        <v>214</v>
      </c>
      <c r="F122" s="223" t="s">
        <v>215</v>
      </c>
      <c r="G122" s="224" t="s">
        <v>216</v>
      </c>
      <c r="H122" s="225">
        <v>680.22900000000004</v>
      </c>
      <c r="I122" s="226"/>
      <c r="J122" s="227">
        <f>ROUND(I122*H122,2)</f>
        <v>0</v>
      </c>
      <c r="K122" s="223" t="s">
        <v>175</v>
      </c>
      <c r="L122" s="72"/>
      <c r="M122" s="228" t="s">
        <v>22</v>
      </c>
      <c r="N122" s="229" t="s">
        <v>46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138</v>
      </c>
      <c r="AT122" s="24" t="s">
        <v>133</v>
      </c>
      <c r="AU122" s="24" t="s">
        <v>84</v>
      </c>
      <c r="AY122" s="24" t="s">
        <v>131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24</v>
      </c>
      <c r="BK122" s="232">
        <f>ROUND(I122*H122,2)</f>
        <v>0</v>
      </c>
      <c r="BL122" s="24" t="s">
        <v>138</v>
      </c>
      <c r="BM122" s="24" t="s">
        <v>217</v>
      </c>
    </row>
    <row r="123" s="11" customFormat="1">
      <c r="B123" s="233"/>
      <c r="C123" s="234"/>
      <c r="D123" s="235" t="s">
        <v>140</v>
      </c>
      <c r="E123" s="236" t="s">
        <v>22</v>
      </c>
      <c r="F123" s="237" t="s">
        <v>204</v>
      </c>
      <c r="G123" s="234"/>
      <c r="H123" s="238">
        <v>309.19499999999999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140</v>
      </c>
      <c r="AU123" s="244" t="s">
        <v>84</v>
      </c>
      <c r="AV123" s="11" t="s">
        <v>84</v>
      </c>
      <c r="AW123" s="11" t="s">
        <v>39</v>
      </c>
      <c r="AX123" s="11" t="s">
        <v>75</v>
      </c>
      <c r="AY123" s="244" t="s">
        <v>131</v>
      </c>
    </row>
    <row r="124" s="11" customFormat="1">
      <c r="B124" s="233"/>
      <c r="C124" s="234"/>
      <c r="D124" s="235" t="s">
        <v>140</v>
      </c>
      <c r="E124" s="236" t="s">
        <v>22</v>
      </c>
      <c r="F124" s="237" t="s">
        <v>218</v>
      </c>
      <c r="G124" s="234"/>
      <c r="H124" s="238">
        <v>680.22900000000004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140</v>
      </c>
      <c r="AU124" s="244" t="s">
        <v>84</v>
      </c>
      <c r="AV124" s="11" t="s">
        <v>84</v>
      </c>
      <c r="AW124" s="11" t="s">
        <v>39</v>
      </c>
      <c r="AX124" s="11" t="s">
        <v>24</v>
      </c>
      <c r="AY124" s="244" t="s">
        <v>131</v>
      </c>
    </row>
    <row r="125" s="1" customFormat="1" ht="25.5" customHeight="1">
      <c r="B125" s="46"/>
      <c r="C125" s="221" t="s">
        <v>219</v>
      </c>
      <c r="D125" s="221" t="s">
        <v>133</v>
      </c>
      <c r="E125" s="222" t="s">
        <v>220</v>
      </c>
      <c r="F125" s="223" t="s">
        <v>221</v>
      </c>
      <c r="G125" s="224" t="s">
        <v>163</v>
      </c>
      <c r="H125" s="225">
        <v>1114.105</v>
      </c>
      <c r="I125" s="226"/>
      <c r="J125" s="227">
        <f>ROUND(I125*H125,2)</f>
        <v>0</v>
      </c>
      <c r="K125" s="223" t="s">
        <v>22</v>
      </c>
      <c r="L125" s="72"/>
      <c r="M125" s="228" t="s">
        <v>22</v>
      </c>
      <c r="N125" s="229" t="s">
        <v>46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138</v>
      </c>
      <c r="AT125" s="24" t="s">
        <v>133</v>
      </c>
      <c r="AU125" s="24" t="s">
        <v>84</v>
      </c>
      <c r="AY125" s="24" t="s">
        <v>131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138</v>
      </c>
      <c r="BM125" s="24" t="s">
        <v>222</v>
      </c>
    </row>
    <row r="126" s="11" customFormat="1">
      <c r="B126" s="233"/>
      <c r="C126" s="234"/>
      <c r="D126" s="235" t="s">
        <v>140</v>
      </c>
      <c r="E126" s="236" t="s">
        <v>22</v>
      </c>
      <c r="F126" s="237" t="s">
        <v>223</v>
      </c>
      <c r="G126" s="234"/>
      <c r="H126" s="238">
        <v>1114.105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140</v>
      </c>
      <c r="AU126" s="244" t="s">
        <v>84</v>
      </c>
      <c r="AV126" s="11" t="s">
        <v>84</v>
      </c>
      <c r="AW126" s="11" t="s">
        <v>39</v>
      </c>
      <c r="AX126" s="11" t="s">
        <v>24</v>
      </c>
      <c r="AY126" s="244" t="s">
        <v>131</v>
      </c>
    </row>
    <row r="127" s="10" customFormat="1" ht="29.88" customHeight="1">
      <c r="B127" s="205"/>
      <c r="C127" s="206"/>
      <c r="D127" s="207" t="s">
        <v>74</v>
      </c>
      <c r="E127" s="219" t="s">
        <v>84</v>
      </c>
      <c r="F127" s="219" t="s">
        <v>224</v>
      </c>
      <c r="G127" s="206"/>
      <c r="H127" s="206"/>
      <c r="I127" s="209"/>
      <c r="J127" s="220">
        <f>BK127</f>
        <v>0</v>
      </c>
      <c r="K127" s="206"/>
      <c r="L127" s="211"/>
      <c r="M127" s="212"/>
      <c r="N127" s="213"/>
      <c r="O127" s="213"/>
      <c r="P127" s="214">
        <f>SUM(P128:P129)</f>
        <v>0</v>
      </c>
      <c r="Q127" s="213"/>
      <c r="R127" s="214">
        <f>SUM(R128:R129)</f>
        <v>5.076765</v>
      </c>
      <c r="S127" s="213"/>
      <c r="T127" s="215">
        <f>SUM(T128:T129)</f>
        <v>0</v>
      </c>
      <c r="AR127" s="216" t="s">
        <v>24</v>
      </c>
      <c r="AT127" s="217" t="s">
        <v>74</v>
      </c>
      <c r="AU127" s="217" t="s">
        <v>24</v>
      </c>
      <c r="AY127" s="216" t="s">
        <v>131</v>
      </c>
      <c r="BK127" s="218">
        <f>SUM(BK128:BK129)</f>
        <v>0</v>
      </c>
    </row>
    <row r="128" s="1" customFormat="1" ht="25.5" customHeight="1">
      <c r="B128" s="46"/>
      <c r="C128" s="221" t="s">
        <v>225</v>
      </c>
      <c r="D128" s="221" t="s">
        <v>133</v>
      </c>
      <c r="E128" s="222" t="s">
        <v>226</v>
      </c>
      <c r="F128" s="223" t="s">
        <v>227</v>
      </c>
      <c r="G128" s="224" t="s">
        <v>163</v>
      </c>
      <c r="H128" s="225">
        <v>2.25</v>
      </c>
      <c r="I128" s="226"/>
      <c r="J128" s="227">
        <f>ROUND(I128*H128,2)</f>
        <v>0</v>
      </c>
      <c r="K128" s="223" t="s">
        <v>137</v>
      </c>
      <c r="L128" s="72"/>
      <c r="M128" s="228" t="s">
        <v>22</v>
      </c>
      <c r="N128" s="229" t="s">
        <v>46</v>
      </c>
      <c r="O128" s="47"/>
      <c r="P128" s="230">
        <f>O128*H128</f>
        <v>0</v>
      </c>
      <c r="Q128" s="230">
        <v>2.2563399999999998</v>
      </c>
      <c r="R128" s="230">
        <f>Q128*H128</f>
        <v>5.076765</v>
      </c>
      <c r="S128" s="230">
        <v>0</v>
      </c>
      <c r="T128" s="231">
        <f>S128*H128</f>
        <v>0</v>
      </c>
      <c r="AR128" s="24" t="s">
        <v>138</v>
      </c>
      <c r="AT128" s="24" t="s">
        <v>133</v>
      </c>
      <c r="AU128" s="24" t="s">
        <v>84</v>
      </c>
      <c r="AY128" s="24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24</v>
      </c>
      <c r="BK128" s="232">
        <f>ROUND(I128*H128,2)</f>
        <v>0</v>
      </c>
      <c r="BL128" s="24" t="s">
        <v>138</v>
      </c>
      <c r="BM128" s="24" t="s">
        <v>228</v>
      </c>
    </row>
    <row r="129" s="11" customFormat="1">
      <c r="B129" s="233"/>
      <c r="C129" s="234"/>
      <c r="D129" s="235" t="s">
        <v>140</v>
      </c>
      <c r="E129" s="236" t="s">
        <v>22</v>
      </c>
      <c r="F129" s="237" t="s">
        <v>229</v>
      </c>
      <c r="G129" s="234"/>
      <c r="H129" s="238">
        <v>2.25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140</v>
      </c>
      <c r="AU129" s="244" t="s">
        <v>84</v>
      </c>
      <c r="AV129" s="11" t="s">
        <v>84</v>
      </c>
      <c r="AW129" s="11" t="s">
        <v>39</v>
      </c>
      <c r="AX129" s="11" t="s">
        <v>24</v>
      </c>
      <c r="AY129" s="244" t="s">
        <v>131</v>
      </c>
    </row>
    <row r="130" s="10" customFormat="1" ht="29.88" customHeight="1">
      <c r="B130" s="205"/>
      <c r="C130" s="206"/>
      <c r="D130" s="207" t="s">
        <v>74</v>
      </c>
      <c r="E130" s="219" t="s">
        <v>138</v>
      </c>
      <c r="F130" s="219" t="s">
        <v>230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SUM(P131:P132)</f>
        <v>0</v>
      </c>
      <c r="Q130" s="213"/>
      <c r="R130" s="214">
        <f>SUM(R131:R132)</f>
        <v>584.61663014999999</v>
      </c>
      <c r="S130" s="213"/>
      <c r="T130" s="215">
        <f>SUM(T131:T132)</f>
        <v>0</v>
      </c>
      <c r="AR130" s="216" t="s">
        <v>24</v>
      </c>
      <c r="AT130" s="217" t="s">
        <v>74</v>
      </c>
      <c r="AU130" s="217" t="s">
        <v>24</v>
      </c>
      <c r="AY130" s="216" t="s">
        <v>131</v>
      </c>
      <c r="BK130" s="218">
        <f>SUM(BK131:BK132)</f>
        <v>0</v>
      </c>
    </row>
    <row r="131" s="1" customFormat="1" ht="16.5" customHeight="1">
      <c r="B131" s="46"/>
      <c r="C131" s="221" t="s">
        <v>231</v>
      </c>
      <c r="D131" s="221" t="s">
        <v>133</v>
      </c>
      <c r="E131" s="222" t="s">
        <v>232</v>
      </c>
      <c r="F131" s="223" t="s">
        <v>233</v>
      </c>
      <c r="G131" s="224" t="s">
        <v>163</v>
      </c>
      <c r="H131" s="225">
        <v>309.19499999999999</v>
      </c>
      <c r="I131" s="226"/>
      <c r="J131" s="227">
        <f>ROUND(I131*H131,2)</f>
        <v>0</v>
      </c>
      <c r="K131" s="223" t="s">
        <v>22</v>
      </c>
      <c r="L131" s="72"/>
      <c r="M131" s="228" t="s">
        <v>22</v>
      </c>
      <c r="N131" s="229" t="s">
        <v>46</v>
      </c>
      <c r="O131" s="47"/>
      <c r="P131" s="230">
        <f>O131*H131</f>
        <v>0</v>
      </c>
      <c r="Q131" s="230">
        <v>1.8907700000000001</v>
      </c>
      <c r="R131" s="230">
        <f>Q131*H131</f>
        <v>584.61663014999999</v>
      </c>
      <c r="S131" s="230">
        <v>0</v>
      </c>
      <c r="T131" s="231">
        <f>S131*H131</f>
        <v>0</v>
      </c>
      <c r="AR131" s="24" t="s">
        <v>138</v>
      </c>
      <c r="AT131" s="24" t="s">
        <v>133</v>
      </c>
      <c r="AU131" s="24" t="s">
        <v>84</v>
      </c>
      <c r="AY131" s="24" t="s">
        <v>131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24" t="s">
        <v>24</v>
      </c>
      <c r="BK131" s="232">
        <f>ROUND(I131*H131,2)</f>
        <v>0</v>
      </c>
      <c r="BL131" s="24" t="s">
        <v>138</v>
      </c>
      <c r="BM131" s="24" t="s">
        <v>234</v>
      </c>
    </row>
    <row r="132" s="11" customFormat="1">
      <c r="B132" s="233"/>
      <c r="C132" s="234"/>
      <c r="D132" s="235" t="s">
        <v>140</v>
      </c>
      <c r="E132" s="236" t="s">
        <v>22</v>
      </c>
      <c r="F132" s="237" t="s">
        <v>204</v>
      </c>
      <c r="G132" s="234"/>
      <c r="H132" s="238">
        <v>309.19499999999999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140</v>
      </c>
      <c r="AU132" s="244" t="s">
        <v>84</v>
      </c>
      <c r="AV132" s="11" t="s">
        <v>84</v>
      </c>
      <c r="AW132" s="11" t="s">
        <v>39</v>
      </c>
      <c r="AX132" s="11" t="s">
        <v>24</v>
      </c>
      <c r="AY132" s="244" t="s">
        <v>131</v>
      </c>
    </row>
    <row r="133" s="10" customFormat="1" ht="29.88" customHeight="1">
      <c r="B133" s="205"/>
      <c r="C133" s="206"/>
      <c r="D133" s="207" t="s">
        <v>74</v>
      </c>
      <c r="E133" s="219" t="s">
        <v>146</v>
      </c>
      <c r="F133" s="219" t="s">
        <v>235</v>
      </c>
      <c r="G133" s="206"/>
      <c r="H133" s="206"/>
      <c r="I133" s="209"/>
      <c r="J133" s="220">
        <f>BK133</f>
        <v>0</v>
      </c>
      <c r="K133" s="206"/>
      <c r="L133" s="211"/>
      <c r="M133" s="212"/>
      <c r="N133" s="213"/>
      <c r="O133" s="213"/>
      <c r="P133" s="214">
        <f>SUM(P134:P242)</f>
        <v>0</v>
      </c>
      <c r="Q133" s="213"/>
      <c r="R133" s="214">
        <f>SUM(R134:R242)</f>
        <v>30.775150339999989</v>
      </c>
      <c r="S133" s="213"/>
      <c r="T133" s="215">
        <f>SUM(T134:T242)</f>
        <v>0</v>
      </c>
      <c r="AR133" s="216" t="s">
        <v>24</v>
      </c>
      <c r="AT133" s="217" t="s">
        <v>74</v>
      </c>
      <c r="AU133" s="217" t="s">
        <v>24</v>
      </c>
      <c r="AY133" s="216" t="s">
        <v>131</v>
      </c>
      <c r="BK133" s="218">
        <f>SUM(BK134:BK242)</f>
        <v>0</v>
      </c>
    </row>
    <row r="134" s="1" customFormat="1" ht="16.5" customHeight="1">
      <c r="B134" s="46"/>
      <c r="C134" s="221" t="s">
        <v>9</v>
      </c>
      <c r="D134" s="221" t="s">
        <v>133</v>
      </c>
      <c r="E134" s="222" t="s">
        <v>236</v>
      </c>
      <c r="F134" s="223" t="s">
        <v>237</v>
      </c>
      <c r="G134" s="224" t="s">
        <v>145</v>
      </c>
      <c r="H134" s="225">
        <v>165.59999999999999</v>
      </c>
      <c r="I134" s="226"/>
      <c r="J134" s="227">
        <f>ROUND(I134*H134,2)</f>
        <v>0</v>
      </c>
      <c r="K134" s="223" t="s">
        <v>22</v>
      </c>
      <c r="L134" s="72"/>
      <c r="M134" s="228" t="s">
        <v>22</v>
      </c>
      <c r="N134" s="229" t="s">
        <v>46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138</v>
      </c>
      <c r="AT134" s="24" t="s">
        <v>133</v>
      </c>
      <c r="AU134" s="24" t="s">
        <v>84</v>
      </c>
      <c r="AY134" s="24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138</v>
      </c>
      <c r="BM134" s="24" t="s">
        <v>238</v>
      </c>
    </row>
    <row r="135" s="1" customFormat="1" ht="16.5" customHeight="1">
      <c r="B135" s="46"/>
      <c r="C135" s="221" t="s">
        <v>239</v>
      </c>
      <c r="D135" s="221" t="s">
        <v>133</v>
      </c>
      <c r="E135" s="222" t="s">
        <v>240</v>
      </c>
      <c r="F135" s="223" t="s">
        <v>241</v>
      </c>
      <c r="G135" s="224" t="s">
        <v>145</v>
      </c>
      <c r="H135" s="225">
        <v>19</v>
      </c>
      <c r="I135" s="226"/>
      <c r="J135" s="227">
        <f>ROUND(I135*H135,2)</f>
        <v>0</v>
      </c>
      <c r="K135" s="223" t="s">
        <v>22</v>
      </c>
      <c r="L135" s="72"/>
      <c r="M135" s="228" t="s">
        <v>22</v>
      </c>
      <c r="N135" s="229" t="s">
        <v>46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138</v>
      </c>
      <c r="AT135" s="24" t="s">
        <v>133</v>
      </c>
      <c r="AU135" s="24" t="s">
        <v>84</v>
      </c>
      <c r="AY135" s="24" t="s">
        <v>131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24</v>
      </c>
      <c r="BK135" s="232">
        <f>ROUND(I135*H135,2)</f>
        <v>0</v>
      </c>
      <c r="BL135" s="24" t="s">
        <v>138</v>
      </c>
      <c r="BM135" s="24" t="s">
        <v>242</v>
      </c>
    </row>
    <row r="136" s="1" customFormat="1" ht="25.5" customHeight="1">
      <c r="B136" s="46"/>
      <c r="C136" s="221" t="s">
        <v>243</v>
      </c>
      <c r="D136" s="221" t="s">
        <v>133</v>
      </c>
      <c r="E136" s="222" t="s">
        <v>244</v>
      </c>
      <c r="F136" s="223" t="s">
        <v>245</v>
      </c>
      <c r="G136" s="224" t="s">
        <v>145</v>
      </c>
      <c r="H136" s="225">
        <v>502.5</v>
      </c>
      <c r="I136" s="226"/>
      <c r="J136" s="227">
        <f>ROUND(I136*H136,2)</f>
        <v>0</v>
      </c>
      <c r="K136" s="223" t="s">
        <v>22</v>
      </c>
      <c r="L136" s="72"/>
      <c r="M136" s="228" t="s">
        <v>22</v>
      </c>
      <c r="N136" s="229" t="s">
        <v>46</v>
      </c>
      <c r="O136" s="47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AR136" s="24" t="s">
        <v>138</v>
      </c>
      <c r="AT136" s="24" t="s">
        <v>133</v>
      </c>
      <c r="AU136" s="24" t="s">
        <v>84</v>
      </c>
      <c r="AY136" s="24" t="s">
        <v>131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24</v>
      </c>
      <c r="BK136" s="232">
        <f>ROUND(I136*H136,2)</f>
        <v>0</v>
      </c>
      <c r="BL136" s="24" t="s">
        <v>138</v>
      </c>
      <c r="BM136" s="24" t="s">
        <v>246</v>
      </c>
    </row>
    <row r="137" s="1" customFormat="1" ht="38.25" customHeight="1">
      <c r="B137" s="46"/>
      <c r="C137" s="221" t="s">
        <v>247</v>
      </c>
      <c r="D137" s="221" t="s">
        <v>133</v>
      </c>
      <c r="E137" s="222" t="s">
        <v>248</v>
      </c>
      <c r="F137" s="223" t="s">
        <v>249</v>
      </c>
      <c r="G137" s="224" t="s">
        <v>163</v>
      </c>
      <c r="H137" s="225">
        <v>117.31999999999999</v>
      </c>
      <c r="I137" s="226"/>
      <c r="J137" s="227">
        <f>ROUND(I137*H137,2)</f>
        <v>0</v>
      </c>
      <c r="K137" s="223" t="s">
        <v>22</v>
      </c>
      <c r="L137" s="72"/>
      <c r="M137" s="228" t="s">
        <v>22</v>
      </c>
      <c r="N137" s="229" t="s">
        <v>46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138</v>
      </c>
      <c r="AT137" s="24" t="s">
        <v>133</v>
      </c>
      <c r="AU137" s="24" t="s">
        <v>84</v>
      </c>
      <c r="AY137" s="24" t="s">
        <v>131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138</v>
      </c>
      <c r="BM137" s="24" t="s">
        <v>250</v>
      </c>
    </row>
    <row r="138" s="11" customFormat="1">
      <c r="B138" s="233"/>
      <c r="C138" s="234"/>
      <c r="D138" s="235" t="s">
        <v>140</v>
      </c>
      <c r="E138" s="236" t="s">
        <v>22</v>
      </c>
      <c r="F138" s="237" t="s">
        <v>251</v>
      </c>
      <c r="G138" s="234"/>
      <c r="H138" s="238">
        <v>0.83199999999999996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140</v>
      </c>
      <c r="AU138" s="244" t="s">
        <v>84</v>
      </c>
      <c r="AV138" s="11" t="s">
        <v>84</v>
      </c>
      <c r="AW138" s="11" t="s">
        <v>39</v>
      </c>
      <c r="AX138" s="11" t="s">
        <v>75</v>
      </c>
      <c r="AY138" s="244" t="s">
        <v>131</v>
      </c>
    </row>
    <row r="139" s="11" customFormat="1">
      <c r="B139" s="233"/>
      <c r="C139" s="234"/>
      <c r="D139" s="235" t="s">
        <v>140</v>
      </c>
      <c r="E139" s="236" t="s">
        <v>22</v>
      </c>
      <c r="F139" s="237" t="s">
        <v>252</v>
      </c>
      <c r="G139" s="234"/>
      <c r="H139" s="238">
        <v>0.14899999999999999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140</v>
      </c>
      <c r="AU139" s="244" t="s">
        <v>84</v>
      </c>
      <c r="AV139" s="11" t="s">
        <v>84</v>
      </c>
      <c r="AW139" s="11" t="s">
        <v>39</v>
      </c>
      <c r="AX139" s="11" t="s">
        <v>75</v>
      </c>
      <c r="AY139" s="244" t="s">
        <v>131</v>
      </c>
    </row>
    <row r="140" s="11" customFormat="1">
      <c r="B140" s="233"/>
      <c r="C140" s="234"/>
      <c r="D140" s="235" t="s">
        <v>140</v>
      </c>
      <c r="E140" s="236" t="s">
        <v>22</v>
      </c>
      <c r="F140" s="237" t="s">
        <v>253</v>
      </c>
      <c r="G140" s="234"/>
      <c r="H140" s="238">
        <v>15.779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140</v>
      </c>
      <c r="AU140" s="244" t="s">
        <v>84</v>
      </c>
      <c r="AV140" s="11" t="s">
        <v>84</v>
      </c>
      <c r="AW140" s="11" t="s">
        <v>39</v>
      </c>
      <c r="AX140" s="11" t="s">
        <v>75</v>
      </c>
      <c r="AY140" s="244" t="s">
        <v>131</v>
      </c>
    </row>
    <row r="141" s="12" customFormat="1">
      <c r="B141" s="257"/>
      <c r="C141" s="258"/>
      <c r="D141" s="235" t="s">
        <v>140</v>
      </c>
      <c r="E141" s="259" t="s">
        <v>22</v>
      </c>
      <c r="F141" s="260" t="s">
        <v>254</v>
      </c>
      <c r="G141" s="258"/>
      <c r="H141" s="261">
        <v>16.760000000000002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AT141" s="267" t="s">
        <v>140</v>
      </c>
      <c r="AU141" s="267" t="s">
        <v>84</v>
      </c>
      <c r="AV141" s="12" t="s">
        <v>138</v>
      </c>
      <c r="AW141" s="12" t="s">
        <v>39</v>
      </c>
      <c r="AX141" s="12" t="s">
        <v>75</v>
      </c>
      <c r="AY141" s="267" t="s">
        <v>131</v>
      </c>
    </row>
    <row r="142" s="11" customFormat="1">
      <c r="B142" s="233"/>
      <c r="C142" s="234"/>
      <c r="D142" s="235" t="s">
        <v>140</v>
      </c>
      <c r="E142" s="236" t="s">
        <v>22</v>
      </c>
      <c r="F142" s="237" t="s">
        <v>255</v>
      </c>
      <c r="G142" s="234"/>
      <c r="H142" s="238">
        <v>117.31999999999999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140</v>
      </c>
      <c r="AU142" s="244" t="s">
        <v>84</v>
      </c>
      <c r="AV142" s="11" t="s">
        <v>84</v>
      </c>
      <c r="AW142" s="11" t="s">
        <v>39</v>
      </c>
      <c r="AX142" s="11" t="s">
        <v>24</v>
      </c>
      <c r="AY142" s="244" t="s">
        <v>131</v>
      </c>
    </row>
    <row r="143" s="1" customFormat="1" ht="25.5" customHeight="1">
      <c r="B143" s="46"/>
      <c r="C143" s="221" t="s">
        <v>256</v>
      </c>
      <c r="D143" s="221" t="s">
        <v>133</v>
      </c>
      <c r="E143" s="222" t="s">
        <v>257</v>
      </c>
      <c r="F143" s="223" t="s">
        <v>258</v>
      </c>
      <c r="G143" s="224" t="s">
        <v>145</v>
      </c>
      <c r="H143" s="225">
        <v>687.10000000000002</v>
      </c>
      <c r="I143" s="226"/>
      <c r="J143" s="227">
        <f>ROUND(I143*H143,2)</f>
        <v>0</v>
      </c>
      <c r="K143" s="223" t="s">
        <v>22</v>
      </c>
      <c r="L143" s="72"/>
      <c r="M143" s="228" t="s">
        <v>22</v>
      </c>
      <c r="N143" s="229" t="s">
        <v>46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138</v>
      </c>
      <c r="AT143" s="24" t="s">
        <v>133</v>
      </c>
      <c r="AU143" s="24" t="s">
        <v>84</v>
      </c>
      <c r="AY143" s="24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24</v>
      </c>
      <c r="BK143" s="232">
        <f>ROUND(I143*H143,2)</f>
        <v>0</v>
      </c>
      <c r="BL143" s="24" t="s">
        <v>138</v>
      </c>
      <c r="BM143" s="24" t="s">
        <v>259</v>
      </c>
    </row>
    <row r="144" s="11" customFormat="1">
      <c r="B144" s="233"/>
      <c r="C144" s="234"/>
      <c r="D144" s="235" t="s">
        <v>140</v>
      </c>
      <c r="E144" s="236" t="s">
        <v>22</v>
      </c>
      <c r="F144" s="237" t="s">
        <v>260</v>
      </c>
      <c r="G144" s="234"/>
      <c r="H144" s="238">
        <v>687.10000000000002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140</v>
      </c>
      <c r="AU144" s="244" t="s">
        <v>84</v>
      </c>
      <c r="AV144" s="11" t="s">
        <v>84</v>
      </c>
      <c r="AW144" s="11" t="s">
        <v>39</v>
      </c>
      <c r="AX144" s="11" t="s">
        <v>24</v>
      </c>
      <c r="AY144" s="244" t="s">
        <v>131</v>
      </c>
    </row>
    <row r="145" s="1" customFormat="1" ht="16.5" customHeight="1">
      <c r="B145" s="46"/>
      <c r="C145" s="245" t="s">
        <v>261</v>
      </c>
      <c r="D145" s="245" t="s">
        <v>142</v>
      </c>
      <c r="E145" s="246" t="s">
        <v>262</v>
      </c>
      <c r="F145" s="247" t="s">
        <v>263</v>
      </c>
      <c r="G145" s="248" t="s">
        <v>145</v>
      </c>
      <c r="H145" s="249">
        <v>165.59999999999999</v>
      </c>
      <c r="I145" s="250"/>
      <c r="J145" s="251">
        <f>ROUND(I145*H145,2)</f>
        <v>0</v>
      </c>
      <c r="K145" s="247" t="s">
        <v>137</v>
      </c>
      <c r="L145" s="252"/>
      <c r="M145" s="253" t="s">
        <v>22</v>
      </c>
      <c r="N145" s="254" t="s">
        <v>46</v>
      </c>
      <c r="O145" s="47"/>
      <c r="P145" s="230">
        <f>O145*H145</f>
        <v>0</v>
      </c>
      <c r="Q145" s="230">
        <v>0.014500000000000001</v>
      </c>
      <c r="R145" s="230">
        <f>Q145*H145</f>
        <v>2.4012000000000002</v>
      </c>
      <c r="S145" s="230">
        <v>0</v>
      </c>
      <c r="T145" s="231">
        <f>S145*H145</f>
        <v>0</v>
      </c>
      <c r="AR145" s="24" t="s">
        <v>146</v>
      </c>
      <c r="AT145" s="24" t="s">
        <v>142</v>
      </c>
      <c r="AU145" s="24" t="s">
        <v>84</v>
      </c>
      <c r="AY145" s="24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24</v>
      </c>
      <c r="BK145" s="232">
        <f>ROUND(I145*H145,2)</f>
        <v>0</v>
      </c>
      <c r="BL145" s="24" t="s">
        <v>138</v>
      </c>
      <c r="BM145" s="24" t="s">
        <v>264</v>
      </c>
    </row>
    <row r="146" s="1" customFormat="1">
      <c r="B146" s="46"/>
      <c r="C146" s="74"/>
      <c r="D146" s="235" t="s">
        <v>265</v>
      </c>
      <c r="E146" s="74"/>
      <c r="F146" s="255" t="s">
        <v>266</v>
      </c>
      <c r="G146" s="74"/>
      <c r="H146" s="74"/>
      <c r="I146" s="191"/>
      <c r="J146" s="74"/>
      <c r="K146" s="74"/>
      <c r="L146" s="72"/>
      <c r="M146" s="256"/>
      <c r="N146" s="47"/>
      <c r="O146" s="47"/>
      <c r="P146" s="47"/>
      <c r="Q146" s="47"/>
      <c r="R146" s="47"/>
      <c r="S146" s="47"/>
      <c r="T146" s="95"/>
      <c r="AT146" s="24" t="s">
        <v>265</v>
      </c>
      <c r="AU146" s="24" t="s">
        <v>84</v>
      </c>
    </row>
    <row r="147" s="11" customFormat="1">
      <c r="B147" s="233"/>
      <c r="C147" s="234"/>
      <c r="D147" s="235" t="s">
        <v>140</v>
      </c>
      <c r="E147" s="236" t="s">
        <v>22</v>
      </c>
      <c r="F147" s="237" t="s">
        <v>267</v>
      </c>
      <c r="G147" s="234"/>
      <c r="H147" s="238">
        <v>165.59999999999999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140</v>
      </c>
      <c r="AU147" s="244" t="s">
        <v>84</v>
      </c>
      <c r="AV147" s="11" t="s">
        <v>84</v>
      </c>
      <c r="AW147" s="11" t="s">
        <v>39</v>
      </c>
      <c r="AX147" s="11" t="s">
        <v>24</v>
      </c>
      <c r="AY147" s="244" t="s">
        <v>131</v>
      </c>
    </row>
    <row r="148" s="1" customFormat="1" ht="16.5" customHeight="1">
      <c r="B148" s="46"/>
      <c r="C148" s="245" t="s">
        <v>268</v>
      </c>
      <c r="D148" s="245" t="s">
        <v>142</v>
      </c>
      <c r="E148" s="246" t="s">
        <v>269</v>
      </c>
      <c r="F148" s="247" t="s">
        <v>270</v>
      </c>
      <c r="G148" s="248" t="s">
        <v>145</v>
      </c>
      <c r="H148" s="249">
        <v>19</v>
      </c>
      <c r="I148" s="250"/>
      <c r="J148" s="251">
        <f>ROUND(I148*H148,2)</f>
        <v>0</v>
      </c>
      <c r="K148" s="247" t="s">
        <v>137</v>
      </c>
      <c r="L148" s="252"/>
      <c r="M148" s="253" t="s">
        <v>22</v>
      </c>
      <c r="N148" s="254" t="s">
        <v>46</v>
      </c>
      <c r="O148" s="47"/>
      <c r="P148" s="230">
        <f>O148*H148</f>
        <v>0</v>
      </c>
      <c r="Q148" s="230">
        <v>0.0177</v>
      </c>
      <c r="R148" s="230">
        <f>Q148*H148</f>
        <v>0.33629999999999999</v>
      </c>
      <c r="S148" s="230">
        <v>0</v>
      </c>
      <c r="T148" s="231">
        <f>S148*H148</f>
        <v>0</v>
      </c>
      <c r="AR148" s="24" t="s">
        <v>146</v>
      </c>
      <c r="AT148" s="24" t="s">
        <v>142</v>
      </c>
      <c r="AU148" s="24" t="s">
        <v>84</v>
      </c>
      <c r="AY148" s="24" t="s">
        <v>131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24</v>
      </c>
      <c r="BK148" s="232">
        <f>ROUND(I148*H148,2)</f>
        <v>0</v>
      </c>
      <c r="BL148" s="24" t="s">
        <v>138</v>
      </c>
      <c r="BM148" s="24" t="s">
        <v>271</v>
      </c>
    </row>
    <row r="149" s="1" customFormat="1" ht="16.5" customHeight="1">
      <c r="B149" s="46"/>
      <c r="C149" s="245" t="s">
        <v>272</v>
      </c>
      <c r="D149" s="245" t="s">
        <v>142</v>
      </c>
      <c r="E149" s="246" t="s">
        <v>273</v>
      </c>
      <c r="F149" s="247" t="s">
        <v>274</v>
      </c>
      <c r="G149" s="248" t="s">
        <v>145</v>
      </c>
      <c r="H149" s="249">
        <v>502.5</v>
      </c>
      <c r="I149" s="250"/>
      <c r="J149" s="251">
        <f>ROUND(I149*H149,2)</f>
        <v>0</v>
      </c>
      <c r="K149" s="247" t="s">
        <v>22</v>
      </c>
      <c r="L149" s="252"/>
      <c r="M149" s="253" t="s">
        <v>22</v>
      </c>
      <c r="N149" s="254" t="s">
        <v>46</v>
      </c>
      <c r="O149" s="47"/>
      <c r="P149" s="230">
        <f>O149*H149</f>
        <v>0</v>
      </c>
      <c r="Q149" s="230">
        <v>0.036999999999999998</v>
      </c>
      <c r="R149" s="230">
        <f>Q149*H149</f>
        <v>18.592499999999998</v>
      </c>
      <c r="S149" s="230">
        <v>0</v>
      </c>
      <c r="T149" s="231">
        <f>S149*H149</f>
        <v>0</v>
      </c>
      <c r="AR149" s="24" t="s">
        <v>146</v>
      </c>
      <c r="AT149" s="24" t="s">
        <v>142</v>
      </c>
      <c r="AU149" s="24" t="s">
        <v>84</v>
      </c>
      <c r="AY149" s="24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138</v>
      </c>
      <c r="BM149" s="24" t="s">
        <v>275</v>
      </c>
    </row>
    <row r="150" s="1" customFormat="1" ht="25.5" customHeight="1">
      <c r="B150" s="46"/>
      <c r="C150" s="245" t="s">
        <v>276</v>
      </c>
      <c r="D150" s="245" t="s">
        <v>142</v>
      </c>
      <c r="E150" s="246" t="s">
        <v>277</v>
      </c>
      <c r="F150" s="247" t="s">
        <v>278</v>
      </c>
      <c r="G150" s="248" t="s">
        <v>279</v>
      </c>
      <c r="H150" s="249">
        <v>57</v>
      </c>
      <c r="I150" s="250"/>
      <c r="J150" s="251">
        <f>ROUND(I150*H150,2)</f>
        <v>0</v>
      </c>
      <c r="K150" s="247" t="s">
        <v>184</v>
      </c>
      <c r="L150" s="252"/>
      <c r="M150" s="253" t="s">
        <v>22</v>
      </c>
      <c r="N150" s="254" t="s">
        <v>46</v>
      </c>
      <c r="O150" s="47"/>
      <c r="P150" s="230">
        <f>O150*H150</f>
        <v>0</v>
      </c>
      <c r="Q150" s="230">
        <v>0.0038</v>
      </c>
      <c r="R150" s="230">
        <f>Q150*H150</f>
        <v>0.21659999999999999</v>
      </c>
      <c r="S150" s="230">
        <v>0</v>
      </c>
      <c r="T150" s="231">
        <f>S150*H150</f>
        <v>0</v>
      </c>
      <c r="AR150" s="24" t="s">
        <v>146</v>
      </c>
      <c r="AT150" s="24" t="s">
        <v>142</v>
      </c>
      <c r="AU150" s="24" t="s">
        <v>84</v>
      </c>
      <c r="AY150" s="24" t="s">
        <v>131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138</v>
      </c>
      <c r="BM150" s="24" t="s">
        <v>280</v>
      </c>
    </row>
    <row r="151" s="1" customFormat="1" ht="25.5" customHeight="1">
      <c r="B151" s="46"/>
      <c r="C151" s="245" t="s">
        <v>281</v>
      </c>
      <c r="D151" s="245" t="s">
        <v>142</v>
      </c>
      <c r="E151" s="246" t="s">
        <v>282</v>
      </c>
      <c r="F151" s="247" t="s">
        <v>283</v>
      </c>
      <c r="G151" s="248" t="s">
        <v>279</v>
      </c>
      <c r="H151" s="249">
        <v>1</v>
      </c>
      <c r="I151" s="250"/>
      <c r="J151" s="251">
        <f>ROUND(I151*H151,2)</f>
        <v>0</v>
      </c>
      <c r="K151" s="247" t="s">
        <v>137</v>
      </c>
      <c r="L151" s="252"/>
      <c r="M151" s="253" t="s">
        <v>22</v>
      </c>
      <c r="N151" s="254" t="s">
        <v>46</v>
      </c>
      <c r="O151" s="47"/>
      <c r="P151" s="230">
        <f>O151*H151</f>
        <v>0</v>
      </c>
      <c r="Q151" s="230">
        <v>0.0040000000000000001</v>
      </c>
      <c r="R151" s="230">
        <f>Q151*H151</f>
        <v>0.0040000000000000001</v>
      </c>
      <c r="S151" s="230">
        <v>0</v>
      </c>
      <c r="T151" s="231">
        <f>S151*H151</f>
        <v>0</v>
      </c>
      <c r="AR151" s="24" t="s">
        <v>146</v>
      </c>
      <c r="AT151" s="24" t="s">
        <v>142</v>
      </c>
      <c r="AU151" s="24" t="s">
        <v>84</v>
      </c>
      <c r="AY151" s="24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24</v>
      </c>
      <c r="BK151" s="232">
        <f>ROUND(I151*H151,2)</f>
        <v>0</v>
      </c>
      <c r="BL151" s="24" t="s">
        <v>138</v>
      </c>
      <c r="BM151" s="24" t="s">
        <v>284</v>
      </c>
    </row>
    <row r="152" s="1" customFormat="1" ht="25.5" customHeight="1">
      <c r="B152" s="46"/>
      <c r="C152" s="245" t="s">
        <v>285</v>
      </c>
      <c r="D152" s="245" t="s">
        <v>142</v>
      </c>
      <c r="E152" s="246" t="s">
        <v>286</v>
      </c>
      <c r="F152" s="247" t="s">
        <v>287</v>
      </c>
      <c r="G152" s="248" t="s">
        <v>279</v>
      </c>
      <c r="H152" s="249">
        <v>1</v>
      </c>
      <c r="I152" s="250"/>
      <c r="J152" s="251">
        <f>ROUND(I152*H152,2)</f>
        <v>0</v>
      </c>
      <c r="K152" s="247" t="s">
        <v>137</v>
      </c>
      <c r="L152" s="252"/>
      <c r="M152" s="253" t="s">
        <v>22</v>
      </c>
      <c r="N152" s="254" t="s">
        <v>46</v>
      </c>
      <c r="O152" s="47"/>
      <c r="P152" s="230">
        <f>O152*H152</f>
        <v>0</v>
      </c>
      <c r="Q152" s="230">
        <v>0.0083000000000000001</v>
      </c>
      <c r="R152" s="230">
        <f>Q152*H152</f>
        <v>0.0083000000000000001</v>
      </c>
      <c r="S152" s="230">
        <v>0</v>
      </c>
      <c r="T152" s="231">
        <f>S152*H152</f>
        <v>0</v>
      </c>
      <c r="AR152" s="24" t="s">
        <v>146</v>
      </c>
      <c r="AT152" s="24" t="s">
        <v>142</v>
      </c>
      <c r="AU152" s="24" t="s">
        <v>84</v>
      </c>
      <c r="AY152" s="24" t="s">
        <v>131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24" t="s">
        <v>24</v>
      </c>
      <c r="BK152" s="232">
        <f>ROUND(I152*H152,2)</f>
        <v>0</v>
      </c>
      <c r="BL152" s="24" t="s">
        <v>138</v>
      </c>
      <c r="BM152" s="24" t="s">
        <v>288</v>
      </c>
    </row>
    <row r="153" s="1" customFormat="1" ht="25.5" customHeight="1">
      <c r="B153" s="46"/>
      <c r="C153" s="245" t="s">
        <v>289</v>
      </c>
      <c r="D153" s="245" t="s">
        <v>142</v>
      </c>
      <c r="E153" s="246" t="s">
        <v>290</v>
      </c>
      <c r="F153" s="247" t="s">
        <v>291</v>
      </c>
      <c r="G153" s="248" t="s">
        <v>279</v>
      </c>
      <c r="H153" s="249">
        <v>11</v>
      </c>
      <c r="I153" s="250"/>
      <c r="J153" s="251">
        <f>ROUND(I153*H153,2)</f>
        <v>0</v>
      </c>
      <c r="K153" s="247" t="s">
        <v>137</v>
      </c>
      <c r="L153" s="252"/>
      <c r="M153" s="253" t="s">
        <v>22</v>
      </c>
      <c r="N153" s="254" t="s">
        <v>46</v>
      </c>
      <c r="O153" s="47"/>
      <c r="P153" s="230">
        <f>O153*H153</f>
        <v>0</v>
      </c>
      <c r="Q153" s="230">
        <v>0.0027000000000000001</v>
      </c>
      <c r="R153" s="230">
        <f>Q153*H153</f>
        <v>0.029700000000000001</v>
      </c>
      <c r="S153" s="230">
        <v>0</v>
      </c>
      <c r="T153" s="231">
        <f>S153*H153</f>
        <v>0</v>
      </c>
      <c r="AR153" s="24" t="s">
        <v>146</v>
      </c>
      <c r="AT153" s="24" t="s">
        <v>142</v>
      </c>
      <c r="AU153" s="24" t="s">
        <v>84</v>
      </c>
      <c r="AY153" s="24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138</v>
      </c>
      <c r="BM153" s="24" t="s">
        <v>292</v>
      </c>
    </row>
    <row r="154" s="1" customFormat="1" ht="25.5" customHeight="1">
      <c r="B154" s="46"/>
      <c r="C154" s="245" t="s">
        <v>293</v>
      </c>
      <c r="D154" s="245" t="s">
        <v>142</v>
      </c>
      <c r="E154" s="246" t="s">
        <v>294</v>
      </c>
      <c r="F154" s="247" t="s">
        <v>295</v>
      </c>
      <c r="G154" s="248" t="s">
        <v>279</v>
      </c>
      <c r="H154" s="249">
        <v>1</v>
      </c>
      <c r="I154" s="250"/>
      <c r="J154" s="251">
        <f>ROUND(I154*H154,2)</f>
        <v>0</v>
      </c>
      <c r="K154" s="247" t="s">
        <v>137</v>
      </c>
      <c r="L154" s="252"/>
      <c r="M154" s="253" t="s">
        <v>22</v>
      </c>
      <c r="N154" s="254" t="s">
        <v>46</v>
      </c>
      <c r="O154" s="47"/>
      <c r="P154" s="230">
        <f>O154*H154</f>
        <v>0</v>
      </c>
      <c r="Q154" s="230">
        <v>0.0035999999999999999</v>
      </c>
      <c r="R154" s="230">
        <f>Q154*H154</f>
        <v>0.0035999999999999999</v>
      </c>
      <c r="S154" s="230">
        <v>0</v>
      </c>
      <c r="T154" s="231">
        <f>S154*H154</f>
        <v>0</v>
      </c>
      <c r="AR154" s="24" t="s">
        <v>146</v>
      </c>
      <c r="AT154" s="24" t="s">
        <v>142</v>
      </c>
      <c r="AU154" s="24" t="s">
        <v>84</v>
      </c>
      <c r="AY154" s="24" t="s">
        <v>131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24" t="s">
        <v>24</v>
      </c>
      <c r="BK154" s="232">
        <f>ROUND(I154*H154,2)</f>
        <v>0</v>
      </c>
      <c r="BL154" s="24" t="s">
        <v>138</v>
      </c>
      <c r="BM154" s="24" t="s">
        <v>296</v>
      </c>
    </row>
    <row r="155" s="1" customFormat="1" ht="25.5" customHeight="1">
      <c r="B155" s="46"/>
      <c r="C155" s="245" t="s">
        <v>297</v>
      </c>
      <c r="D155" s="245" t="s">
        <v>142</v>
      </c>
      <c r="E155" s="246" t="s">
        <v>298</v>
      </c>
      <c r="F155" s="247" t="s">
        <v>299</v>
      </c>
      <c r="G155" s="248" t="s">
        <v>279</v>
      </c>
      <c r="H155" s="249">
        <v>45</v>
      </c>
      <c r="I155" s="250"/>
      <c r="J155" s="251">
        <f>ROUND(I155*H155,2)</f>
        <v>0</v>
      </c>
      <c r="K155" s="247" t="s">
        <v>137</v>
      </c>
      <c r="L155" s="252"/>
      <c r="M155" s="253" t="s">
        <v>22</v>
      </c>
      <c r="N155" s="254" t="s">
        <v>46</v>
      </c>
      <c r="O155" s="47"/>
      <c r="P155" s="230">
        <f>O155*H155</f>
        <v>0</v>
      </c>
      <c r="Q155" s="230">
        <v>0.0077999999999999996</v>
      </c>
      <c r="R155" s="230">
        <f>Q155*H155</f>
        <v>0.35099999999999998</v>
      </c>
      <c r="S155" s="230">
        <v>0</v>
      </c>
      <c r="T155" s="231">
        <f>S155*H155</f>
        <v>0</v>
      </c>
      <c r="AR155" s="24" t="s">
        <v>146</v>
      </c>
      <c r="AT155" s="24" t="s">
        <v>142</v>
      </c>
      <c r="AU155" s="24" t="s">
        <v>84</v>
      </c>
      <c r="AY155" s="24" t="s">
        <v>131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24</v>
      </c>
      <c r="BK155" s="232">
        <f>ROUND(I155*H155,2)</f>
        <v>0</v>
      </c>
      <c r="BL155" s="24" t="s">
        <v>138</v>
      </c>
      <c r="BM155" s="24" t="s">
        <v>300</v>
      </c>
    </row>
    <row r="156" s="1" customFormat="1" ht="25.5" customHeight="1">
      <c r="B156" s="46"/>
      <c r="C156" s="245" t="s">
        <v>301</v>
      </c>
      <c r="D156" s="245" t="s">
        <v>142</v>
      </c>
      <c r="E156" s="246" t="s">
        <v>302</v>
      </c>
      <c r="F156" s="247" t="s">
        <v>303</v>
      </c>
      <c r="G156" s="248" t="s">
        <v>279</v>
      </c>
      <c r="H156" s="249">
        <v>1</v>
      </c>
      <c r="I156" s="250"/>
      <c r="J156" s="251">
        <f>ROUND(I156*H156,2)</f>
        <v>0</v>
      </c>
      <c r="K156" s="247" t="s">
        <v>137</v>
      </c>
      <c r="L156" s="252"/>
      <c r="M156" s="253" t="s">
        <v>22</v>
      </c>
      <c r="N156" s="254" t="s">
        <v>46</v>
      </c>
      <c r="O156" s="47"/>
      <c r="P156" s="230">
        <f>O156*H156</f>
        <v>0</v>
      </c>
      <c r="Q156" s="230">
        <v>0.0080999999999999996</v>
      </c>
      <c r="R156" s="230">
        <f>Q156*H156</f>
        <v>0.0080999999999999996</v>
      </c>
      <c r="S156" s="230">
        <v>0</v>
      </c>
      <c r="T156" s="231">
        <f>S156*H156</f>
        <v>0</v>
      </c>
      <c r="AR156" s="24" t="s">
        <v>146</v>
      </c>
      <c r="AT156" s="24" t="s">
        <v>142</v>
      </c>
      <c r="AU156" s="24" t="s">
        <v>84</v>
      </c>
      <c r="AY156" s="24" t="s">
        <v>131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138</v>
      </c>
      <c r="BM156" s="24" t="s">
        <v>304</v>
      </c>
    </row>
    <row r="157" s="1" customFormat="1" ht="25.5" customHeight="1">
      <c r="B157" s="46"/>
      <c r="C157" s="245" t="s">
        <v>305</v>
      </c>
      <c r="D157" s="245" t="s">
        <v>142</v>
      </c>
      <c r="E157" s="246" t="s">
        <v>306</v>
      </c>
      <c r="F157" s="247" t="s">
        <v>307</v>
      </c>
      <c r="G157" s="248" t="s">
        <v>279</v>
      </c>
      <c r="H157" s="249">
        <v>1</v>
      </c>
      <c r="I157" s="250"/>
      <c r="J157" s="251">
        <f>ROUND(I157*H157,2)</f>
        <v>0</v>
      </c>
      <c r="K157" s="247" t="s">
        <v>137</v>
      </c>
      <c r="L157" s="252"/>
      <c r="M157" s="253" t="s">
        <v>22</v>
      </c>
      <c r="N157" s="254" t="s">
        <v>46</v>
      </c>
      <c r="O157" s="47"/>
      <c r="P157" s="230">
        <f>O157*H157</f>
        <v>0</v>
      </c>
      <c r="Q157" s="230">
        <v>0.0083000000000000001</v>
      </c>
      <c r="R157" s="230">
        <f>Q157*H157</f>
        <v>0.0083000000000000001</v>
      </c>
      <c r="S157" s="230">
        <v>0</v>
      </c>
      <c r="T157" s="231">
        <f>S157*H157</f>
        <v>0</v>
      </c>
      <c r="AR157" s="24" t="s">
        <v>146</v>
      </c>
      <c r="AT157" s="24" t="s">
        <v>142</v>
      </c>
      <c r="AU157" s="24" t="s">
        <v>84</v>
      </c>
      <c r="AY157" s="24" t="s">
        <v>131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24</v>
      </c>
      <c r="BK157" s="232">
        <f>ROUND(I157*H157,2)</f>
        <v>0</v>
      </c>
      <c r="BL157" s="24" t="s">
        <v>138</v>
      </c>
      <c r="BM157" s="24" t="s">
        <v>308</v>
      </c>
    </row>
    <row r="158" s="1" customFormat="1" ht="16.5" customHeight="1">
      <c r="B158" s="46"/>
      <c r="C158" s="245" t="s">
        <v>309</v>
      </c>
      <c r="D158" s="245" t="s">
        <v>142</v>
      </c>
      <c r="E158" s="246" t="s">
        <v>310</v>
      </c>
      <c r="F158" s="247" t="s">
        <v>311</v>
      </c>
      <c r="G158" s="248" t="s">
        <v>279</v>
      </c>
      <c r="H158" s="249">
        <v>7</v>
      </c>
      <c r="I158" s="250"/>
      <c r="J158" s="251">
        <f>ROUND(I158*H158,2)</f>
        <v>0</v>
      </c>
      <c r="K158" s="247" t="s">
        <v>312</v>
      </c>
      <c r="L158" s="252"/>
      <c r="M158" s="253" t="s">
        <v>22</v>
      </c>
      <c r="N158" s="254" t="s">
        <v>46</v>
      </c>
      <c r="O158" s="47"/>
      <c r="P158" s="230">
        <f>O158*H158</f>
        <v>0</v>
      </c>
      <c r="Q158" s="230">
        <v>0.0071000000000000004</v>
      </c>
      <c r="R158" s="230">
        <f>Q158*H158</f>
        <v>0.049700000000000001</v>
      </c>
      <c r="S158" s="230">
        <v>0</v>
      </c>
      <c r="T158" s="231">
        <f>S158*H158</f>
        <v>0</v>
      </c>
      <c r="AR158" s="24" t="s">
        <v>146</v>
      </c>
      <c r="AT158" s="24" t="s">
        <v>142</v>
      </c>
      <c r="AU158" s="24" t="s">
        <v>84</v>
      </c>
      <c r="AY158" s="24" t="s">
        <v>131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24</v>
      </c>
      <c r="BK158" s="232">
        <f>ROUND(I158*H158,2)</f>
        <v>0</v>
      </c>
      <c r="BL158" s="24" t="s">
        <v>138</v>
      </c>
      <c r="BM158" s="24" t="s">
        <v>313</v>
      </c>
    </row>
    <row r="159" s="1" customFormat="1" ht="25.5" customHeight="1">
      <c r="B159" s="46"/>
      <c r="C159" s="245" t="s">
        <v>314</v>
      </c>
      <c r="D159" s="245" t="s">
        <v>142</v>
      </c>
      <c r="E159" s="246" t="s">
        <v>315</v>
      </c>
      <c r="F159" s="247" t="s">
        <v>316</v>
      </c>
      <c r="G159" s="248" t="s">
        <v>279</v>
      </c>
      <c r="H159" s="249">
        <v>3</v>
      </c>
      <c r="I159" s="250"/>
      <c r="J159" s="251">
        <f>ROUND(I159*H159,2)</f>
        <v>0</v>
      </c>
      <c r="K159" s="247" t="s">
        <v>137</v>
      </c>
      <c r="L159" s="252"/>
      <c r="M159" s="253" t="s">
        <v>22</v>
      </c>
      <c r="N159" s="254" t="s">
        <v>46</v>
      </c>
      <c r="O159" s="47"/>
      <c r="P159" s="230">
        <f>O159*H159</f>
        <v>0</v>
      </c>
      <c r="Q159" s="230">
        <v>0.0086999999999999994</v>
      </c>
      <c r="R159" s="230">
        <f>Q159*H159</f>
        <v>0.026099999999999998</v>
      </c>
      <c r="S159" s="230">
        <v>0</v>
      </c>
      <c r="T159" s="231">
        <f>S159*H159</f>
        <v>0</v>
      </c>
      <c r="AR159" s="24" t="s">
        <v>146</v>
      </c>
      <c r="AT159" s="24" t="s">
        <v>142</v>
      </c>
      <c r="AU159" s="24" t="s">
        <v>84</v>
      </c>
      <c r="AY159" s="24" t="s">
        <v>131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24" t="s">
        <v>24</v>
      </c>
      <c r="BK159" s="232">
        <f>ROUND(I159*H159,2)</f>
        <v>0</v>
      </c>
      <c r="BL159" s="24" t="s">
        <v>138</v>
      </c>
      <c r="BM159" s="24" t="s">
        <v>317</v>
      </c>
    </row>
    <row r="160" s="1" customFormat="1" ht="16.5" customHeight="1">
      <c r="B160" s="46"/>
      <c r="C160" s="245" t="s">
        <v>318</v>
      </c>
      <c r="D160" s="245" t="s">
        <v>142</v>
      </c>
      <c r="E160" s="246" t="s">
        <v>319</v>
      </c>
      <c r="F160" s="247" t="s">
        <v>320</v>
      </c>
      <c r="G160" s="248" t="s">
        <v>279</v>
      </c>
      <c r="H160" s="249">
        <v>2</v>
      </c>
      <c r="I160" s="250"/>
      <c r="J160" s="251">
        <f>ROUND(I160*H160,2)</f>
        <v>0</v>
      </c>
      <c r="K160" s="247" t="s">
        <v>312</v>
      </c>
      <c r="L160" s="252"/>
      <c r="M160" s="253" t="s">
        <v>22</v>
      </c>
      <c r="N160" s="254" t="s">
        <v>46</v>
      </c>
      <c r="O160" s="47"/>
      <c r="P160" s="230">
        <f>O160*H160</f>
        <v>0</v>
      </c>
      <c r="Q160" s="230">
        <v>0.020400000000000001</v>
      </c>
      <c r="R160" s="230">
        <f>Q160*H160</f>
        <v>0.040800000000000003</v>
      </c>
      <c r="S160" s="230">
        <v>0</v>
      </c>
      <c r="T160" s="231">
        <f>S160*H160</f>
        <v>0</v>
      </c>
      <c r="AR160" s="24" t="s">
        <v>146</v>
      </c>
      <c r="AT160" s="24" t="s">
        <v>142</v>
      </c>
      <c r="AU160" s="24" t="s">
        <v>84</v>
      </c>
      <c r="AY160" s="24" t="s">
        <v>131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24" t="s">
        <v>24</v>
      </c>
      <c r="BK160" s="232">
        <f>ROUND(I160*H160,2)</f>
        <v>0</v>
      </c>
      <c r="BL160" s="24" t="s">
        <v>138</v>
      </c>
      <c r="BM160" s="24" t="s">
        <v>321</v>
      </c>
    </row>
    <row r="161" s="1" customFormat="1" ht="25.5" customHeight="1">
      <c r="B161" s="46"/>
      <c r="C161" s="245" t="s">
        <v>322</v>
      </c>
      <c r="D161" s="245" t="s">
        <v>142</v>
      </c>
      <c r="E161" s="246" t="s">
        <v>323</v>
      </c>
      <c r="F161" s="247" t="s">
        <v>324</v>
      </c>
      <c r="G161" s="248" t="s">
        <v>279</v>
      </c>
      <c r="H161" s="249">
        <v>4</v>
      </c>
      <c r="I161" s="250"/>
      <c r="J161" s="251">
        <f>ROUND(I161*H161,2)</f>
        <v>0</v>
      </c>
      <c r="K161" s="247" t="s">
        <v>22</v>
      </c>
      <c r="L161" s="252"/>
      <c r="M161" s="253" t="s">
        <v>22</v>
      </c>
      <c r="N161" s="254" t="s">
        <v>46</v>
      </c>
      <c r="O161" s="47"/>
      <c r="P161" s="230">
        <f>O161*H161</f>
        <v>0</v>
      </c>
      <c r="Q161" s="230">
        <v>0.032000000000000001</v>
      </c>
      <c r="R161" s="230">
        <f>Q161*H161</f>
        <v>0.128</v>
      </c>
      <c r="S161" s="230">
        <v>0</v>
      </c>
      <c r="T161" s="231">
        <f>S161*H161</f>
        <v>0</v>
      </c>
      <c r="AR161" s="24" t="s">
        <v>146</v>
      </c>
      <c r="AT161" s="24" t="s">
        <v>142</v>
      </c>
      <c r="AU161" s="24" t="s">
        <v>84</v>
      </c>
      <c r="AY161" s="24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24</v>
      </c>
      <c r="BK161" s="232">
        <f>ROUND(I161*H161,2)</f>
        <v>0</v>
      </c>
      <c r="BL161" s="24" t="s">
        <v>138</v>
      </c>
      <c r="BM161" s="24" t="s">
        <v>325</v>
      </c>
    </row>
    <row r="162" s="1" customFormat="1" ht="25.5" customHeight="1">
      <c r="B162" s="46"/>
      <c r="C162" s="245" t="s">
        <v>326</v>
      </c>
      <c r="D162" s="245" t="s">
        <v>142</v>
      </c>
      <c r="E162" s="246" t="s">
        <v>327</v>
      </c>
      <c r="F162" s="247" t="s">
        <v>328</v>
      </c>
      <c r="G162" s="248" t="s">
        <v>279</v>
      </c>
      <c r="H162" s="249">
        <v>2</v>
      </c>
      <c r="I162" s="250"/>
      <c r="J162" s="251">
        <f>ROUND(I162*H162,2)</f>
        <v>0</v>
      </c>
      <c r="K162" s="247" t="s">
        <v>137</v>
      </c>
      <c r="L162" s="252"/>
      <c r="M162" s="253" t="s">
        <v>22</v>
      </c>
      <c r="N162" s="254" t="s">
        <v>46</v>
      </c>
      <c r="O162" s="47"/>
      <c r="P162" s="230">
        <f>O162*H162</f>
        <v>0</v>
      </c>
      <c r="Q162" s="230">
        <v>0.031399999999999997</v>
      </c>
      <c r="R162" s="230">
        <f>Q162*H162</f>
        <v>0.062799999999999995</v>
      </c>
      <c r="S162" s="230">
        <v>0</v>
      </c>
      <c r="T162" s="231">
        <f>S162*H162</f>
        <v>0</v>
      </c>
      <c r="AR162" s="24" t="s">
        <v>146</v>
      </c>
      <c r="AT162" s="24" t="s">
        <v>142</v>
      </c>
      <c r="AU162" s="24" t="s">
        <v>84</v>
      </c>
      <c r="AY162" s="24" t="s">
        <v>131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24</v>
      </c>
      <c r="BK162" s="232">
        <f>ROUND(I162*H162,2)</f>
        <v>0</v>
      </c>
      <c r="BL162" s="24" t="s">
        <v>138</v>
      </c>
      <c r="BM162" s="24" t="s">
        <v>329</v>
      </c>
    </row>
    <row r="163" s="1" customFormat="1" ht="16.5" customHeight="1">
      <c r="B163" s="46"/>
      <c r="C163" s="221" t="s">
        <v>330</v>
      </c>
      <c r="D163" s="221" t="s">
        <v>133</v>
      </c>
      <c r="E163" s="222" t="s">
        <v>331</v>
      </c>
      <c r="F163" s="223" t="s">
        <v>332</v>
      </c>
      <c r="G163" s="224" t="s">
        <v>279</v>
      </c>
      <c r="H163" s="225">
        <v>59</v>
      </c>
      <c r="I163" s="226"/>
      <c r="J163" s="227">
        <f>ROUND(I163*H163,2)</f>
        <v>0</v>
      </c>
      <c r="K163" s="223" t="s">
        <v>312</v>
      </c>
      <c r="L163" s="72"/>
      <c r="M163" s="228" t="s">
        <v>22</v>
      </c>
      <c r="N163" s="229" t="s">
        <v>46</v>
      </c>
      <c r="O163" s="47"/>
      <c r="P163" s="230">
        <f>O163*H163</f>
        <v>0</v>
      </c>
      <c r="Q163" s="230">
        <v>0.00021000000000000001</v>
      </c>
      <c r="R163" s="230">
        <f>Q163*H163</f>
        <v>0.01239</v>
      </c>
      <c r="S163" s="230">
        <v>0</v>
      </c>
      <c r="T163" s="231">
        <f>S163*H163</f>
        <v>0</v>
      </c>
      <c r="AR163" s="24" t="s">
        <v>209</v>
      </c>
      <c r="AT163" s="24" t="s">
        <v>133</v>
      </c>
      <c r="AU163" s="24" t="s">
        <v>84</v>
      </c>
      <c r="AY163" s="24" t="s">
        <v>131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24" t="s">
        <v>24</v>
      </c>
      <c r="BK163" s="232">
        <f>ROUND(I163*H163,2)</f>
        <v>0</v>
      </c>
      <c r="BL163" s="24" t="s">
        <v>209</v>
      </c>
      <c r="BM163" s="24" t="s">
        <v>333</v>
      </c>
    </row>
    <row r="164" s="1" customFormat="1" ht="38.25" customHeight="1">
      <c r="B164" s="46"/>
      <c r="C164" s="245" t="s">
        <v>334</v>
      </c>
      <c r="D164" s="245" t="s">
        <v>142</v>
      </c>
      <c r="E164" s="246" t="s">
        <v>335</v>
      </c>
      <c r="F164" s="247" t="s">
        <v>336</v>
      </c>
      <c r="G164" s="248" t="s">
        <v>279</v>
      </c>
      <c r="H164" s="249">
        <v>1</v>
      </c>
      <c r="I164" s="250"/>
      <c r="J164" s="251">
        <f>ROUND(I164*H164,2)</f>
        <v>0</v>
      </c>
      <c r="K164" s="247" t="s">
        <v>137</v>
      </c>
      <c r="L164" s="252"/>
      <c r="M164" s="253" t="s">
        <v>22</v>
      </c>
      <c r="N164" s="254" t="s">
        <v>46</v>
      </c>
      <c r="O164" s="47"/>
      <c r="P164" s="230">
        <f>O164*H164</f>
        <v>0</v>
      </c>
      <c r="Q164" s="230">
        <v>0.0067000000000000002</v>
      </c>
      <c r="R164" s="230">
        <f>Q164*H164</f>
        <v>0.0067000000000000002</v>
      </c>
      <c r="S164" s="230">
        <v>0</v>
      </c>
      <c r="T164" s="231">
        <f>S164*H164</f>
        <v>0</v>
      </c>
      <c r="AR164" s="24" t="s">
        <v>146</v>
      </c>
      <c r="AT164" s="24" t="s">
        <v>142</v>
      </c>
      <c r="AU164" s="24" t="s">
        <v>84</v>
      </c>
      <c r="AY164" s="24" t="s">
        <v>131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24" t="s">
        <v>24</v>
      </c>
      <c r="BK164" s="232">
        <f>ROUND(I164*H164,2)</f>
        <v>0</v>
      </c>
      <c r="BL164" s="24" t="s">
        <v>138</v>
      </c>
      <c r="BM164" s="24" t="s">
        <v>337</v>
      </c>
    </row>
    <row r="165" s="1" customFormat="1" ht="38.25" customHeight="1">
      <c r="B165" s="46"/>
      <c r="C165" s="245" t="s">
        <v>338</v>
      </c>
      <c r="D165" s="245" t="s">
        <v>142</v>
      </c>
      <c r="E165" s="246" t="s">
        <v>339</v>
      </c>
      <c r="F165" s="247" t="s">
        <v>340</v>
      </c>
      <c r="G165" s="248" t="s">
        <v>279</v>
      </c>
      <c r="H165" s="249">
        <v>2</v>
      </c>
      <c r="I165" s="250"/>
      <c r="J165" s="251">
        <f>ROUND(I165*H165,2)</f>
        <v>0</v>
      </c>
      <c r="K165" s="247" t="s">
        <v>137</v>
      </c>
      <c r="L165" s="252"/>
      <c r="M165" s="253" t="s">
        <v>22</v>
      </c>
      <c r="N165" s="254" t="s">
        <v>46</v>
      </c>
      <c r="O165" s="47"/>
      <c r="P165" s="230">
        <f>O165*H165</f>
        <v>0</v>
      </c>
      <c r="Q165" s="230">
        <v>0.019900000000000001</v>
      </c>
      <c r="R165" s="230">
        <f>Q165*H165</f>
        <v>0.039800000000000002</v>
      </c>
      <c r="S165" s="230">
        <v>0</v>
      </c>
      <c r="T165" s="231">
        <f>S165*H165</f>
        <v>0</v>
      </c>
      <c r="AR165" s="24" t="s">
        <v>146</v>
      </c>
      <c r="AT165" s="24" t="s">
        <v>142</v>
      </c>
      <c r="AU165" s="24" t="s">
        <v>84</v>
      </c>
      <c r="AY165" s="24" t="s">
        <v>131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24</v>
      </c>
      <c r="BK165" s="232">
        <f>ROUND(I165*H165,2)</f>
        <v>0</v>
      </c>
      <c r="BL165" s="24" t="s">
        <v>138</v>
      </c>
      <c r="BM165" s="24" t="s">
        <v>341</v>
      </c>
    </row>
    <row r="166" s="1" customFormat="1" ht="38.25" customHeight="1">
      <c r="B166" s="46"/>
      <c r="C166" s="245" t="s">
        <v>342</v>
      </c>
      <c r="D166" s="245" t="s">
        <v>142</v>
      </c>
      <c r="E166" s="246" t="s">
        <v>343</v>
      </c>
      <c r="F166" s="247" t="s">
        <v>344</v>
      </c>
      <c r="G166" s="248" t="s">
        <v>279</v>
      </c>
      <c r="H166" s="249">
        <v>3</v>
      </c>
      <c r="I166" s="250"/>
      <c r="J166" s="251">
        <f>ROUND(I166*H166,2)</f>
        <v>0</v>
      </c>
      <c r="K166" s="247" t="s">
        <v>137</v>
      </c>
      <c r="L166" s="252"/>
      <c r="M166" s="253" t="s">
        <v>22</v>
      </c>
      <c r="N166" s="254" t="s">
        <v>46</v>
      </c>
      <c r="O166" s="47"/>
      <c r="P166" s="230">
        <f>O166*H166</f>
        <v>0</v>
      </c>
      <c r="Q166" s="230">
        <v>0.0088000000000000005</v>
      </c>
      <c r="R166" s="230">
        <f>Q166*H166</f>
        <v>0.0264</v>
      </c>
      <c r="S166" s="230">
        <v>0</v>
      </c>
      <c r="T166" s="231">
        <f>S166*H166</f>
        <v>0</v>
      </c>
      <c r="AR166" s="24" t="s">
        <v>146</v>
      </c>
      <c r="AT166" s="24" t="s">
        <v>142</v>
      </c>
      <c r="AU166" s="24" t="s">
        <v>84</v>
      </c>
      <c r="AY166" s="24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138</v>
      </c>
      <c r="BM166" s="24" t="s">
        <v>345</v>
      </c>
    </row>
    <row r="167" s="1" customFormat="1" ht="38.25" customHeight="1">
      <c r="B167" s="46"/>
      <c r="C167" s="245" t="s">
        <v>346</v>
      </c>
      <c r="D167" s="245" t="s">
        <v>142</v>
      </c>
      <c r="E167" s="246" t="s">
        <v>347</v>
      </c>
      <c r="F167" s="247" t="s">
        <v>348</v>
      </c>
      <c r="G167" s="248" t="s">
        <v>279</v>
      </c>
      <c r="H167" s="249">
        <v>2</v>
      </c>
      <c r="I167" s="250"/>
      <c r="J167" s="251">
        <f>ROUND(I167*H167,2)</f>
        <v>0</v>
      </c>
      <c r="K167" s="247" t="s">
        <v>137</v>
      </c>
      <c r="L167" s="252"/>
      <c r="M167" s="253" t="s">
        <v>22</v>
      </c>
      <c r="N167" s="254" t="s">
        <v>46</v>
      </c>
      <c r="O167" s="47"/>
      <c r="P167" s="230">
        <f>O167*H167</f>
        <v>0</v>
      </c>
      <c r="Q167" s="230">
        <v>0.0091999999999999998</v>
      </c>
      <c r="R167" s="230">
        <f>Q167*H167</f>
        <v>0.0184</v>
      </c>
      <c r="S167" s="230">
        <v>0</v>
      </c>
      <c r="T167" s="231">
        <f>S167*H167</f>
        <v>0</v>
      </c>
      <c r="AR167" s="24" t="s">
        <v>146</v>
      </c>
      <c r="AT167" s="24" t="s">
        <v>142</v>
      </c>
      <c r="AU167" s="24" t="s">
        <v>84</v>
      </c>
      <c r="AY167" s="24" t="s">
        <v>131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24</v>
      </c>
      <c r="BK167" s="232">
        <f>ROUND(I167*H167,2)</f>
        <v>0</v>
      </c>
      <c r="BL167" s="24" t="s">
        <v>138</v>
      </c>
      <c r="BM167" s="24" t="s">
        <v>349</v>
      </c>
    </row>
    <row r="168" s="1" customFormat="1" ht="38.25" customHeight="1">
      <c r="B168" s="46"/>
      <c r="C168" s="245" t="s">
        <v>350</v>
      </c>
      <c r="D168" s="245" t="s">
        <v>142</v>
      </c>
      <c r="E168" s="246" t="s">
        <v>351</v>
      </c>
      <c r="F168" s="247" t="s">
        <v>352</v>
      </c>
      <c r="G168" s="248" t="s">
        <v>279</v>
      </c>
      <c r="H168" s="249">
        <v>4</v>
      </c>
      <c r="I168" s="250"/>
      <c r="J168" s="251">
        <f>ROUND(I168*H168,2)</f>
        <v>0</v>
      </c>
      <c r="K168" s="247" t="s">
        <v>137</v>
      </c>
      <c r="L168" s="252"/>
      <c r="M168" s="253" t="s">
        <v>22</v>
      </c>
      <c r="N168" s="254" t="s">
        <v>46</v>
      </c>
      <c r="O168" s="47"/>
      <c r="P168" s="230">
        <f>O168*H168</f>
        <v>0</v>
      </c>
      <c r="Q168" s="230">
        <v>0.0086999999999999994</v>
      </c>
      <c r="R168" s="230">
        <f>Q168*H168</f>
        <v>0.034799999999999998</v>
      </c>
      <c r="S168" s="230">
        <v>0</v>
      </c>
      <c r="T168" s="231">
        <f>S168*H168</f>
        <v>0</v>
      </c>
      <c r="AR168" s="24" t="s">
        <v>146</v>
      </c>
      <c r="AT168" s="24" t="s">
        <v>142</v>
      </c>
      <c r="AU168" s="24" t="s">
        <v>84</v>
      </c>
      <c r="AY168" s="24" t="s">
        <v>131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24</v>
      </c>
      <c r="BK168" s="232">
        <f>ROUND(I168*H168,2)</f>
        <v>0</v>
      </c>
      <c r="BL168" s="24" t="s">
        <v>138</v>
      </c>
      <c r="BM168" s="24" t="s">
        <v>353</v>
      </c>
    </row>
    <row r="169" s="1" customFormat="1" ht="25.5" customHeight="1">
      <c r="B169" s="46"/>
      <c r="C169" s="245" t="s">
        <v>354</v>
      </c>
      <c r="D169" s="245" t="s">
        <v>142</v>
      </c>
      <c r="E169" s="246" t="s">
        <v>355</v>
      </c>
      <c r="F169" s="247" t="s">
        <v>356</v>
      </c>
      <c r="G169" s="248" t="s">
        <v>279</v>
      </c>
      <c r="H169" s="249">
        <v>2</v>
      </c>
      <c r="I169" s="250"/>
      <c r="J169" s="251">
        <f>ROUND(I169*H169,2)</f>
        <v>0</v>
      </c>
      <c r="K169" s="247" t="s">
        <v>22</v>
      </c>
      <c r="L169" s="252"/>
      <c r="M169" s="253" t="s">
        <v>22</v>
      </c>
      <c r="N169" s="254" t="s">
        <v>46</v>
      </c>
      <c r="O169" s="47"/>
      <c r="P169" s="230">
        <f>O169*H169</f>
        <v>0</v>
      </c>
      <c r="Q169" s="230">
        <v>0.0241</v>
      </c>
      <c r="R169" s="230">
        <f>Q169*H169</f>
        <v>0.0482</v>
      </c>
      <c r="S169" s="230">
        <v>0</v>
      </c>
      <c r="T169" s="231">
        <f>S169*H169</f>
        <v>0</v>
      </c>
      <c r="AR169" s="24" t="s">
        <v>146</v>
      </c>
      <c r="AT169" s="24" t="s">
        <v>142</v>
      </c>
      <c r="AU169" s="24" t="s">
        <v>84</v>
      </c>
      <c r="AY169" s="24" t="s">
        <v>131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138</v>
      </c>
      <c r="BM169" s="24" t="s">
        <v>357</v>
      </c>
    </row>
    <row r="170" s="1" customFormat="1" ht="38.25" customHeight="1">
      <c r="B170" s="46"/>
      <c r="C170" s="245" t="s">
        <v>358</v>
      </c>
      <c r="D170" s="245" t="s">
        <v>142</v>
      </c>
      <c r="E170" s="246" t="s">
        <v>359</v>
      </c>
      <c r="F170" s="247" t="s">
        <v>360</v>
      </c>
      <c r="G170" s="248" t="s">
        <v>279</v>
      </c>
      <c r="H170" s="249">
        <v>2</v>
      </c>
      <c r="I170" s="250"/>
      <c r="J170" s="251">
        <f>ROUND(I170*H170,2)</f>
        <v>0</v>
      </c>
      <c r="K170" s="247" t="s">
        <v>137</v>
      </c>
      <c r="L170" s="252"/>
      <c r="M170" s="253" t="s">
        <v>22</v>
      </c>
      <c r="N170" s="254" t="s">
        <v>46</v>
      </c>
      <c r="O170" s="47"/>
      <c r="P170" s="230">
        <f>O170*H170</f>
        <v>0</v>
      </c>
      <c r="Q170" s="230">
        <v>0.0235</v>
      </c>
      <c r="R170" s="230">
        <f>Q170*H170</f>
        <v>0.047</v>
      </c>
      <c r="S170" s="230">
        <v>0</v>
      </c>
      <c r="T170" s="231">
        <f>S170*H170</f>
        <v>0</v>
      </c>
      <c r="AR170" s="24" t="s">
        <v>146</v>
      </c>
      <c r="AT170" s="24" t="s">
        <v>142</v>
      </c>
      <c r="AU170" s="24" t="s">
        <v>84</v>
      </c>
      <c r="AY170" s="24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24</v>
      </c>
      <c r="BK170" s="232">
        <f>ROUND(I170*H170,2)</f>
        <v>0</v>
      </c>
      <c r="BL170" s="24" t="s">
        <v>138</v>
      </c>
      <c r="BM170" s="24" t="s">
        <v>361</v>
      </c>
    </row>
    <row r="171" s="1" customFormat="1" ht="16.5" customHeight="1">
      <c r="B171" s="46"/>
      <c r="C171" s="221" t="s">
        <v>362</v>
      </c>
      <c r="D171" s="221" t="s">
        <v>133</v>
      </c>
      <c r="E171" s="222" t="s">
        <v>363</v>
      </c>
      <c r="F171" s="223" t="s">
        <v>364</v>
      </c>
      <c r="G171" s="224" t="s">
        <v>279</v>
      </c>
      <c r="H171" s="225">
        <v>1</v>
      </c>
      <c r="I171" s="226"/>
      <c r="J171" s="227">
        <f>ROUND(I171*H171,2)</f>
        <v>0</v>
      </c>
      <c r="K171" s="223" t="s">
        <v>137</v>
      </c>
      <c r="L171" s="72"/>
      <c r="M171" s="228" t="s">
        <v>22</v>
      </c>
      <c r="N171" s="229" t="s">
        <v>46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4" t="s">
        <v>138</v>
      </c>
      <c r="AT171" s="24" t="s">
        <v>133</v>
      </c>
      <c r="AU171" s="24" t="s">
        <v>84</v>
      </c>
      <c r="AY171" s="24" t="s">
        <v>131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24</v>
      </c>
      <c r="BK171" s="232">
        <f>ROUND(I171*H171,2)</f>
        <v>0</v>
      </c>
      <c r="BL171" s="24" t="s">
        <v>138</v>
      </c>
      <c r="BM171" s="24" t="s">
        <v>365</v>
      </c>
    </row>
    <row r="172" s="1" customFormat="1" ht="16.5" customHeight="1">
      <c r="B172" s="46"/>
      <c r="C172" s="221" t="s">
        <v>366</v>
      </c>
      <c r="D172" s="221" t="s">
        <v>133</v>
      </c>
      <c r="E172" s="222" t="s">
        <v>367</v>
      </c>
      <c r="F172" s="223" t="s">
        <v>368</v>
      </c>
      <c r="G172" s="224" t="s">
        <v>279</v>
      </c>
      <c r="H172" s="225">
        <v>1</v>
      </c>
      <c r="I172" s="226"/>
      <c r="J172" s="227">
        <f>ROUND(I172*H172,2)</f>
        <v>0</v>
      </c>
      <c r="K172" s="223" t="s">
        <v>137</v>
      </c>
      <c r="L172" s="72"/>
      <c r="M172" s="228" t="s">
        <v>22</v>
      </c>
      <c r="N172" s="229" t="s">
        <v>46</v>
      </c>
      <c r="O172" s="47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AR172" s="24" t="s">
        <v>138</v>
      </c>
      <c r="AT172" s="24" t="s">
        <v>133</v>
      </c>
      <c r="AU172" s="24" t="s">
        <v>84</v>
      </c>
      <c r="AY172" s="24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24</v>
      </c>
      <c r="BK172" s="232">
        <f>ROUND(I172*H172,2)</f>
        <v>0</v>
      </c>
      <c r="BL172" s="24" t="s">
        <v>138</v>
      </c>
      <c r="BM172" s="24" t="s">
        <v>369</v>
      </c>
    </row>
    <row r="173" s="1" customFormat="1">
      <c r="B173" s="46"/>
      <c r="C173" s="74"/>
      <c r="D173" s="235" t="s">
        <v>170</v>
      </c>
      <c r="E173" s="74"/>
      <c r="F173" s="255" t="s">
        <v>370</v>
      </c>
      <c r="G173" s="74"/>
      <c r="H173" s="74"/>
      <c r="I173" s="191"/>
      <c r="J173" s="74"/>
      <c r="K173" s="74"/>
      <c r="L173" s="72"/>
      <c r="M173" s="256"/>
      <c r="N173" s="47"/>
      <c r="O173" s="47"/>
      <c r="P173" s="47"/>
      <c r="Q173" s="47"/>
      <c r="R173" s="47"/>
      <c r="S173" s="47"/>
      <c r="T173" s="95"/>
      <c r="AT173" s="24" t="s">
        <v>170</v>
      </c>
      <c r="AU173" s="24" t="s">
        <v>84</v>
      </c>
    </row>
    <row r="174" s="1" customFormat="1" ht="16.5" customHeight="1">
      <c r="B174" s="46"/>
      <c r="C174" s="221" t="s">
        <v>371</v>
      </c>
      <c r="D174" s="221" t="s">
        <v>133</v>
      </c>
      <c r="E174" s="222" t="s">
        <v>372</v>
      </c>
      <c r="F174" s="223" t="s">
        <v>373</v>
      </c>
      <c r="G174" s="224" t="s">
        <v>279</v>
      </c>
      <c r="H174" s="225">
        <v>2</v>
      </c>
      <c r="I174" s="226"/>
      <c r="J174" s="227">
        <f>ROUND(I174*H174,2)</f>
        <v>0</v>
      </c>
      <c r="K174" s="223" t="s">
        <v>137</v>
      </c>
      <c r="L174" s="72"/>
      <c r="M174" s="228" t="s">
        <v>22</v>
      </c>
      <c r="N174" s="229" t="s">
        <v>46</v>
      </c>
      <c r="O174" s="47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AR174" s="24" t="s">
        <v>138</v>
      </c>
      <c r="AT174" s="24" t="s">
        <v>133</v>
      </c>
      <c r="AU174" s="24" t="s">
        <v>84</v>
      </c>
      <c r="AY174" s="24" t="s">
        <v>131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24</v>
      </c>
      <c r="BK174" s="232">
        <f>ROUND(I174*H174,2)</f>
        <v>0</v>
      </c>
      <c r="BL174" s="24" t="s">
        <v>138</v>
      </c>
      <c r="BM174" s="24" t="s">
        <v>374</v>
      </c>
    </row>
    <row r="175" s="1" customFormat="1">
      <c r="B175" s="46"/>
      <c r="C175" s="74"/>
      <c r="D175" s="235" t="s">
        <v>170</v>
      </c>
      <c r="E175" s="74"/>
      <c r="F175" s="255" t="s">
        <v>370</v>
      </c>
      <c r="G175" s="74"/>
      <c r="H175" s="74"/>
      <c r="I175" s="191"/>
      <c r="J175" s="74"/>
      <c r="K175" s="74"/>
      <c r="L175" s="72"/>
      <c r="M175" s="256"/>
      <c r="N175" s="47"/>
      <c r="O175" s="47"/>
      <c r="P175" s="47"/>
      <c r="Q175" s="47"/>
      <c r="R175" s="47"/>
      <c r="S175" s="47"/>
      <c r="T175" s="95"/>
      <c r="AT175" s="24" t="s">
        <v>170</v>
      </c>
      <c r="AU175" s="24" t="s">
        <v>84</v>
      </c>
    </row>
    <row r="176" s="1" customFormat="1" ht="25.5" customHeight="1">
      <c r="B176" s="46"/>
      <c r="C176" s="221" t="s">
        <v>375</v>
      </c>
      <c r="D176" s="221" t="s">
        <v>133</v>
      </c>
      <c r="E176" s="222" t="s">
        <v>376</v>
      </c>
      <c r="F176" s="223" t="s">
        <v>377</v>
      </c>
      <c r="G176" s="224" t="s">
        <v>145</v>
      </c>
      <c r="H176" s="225">
        <v>165.59999999999999</v>
      </c>
      <c r="I176" s="226"/>
      <c r="J176" s="227">
        <f>ROUND(I176*H176,2)</f>
        <v>0</v>
      </c>
      <c r="K176" s="223" t="s">
        <v>22</v>
      </c>
      <c r="L176" s="72"/>
      <c r="M176" s="228" t="s">
        <v>22</v>
      </c>
      <c r="N176" s="229" t="s">
        <v>46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AR176" s="24" t="s">
        <v>138</v>
      </c>
      <c r="AT176" s="24" t="s">
        <v>133</v>
      </c>
      <c r="AU176" s="24" t="s">
        <v>84</v>
      </c>
      <c r="AY176" s="24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24</v>
      </c>
      <c r="BK176" s="232">
        <f>ROUND(I176*H176,2)</f>
        <v>0</v>
      </c>
      <c r="BL176" s="24" t="s">
        <v>138</v>
      </c>
      <c r="BM176" s="24" t="s">
        <v>378</v>
      </c>
    </row>
    <row r="177" s="11" customFormat="1">
      <c r="B177" s="233"/>
      <c r="C177" s="234"/>
      <c r="D177" s="235" t="s">
        <v>140</v>
      </c>
      <c r="E177" s="236" t="s">
        <v>22</v>
      </c>
      <c r="F177" s="237" t="s">
        <v>267</v>
      </c>
      <c r="G177" s="234"/>
      <c r="H177" s="238">
        <v>165.59999999999999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140</v>
      </c>
      <c r="AU177" s="244" t="s">
        <v>84</v>
      </c>
      <c r="AV177" s="11" t="s">
        <v>84</v>
      </c>
      <c r="AW177" s="11" t="s">
        <v>39</v>
      </c>
      <c r="AX177" s="11" t="s">
        <v>24</v>
      </c>
      <c r="AY177" s="244" t="s">
        <v>131</v>
      </c>
    </row>
    <row r="178" s="1" customFormat="1" ht="25.5" customHeight="1">
      <c r="B178" s="46"/>
      <c r="C178" s="221" t="s">
        <v>379</v>
      </c>
      <c r="D178" s="221" t="s">
        <v>133</v>
      </c>
      <c r="E178" s="222" t="s">
        <v>380</v>
      </c>
      <c r="F178" s="223" t="s">
        <v>381</v>
      </c>
      <c r="G178" s="224" t="s">
        <v>145</v>
      </c>
      <c r="H178" s="225">
        <v>19</v>
      </c>
      <c r="I178" s="226"/>
      <c r="J178" s="227">
        <f>ROUND(I178*H178,2)</f>
        <v>0</v>
      </c>
      <c r="K178" s="223" t="s">
        <v>137</v>
      </c>
      <c r="L178" s="72"/>
      <c r="M178" s="228" t="s">
        <v>22</v>
      </c>
      <c r="N178" s="229" t="s">
        <v>46</v>
      </c>
      <c r="O178" s="47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AR178" s="24" t="s">
        <v>138</v>
      </c>
      <c r="AT178" s="24" t="s">
        <v>133</v>
      </c>
      <c r="AU178" s="24" t="s">
        <v>84</v>
      </c>
      <c r="AY178" s="24" t="s">
        <v>131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24</v>
      </c>
      <c r="BK178" s="232">
        <f>ROUND(I178*H178,2)</f>
        <v>0</v>
      </c>
      <c r="BL178" s="24" t="s">
        <v>138</v>
      </c>
      <c r="BM178" s="24" t="s">
        <v>382</v>
      </c>
    </row>
    <row r="179" s="1" customFormat="1">
      <c r="B179" s="46"/>
      <c r="C179" s="74"/>
      <c r="D179" s="235" t="s">
        <v>170</v>
      </c>
      <c r="E179" s="74"/>
      <c r="F179" s="255" t="s">
        <v>383</v>
      </c>
      <c r="G179" s="74"/>
      <c r="H179" s="74"/>
      <c r="I179" s="191"/>
      <c r="J179" s="74"/>
      <c r="K179" s="74"/>
      <c r="L179" s="72"/>
      <c r="M179" s="256"/>
      <c r="N179" s="47"/>
      <c r="O179" s="47"/>
      <c r="P179" s="47"/>
      <c r="Q179" s="47"/>
      <c r="R179" s="47"/>
      <c r="S179" s="47"/>
      <c r="T179" s="95"/>
      <c r="AT179" s="24" t="s">
        <v>170</v>
      </c>
      <c r="AU179" s="24" t="s">
        <v>84</v>
      </c>
    </row>
    <row r="180" s="1" customFormat="1" ht="25.5" customHeight="1">
      <c r="B180" s="46"/>
      <c r="C180" s="221" t="s">
        <v>384</v>
      </c>
      <c r="D180" s="221" t="s">
        <v>133</v>
      </c>
      <c r="E180" s="222" t="s">
        <v>385</v>
      </c>
      <c r="F180" s="223" t="s">
        <v>386</v>
      </c>
      <c r="G180" s="224" t="s">
        <v>145</v>
      </c>
      <c r="H180" s="225">
        <v>502.5</v>
      </c>
      <c r="I180" s="226"/>
      <c r="J180" s="227">
        <f>ROUND(I180*H180,2)</f>
        <v>0</v>
      </c>
      <c r="K180" s="223" t="s">
        <v>137</v>
      </c>
      <c r="L180" s="72"/>
      <c r="M180" s="228" t="s">
        <v>22</v>
      </c>
      <c r="N180" s="229" t="s">
        <v>46</v>
      </c>
      <c r="O180" s="47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AR180" s="24" t="s">
        <v>138</v>
      </c>
      <c r="AT180" s="24" t="s">
        <v>133</v>
      </c>
      <c r="AU180" s="24" t="s">
        <v>84</v>
      </c>
      <c r="AY180" s="24" t="s">
        <v>131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24</v>
      </c>
      <c r="BK180" s="232">
        <f>ROUND(I180*H180,2)</f>
        <v>0</v>
      </c>
      <c r="BL180" s="24" t="s">
        <v>138</v>
      </c>
      <c r="BM180" s="24" t="s">
        <v>387</v>
      </c>
    </row>
    <row r="181" s="1" customFormat="1">
      <c r="B181" s="46"/>
      <c r="C181" s="74"/>
      <c r="D181" s="235" t="s">
        <v>170</v>
      </c>
      <c r="E181" s="74"/>
      <c r="F181" s="255" t="s">
        <v>383</v>
      </c>
      <c r="G181" s="74"/>
      <c r="H181" s="74"/>
      <c r="I181" s="191"/>
      <c r="J181" s="74"/>
      <c r="K181" s="74"/>
      <c r="L181" s="72"/>
      <c r="M181" s="256"/>
      <c r="N181" s="47"/>
      <c r="O181" s="47"/>
      <c r="P181" s="47"/>
      <c r="Q181" s="47"/>
      <c r="R181" s="47"/>
      <c r="S181" s="47"/>
      <c r="T181" s="95"/>
      <c r="AT181" s="24" t="s">
        <v>170</v>
      </c>
      <c r="AU181" s="24" t="s">
        <v>84</v>
      </c>
    </row>
    <row r="182" s="1" customFormat="1" ht="25.5" customHeight="1">
      <c r="B182" s="46"/>
      <c r="C182" s="221" t="s">
        <v>388</v>
      </c>
      <c r="D182" s="221" t="s">
        <v>133</v>
      </c>
      <c r="E182" s="222" t="s">
        <v>389</v>
      </c>
      <c r="F182" s="223" t="s">
        <v>390</v>
      </c>
      <c r="G182" s="224" t="s">
        <v>279</v>
      </c>
      <c r="H182" s="225">
        <v>12</v>
      </c>
      <c r="I182" s="226"/>
      <c r="J182" s="227">
        <f>ROUND(I182*H182,2)</f>
        <v>0</v>
      </c>
      <c r="K182" s="223" t="s">
        <v>22</v>
      </c>
      <c r="L182" s="72"/>
      <c r="M182" s="228" t="s">
        <v>22</v>
      </c>
      <c r="N182" s="229" t="s">
        <v>46</v>
      </c>
      <c r="O182" s="47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AR182" s="24" t="s">
        <v>138</v>
      </c>
      <c r="AT182" s="24" t="s">
        <v>133</v>
      </c>
      <c r="AU182" s="24" t="s">
        <v>84</v>
      </c>
      <c r="AY182" s="24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24</v>
      </c>
      <c r="BK182" s="232">
        <f>ROUND(I182*H182,2)</f>
        <v>0</v>
      </c>
      <c r="BL182" s="24" t="s">
        <v>138</v>
      </c>
      <c r="BM182" s="24" t="s">
        <v>391</v>
      </c>
    </row>
    <row r="183" s="1" customFormat="1" ht="16.5" customHeight="1">
      <c r="B183" s="46"/>
      <c r="C183" s="221" t="s">
        <v>392</v>
      </c>
      <c r="D183" s="221" t="s">
        <v>133</v>
      </c>
      <c r="E183" s="222" t="s">
        <v>393</v>
      </c>
      <c r="F183" s="223" t="s">
        <v>394</v>
      </c>
      <c r="G183" s="224" t="s">
        <v>279</v>
      </c>
      <c r="H183" s="225">
        <v>4</v>
      </c>
      <c r="I183" s="226"/>
      <c r="J183" s="227">
        <f>ROUND(I183*H183,2)</f>
        <v>0</v>
      </c>
      <c r="K183" s="223" t="s">
        <v>312</v>
      </c>
      <c r="L183" s="72"/>
      <c r="M183" s="228" t="s">
        <v>22</v>
      </c>
      <c r="N183" s="229" t="s">
        <v>46</v>
      </c>
      <c r="O183" s="47"/>
      <c r="P183" s="230">
        <f>O183*H183</f>
        <v>0</v>
      </c>
      <c r="Q183" s="230">
        <v>0.00080000000000000004</v>
      </c>
      <c r="R183" s="230">
        <f>Q183*H183</f>
        <v>0.0032000000000000002</v>
      </c>
      <c r="S183" s="230">
        <v>0</v>
      </c>
      <c r="T183" s="231">
        <f>S183*H183</f>
        <v>0</v>
      </c>
      <c r="AR183" s="24" t="s">
        <v>138</v>
      </c>
      <c r="AT183" s="24" t="s">
        <v>133</v>
      </c>
      <c r="AU183" s="24" t="s">
        <v>84</v>
      </c>
      <c r="AY183" s="24" t="s">
        <v>131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24" t="s">
        <v>24</v>
      </c>
      <c r="BK183" s="232">
        <f>ROUND(I183*H183,2)</f>
        <v>0</v>
      </c>
      <c r="BL183" s="24" t="s">
        <v>138</v>
      </c>
      <c r="BM183" s="24" t="s">
        <v>395</v>
      </c>
    </row>
    <row r="184" s="1" customFormat="1" ht="25.5" customHeight="1">
      <c r="B184" s="46"/>
      <c r="C184" s="245" t="s">
        <v>396</v>
      </c>
      <c r="D184" s="245" t="s">
        <v>142</v>
      </c>
      <c r="E184" s="246" t="s">
        <v>397</v>
      </c>
      <c r="F184" s="247" t="s">
        <v>398</v>
      </c>
      <c r="G184" s="248" t="s">
        <v>279</v>
      </c>
      <c r="H184" s="249">
        <v>3</v>
      </c>
      <c r="I184" s="250"/>
      <c r="J184" s="251">
        <f>ROUND(I184*H184,2)</f>
        <v>0</v>
      </c>
      <c r="K184" s="247" t="s">
        <v>137</v>
      </c>
      <c r="L184" s="252"/>
      <c r="M184" s="253" t="s">
        <v>22</v>
      </c>
      <c r="N184" s="254" t="s">
        <v>46</v>
      </c>
      <c r="O184" s="47"/>
      <c r="P184" s="230">
        <f>O184*H184</f>
        <v>0</v>
      </c>
      <c r="Q184" s="230">
        <v>0.032500000000000001</v>
      </c>
      <c r="R184" s="230">
        <f>Q184*H184</f>
        <v>0.097500000000000003</v>
      </c>
      <c r="S184" s="230">
        <v>0</v>
      </c>
      <c r="T184" s="231">
        <f>S184*H184</f>
        <v>0</v>
      </c>
      <c r="AR184" s="24" t="s">
        <v>146</v>
      </c>
      <c r="AT184" s="24" t="s">
        <v>142</v>
      </c>
      <c r="AU184" s="24" t="s">
        <v>84</v>
      </c>
      <c r="AY184" s="24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24</v>
      </c>
      <c r="BK184" s="232">
        <f>ROUND(I184*H184,2)</f>
        <v>0</v>
      </c>
      <c r="BL184" s="24" t="s">
        <v>138</v>
      </c>
      <c r="BM184" s="24" t="s">
        <v>399</v>
      </c>
    </row>
    <row r="185" s="1" customFormat="1" ht="25.5" customHeight="1">
      <c r="B185" s="46"/>
      <c r="C185" s="245" t="s">
        <v>400</v>
      </c>
      <c r="D185" s="245" t="s">
        <v>142</v>
      </c>
      <c r="E185" s="246" t="s">
        <v>401</v>
      </c>
      <c r="F185" s="247" t="s">
        <v>402</v>
      </c>
      <c r="G185" s="248" t="s">
        <v>279</v>
      </c>
      <c r="H185" s="249">
        <v>1</v>
      </c>
      <c r="I185" s="250"/>
      <c r="J185" s="251">
        <f>ROUND(I185*H185,2)</f>
        <v>0</v>
      </c>
      <c r="K185" s="247" t="s">
        <v>22</v>
      </c>
      <c r="L185" s="252"/>
      <c r="M185" s="253" t="s">
        <v>22</v>
      </c>
      <c r="N185" s="254" t="s">
        <v>46</v>
      </c>
      <c r="O185" s="47"/>
      <c r="P185" s="230">
        <f>O185*H185</f>
        <v>0</v>
      </c>
      <c r="Q185" s="230">
        <v>0.032500000000000001</v>
      </c>
      <c r="R185" s="230">
        <f>Q185*H185</f>
        <v>0.032500000000000001</v>
      </c>
      <c r="S185" s="230">
        <v>0</v>
      </c>
      <c r="T185" s="231">
        <f>S185*H185</f>
        <v>0</v>
      </c>
      <c r="AR185" s="24" t="s">
        <v>146</v>
      </c>
      <c r="AT185" s="24" t="s">
        <v>142</v>
      </c>
      <c r="AU185" s="24" t="s">
        <v>84</v>
      </c>
      <c r="AY185" s="24" t="s">
        <v>131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24</v>
      </c>
      <c r="BK185" s="232">
        <f>ROUND(I185*H185,2)</f>
        <v>0</v>
      </c>
      <c r="BL185" s="24" t="s">
        <v>138</v>
      </c>
      <c r="BM185" s="24" t="s">
        <v>403</v>
      </c>
    </row>
    <row r="186" s="1" customFormat="1" ht="16.5" customHeight="1">
      <c r="B186" s="46"/>
      <c r="C186" s="245" t="s">
        <v>404</v>
      </c>
      <c r="D186" s="245" t="s">
        <v>142</v>
      </c>
      <c r="E186" s="246" t="s">
        <v>405</v>
      </c>
      <c r="F186" s="247" t="s">
        <v>406</v>
      </c>
      <c r="G186" s="248" t="s">
        <v>279</v>
      </c>
      <c r="H186" s="249">
        <v>7</v>
      </c>
      <c r="I186" s="250"/>
      <c r="J186" s="251">
        <f>ROUND(I186*H186,2)</f>
        <v>0</v>
      </c>
      <c r="K186" s="247" t="s">
        <v>184</v>
      </c>
      <c r="L186" s="252"/>
      <c r="M186" s="253" t="s">
        <v>22</v>
      </c>
      <c r="N186" s="254" t="s">
        <v>46</v>
      </c>
      <c r="O186" s="47"/>
      <c r="P186" s="230">
        <f>O186*H186</f>
        <v>0</v>
      </c>
      <c r="Q186" s="230">
        <v>0.0035000000000000001</v>
      </c>
      <c r="R186" s="230">
        <f>Q186*H186</f>
        <v>0.024500000000000001</v>
      </c>
      <c r="S186" s="230">
        <v>0</v>
      </c>
      <c r="T186" s="231">
        <f>S186*H186</f>
        <v>0</v>
      </c>
      <c r="AR186" s="24" t="s">
        <v>146</v>
      </c>
      <c r="AT186" s="24" t="s">
        <v>142</v>
      </c>
      <c r="AU186" s="24" t="s">
        <v>84</v>
      </c>
      <c r="AY186" s="24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24</v>
      </c>
      <c r="BK186" s="232">
        <f>ROUND(I186*H186,2)</f>
        <v>0</v>
      </c>
      <c r="BL186" s="24" t="s">
        <v>138</v>
      </c>
      <c r="BM186" s="24" t="s">
        <v>407</v>
      </c>
    </row>
    <row r="187" s="1" customFormat="1" ht="16.5" customHeight="1">
      <c r="B187" s="46"/>
      <c r="C187" s="245" t="s">
        <v>408</v>
      </c>
      <c r="D187" s="245" t="s">
        <v>142</v>
      </c>
      <c r="E187" s="246" t="s">
        <v>409</v>
      </c>
      <c r="F187" s="247" t="s">
        <v>410</v>
      </c>
      <c r="G187" s="248" t="s">
        <v>279</v>
      </c>
      <c r="H187" s="249">
        <v>2</v>
      </c>
      <c r="I187" s="250"/>
      <c r="J187" s="251">
        <f>ROUND(I187*H187,2)</f>
        <v>0</v>
      </c>
      <c r="K187" s="247" t="s">
        <v>137</v>
      </c>
      <c r="L187" s="252"/>
      <c r="M187" s="253" t="s">
        <v>22</v>
      </c>
      <c r="N187" s="254" t="s">
        <v>46</v>
      </c>
      <c r="O187" s="47"/>
      <c r="P187" s="230">
        <f>O187*H187</f>
        <v>0</v>
      </c>
      <c r="Q187" s="230">
        <v>0.0040000000000000001</v>
      </c>
      <c r="R187" s="230">
        <f>Q187*H187</f>
        <v>0.0080000000000000002</v>
      </c>
      <c r="S187" s="230">
        <v>0</v>
      </c>
      <c r="T187" s="231">
        <f>S187*H187</f>
        <v>0</v>
      </c>
      <c r="AR187" s="24" t="s">
        <v>146</v>
      </c>
      <c r="AT187" s="24" t="s">
        <v>142</v>
      </c>
      <c r="AU187" s="24" t="s">
        <v>84</v>
      </c>
      <c r="AY187" s="24" t="s">
        <v>131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24</v>
      </c>
      <c r="BK187" s="232">
        <f>ROUND(I187*H187,2)</f>
        <v>0</v>
      </c>
      <c r="BL187" s="24" t="s">
        <v>138</v>
      </c>
      <c r="BM187" s="24" t="s">
        <v>411</v>
      </c>
    </row>
    <row r="188" s="1" customFormat="1" ht="16.5" customHeight="1">
      <c r="B188" s="46"/>
      <c r="C188" s="245" t="s">
        <v>412</v>
      </c>
      <c r="D188" s="245" t="s">
        <v>142</v>
      </c>
      <c r="E188" s="246" t="s">
        <v>413</v>
      </c>
      <c r="F188" s="247" t="s">
        <v>414</v>
      </c>
      <c r="G188" s="248" t="s">
        <v>279</v>
      </c>
      <c r="H188" s="249">
        <v>59</v>
      </c>
      <c r="I188" s="250"/>
      <c r="J188" s="251">
        <f>ROUND(I188*H188,2)</f>
        <v>0</v>
      </c>
      <c r="K188" s="247" t="s">
        <v>137</v>
      </c>
      <c r="L188" s="252"/>
      <c r="M188" s="253" t="s">
        <v>22</v>
      </c>
      <c r="N188" s="254" t="s">
        <v>46</v>
      </c>
      <c r="O188" s="47"/>
      <c r="P188" s="230">
        <f>O188*H188</f>
        <v>0</v>
      </c>
      <c r="Q188" s="230">
        <v>0.0035000000000000001</v>
      </c>
      <c r="R188" s="230">
        <f>Q188*H188</f>
        <v>0.20650000000000002</v>
      </c>
      <c r="S188" s="230">
        <v>0</v>
      </c>
      <c r="T188" s="231">
        <f>S188*H188</f>
        <v>0</v>
      </c>
      <c r="AR188" s="24" t="s">
        <v>146</v>
      </c>
      <c r="AT188" s="24" t="s">
        <v>142</v>
      </c>
      <c r="AU188" s="24" t="s">
        <v>84</v>
      </c>
      <c r="AY188" s="24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24</v>
      </c>
      <c r="BK188" s="232">
        <f>ROUND(I188*H188,2)</f>
        <v>0</v>
      </c>
      <c r="BL188" s="24" t="s">
        <v>138</v>
      </c>
      <c r="BM188" s="24" t="s">
        <v>415</v>
      </c>
    </row>
    <row r="189" s="1" customFormat="1" ht="16.5" customHeight="1">
      <c r="B189" s="46"/>
      <c r="C189" s="245" t="s">
        <v>416</v>
      </c>
      <c r="D189" s="245" t="s">
        <v>142</v>
      </c>
      <c r="E189" s="246" t="s">
        <v>417</v>
      </c>
      <c r="F189" s="247" t="s">
        <v>418</v>
      </c>
      <c r="G189" s="248" t="s">
        <v>279</v>
      </c>
      <c r="H189" s="249">
        <v>57</v>
      </c>
      <c r="I189" s="250"/>
      <c r="J189" s="251">
        <f>ROUND(I189*H189,2)</f>
        <v>0</v>
      </c>
      <c r="K189" s="247" t="s">
        <v>312</v>
      </c>
      <c r="L189" s="252"/>
      <c r="M189" s="253" t="s">
        <v>22</v>
      </c>
      <c r="N189" s="254" t="s">
        <v>46</v>
      </c>
      <c r="O189" s="47"/>
      <c r="P189" s="230">
        <f>O189*H189</f>
        <v>0</v>
      </c>
      <c r="Q189" s="230">
        <v>0.00035500000000000001</v>
      </c>
      <c r="R189" s="230">
        <f>Q189*H189</f>
        <v>0.020235</v>
      </c>
      <c r="S189" s="230">
        <v>0</v>
      </c>
      <c r="T189" s="231">
        <f>S189*H189</f>
        <v>0</v>
      </c>
      <c r="AR189" s="24" t="s">
        <v>146</v>
      </c>
      <c r="AT189" s="24" t="s">
        <v>142</v>
      </c>
      <c r="AU189" s="24" t="s">
        <v>84</v>
      </c>
      <c r="AY189" s="24" t="s">
        <v>131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24</v>
      </c>
      <c r="BK189" s="232">
        <f>ROUND(I189*H189,2)</f>
        <v>0</v>
      </c>
      <c r="BL189" s="24" t="s">
        <v>138</v>
      </c>
      <c r="BM189" s="24" t="s">
        <v>419</v>
      </c>
    </row>
    <row r="190" s="1" customFormat="1">
      <c r="B190" s="46"/>
      <c r="C190" s="74"/>
      <c r="D190" s="235" t="s">
        <v>265</v>
      </c>
      <c r="E190" s="74"/>
      <c r="F190" s="255" t="s">
        <v>420</v>
      </c>
      <c r="G190" s="74"/>
      <c r="H190" s="74"/>
      <c r="I190" s="191"/>
      <c r="J190" s="74"/>
      <c r="K190" s="74"/>
      <c r="L190" s="72"/>
      <c r="M190" s="256"/>
      <c r="N190" s="47"/>
      <c r="O190" s="47"/>
      <c r="P190" s="47"/>
      <c r="Q190" s="47"/>
      <c r="R190" s="47"/>
      <c r="S190" s="47"/>
      <c r="T190" s="95"/>
      <c r="AT190" s="24" t="s">
        <v>265</v>
      </c>
      <c r="AU190" s="24" t="s">
        <v>84</v>
      </c>
    </row>
    <row r="191" s="1" customFormat="1" ht="16.5" customHeight="1">
      <c r="B191" s="46"/>
      <c r="C191" s="245" t="s">
        <v>421</v>
      </c>
      <c r="D191" s="245" t="s">
        <v>142</v>
      </c>
      <c r="E191" s="246" t="s">
        <v>422</v>
      </c>
      <c r="F191" s="247" t="s">
        <v>423</v>
      </c>
      <c r="G191" s="248" t="s">
        <v>279</v>
      </c>
      <c r="H191" s="249">
        <v>1</v>
      </c>
      <c r="I191" s="250"/>
      <c r="J191" s="251">
        <f>ROUND(I191*H191,2)</f>
        <v>0</v>
      </c>
      <c r="K191" s="247" t="s">
        <v>137</v>
      </c>
      <c r="L191" s="252"/>
      <c r="M191" s="253" t="s">
        <v>22</v>
      </c>
      <c r="N191" s="254" t="s">
        <v>46</v>
      </c>
      <c r="O191" s="47"/>
      <c r="P191" s="230">
        <f>O191*H191</f>
        <v>0</v>
      </c>
      <c r="Q191" s="230">
        <v>0.00052999999999999998</v>
      </c>
      <c r="R191" s="230">
        <f>Q191*H191</f>
        <v>0.00052999999999999998</v>
      </c>
      <c r="S191" s="230">
        <v>0</v>
      </c>
      <c r="T191" s="231">
        <f>S191*H191</f>
        <v>0</v>
      </c>
      <c r="AR191" s="24" t="s">
        <v>146</v>
      </c>
      <c r="AT191" s="24" t="s">
        <v>142</v>
      </c>
      <c r="AU191" s="24" t="s">
        <v>84</v>
      </c>
      <c r="AY191" s="24" t="s">
        <v>131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24</v>
      </c>
      <c r="BK191" s="232">
        <f>ROUND(I191*H191,2)</f>
        <v>0</v>
      </c>
      <c r="BL191" s="24" t="s">
        <v>138</v>
      </c>
      <c r="BM191" s="24" t="s">
        <v>424</v>
      </c>
    </row>
    <row r="192" s="1" customFormat="1" ht="16.5" customHeight="1">
      <c r="B192" s="46"/>
      <c r="C192" s="245" t="s">
        <v>425</v>
      </c>
      <c r="D192" s="245" t="s">
        <v>142</v>
      </c>
      <c r="E192" s="246" t="s">
        <v>426</v>
      </c>
      <c r="F192" s="247" t="s">
        <v>427</v>
      </c>
      <c r="G192" s="248" t="s">
        <v>279</v>
      </c>
      <c r="H192" s="249">
        <v>1</v>
      </c>
      <c r="I192" s="250"/>
      <c r="J192" s="251">
        <f>ROUND(I192*H192,2)</f>
        <v>0</v>
      </c>
      <c r="K192" s="247" t="s">
        <v>137</v>
      </c>
      <c r="L192" s="252"/>
      <c r="M192" s="253" t="s">
        <v>22</v>
      </c>
      <c r="N192" s="254" t="s">
        <v>46</v>
      </c>
      <c r="O192" s="47"/>
      <c r="P192" s="230">
        <f>O192*H192</f>
        <v>0</v>
      </c>
      <c r="Q192" s="230">
        <v>0.00125</v>
      </c>
      <c r="R192" s="230">
        <f>Q192*H192</f>
        <v>0.00125</v>
      </c>
      <c r="S192" s="230">
        <v>0</v>
      </c>
      <c r="T192" s="231">
        <f>S192*H192</f>
        <v>0</v>
      </c>
      <c r="AR192" s="24" t="s">
        <v>146</v>
      </c>
      <c r="AT192" s="24" t="s">
        <v>142</v>
      </c>
      <c r="AU192" s="24" t="s">
        <v>84</v>
      </c>
      <c r="AY192" s="24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24</v>
      </c>
      <c r="BK192" s="232">
        <f>ROUND(I192*H192,2)</f>
        <v>0</v>
      </c>
      <c r="BL192" s="24" t="s">
        <v>138</v>
      </c>
      <c r="BM192" s="24" t="s">
        <v>428</v>
      </c>
    </row>
    <row r="193" s="1" customFormat="1" ht="16.5" customHeight="1">
      <c r="B193" s="46"/>
      <c r="C193" s="245" t="s">
        <v>429</v>
      </c>
      <c r="D193" s="245" t="s">
        <v>142</v>
      </c>
      <c r="E193" s="246" t="s">
        <v>430</v>
      </c>
      <c r="F193" s="247" t="s">
        <v>431</v>
      </c>
      <c r="G193" s="248" t="s">
        <v>279</v>
      </c>
      <c r="H193" s="249">
        <v>1</v>
      </c>
      <c r="I193" s="250"/>
      <c r="J193" s="251">
        <f>ROUND(I193*H193,2)</f>
        <v>0</v>
      </c>
      <c r="K193" s="247" t="s">
        <v>137</v>
      </c>
      <c r="L193" s="252"/>
      <c r="M193" s="253" t="s">
        <v>22</v>
      </c>
      <c r="N193" s="254" t="s">
        <v>46</v>
      </c>
      <c r="O193" s="47"/>
      <c r="P193" s="230">
        <f>O193*H193</f>
        <v>0</v>
      </c>
      <c r="Q193" s="230">
        <v>0.0038</v>
      </c>
      <c r="R193" s="230">
        <f>Q193*H193</f>
        <v>0.0038</v>
      </c>
      <c r="S193" s="230">
        <v>0</v>
      </c>
      <c r="T193" s="231">
        <f>S193*H193</f>
        <v>0</v>
      </c>
      <c r="AR193" s="24" t="s">
        <v>146</v>
      </c>
      <c r="AT193" s="24" t="s">
        <v>142</v>
      </c>
      <c r="AU193" s="24" t="s">
        <v>84</v>
      </c>
      <c r="AY193" s="24" t="s">
        <v>131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24</v>
      </c>
      <c r="BK193" s="232">
        <f>ROUND(I193*H193,2)</f>
        <v>0</v>
      </c>
      <c r="BL193" s="24" t="s">
        <v>138</v>
      </c>
      <c r="BM193" s="24" t="s">
        <v>432</v>
      </c>
    </row>
    <row r="194" s="1" customFormat="1" ht="16.5" customHeight="1">
      <c r="B194" s="46"/>
      <c r="C194" s="245" t="s">
        <v>433</v>
      </c>
      <c r="D194" s="245" t="s">
        <v>142</v>
      </c>
      <c r="E194" s="246" t="s">
        <v>434</v>
      </c>
      <c r="F194" s="247" t="s">
        <v>435</v>
      </c>
      <c r="G194" s="248" t="s">
        <v>279</v>
      </c>
      <c r="H194" s="249">
        <v>2</v>
      </c>
      <c r="I194" s="250"/>
      <c r="J194" s="251">
        <f>ROUND(I194*H194,2)</f>
        <v>0</v>
      </c>
      <c r="K194" s="247" t="s">
        <v>137</v>
      </c>
      <c r="L194" s="252"/>
      <c r="M194" s="253" t="s">
        <v>22</v>
      </c>
      <c r="N194" s="254" t="s">
        <v>46</v>
      </c>
      <c r="O194" s="47"/>
      <c r="P194" s="230">
        <f>O194*H194</f>
        <v>0</v>
      </c>
      <c r="Q194" s="230">
        <v>0.0106</v>
      </c>
      <c r="R194" s="230">
        <f>Q194*H194</f>
        <v>0.0212</v>
      </c>
      <c r="S194" s="230">
        <v>0</v>
      </c>
      <c r="T194" s="231">
        <f>S194*H194</f>
        <v>0</v>
      </c>
      <c r="AR194" s="24" t="s">
        <v>146</v>
      </c>
      <c r="AT194" s="24" t="s">
        <v>142</v>
      </c>
      <c r="AU194" s="24" t="s">
        <v>84</v>
      </c>
      <c r="AY194" s="24" t="s">
        <v>131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24</v>
      </c>
      <c r="BK194" s="232">
        <f>ROUND(I194*H194,2)</f>
        <v>0</v>
      </c>
      <c r="BL194" s="24" t="s">
        <v>138</v>
      </c>
      <c r="BM194" s="24" t="s">
        <v>436</v>
      </c>
    </row>
    <row r="195" s="1" customFormat="1" ht="16.5" customHeight="1">
      <c r="B195" s="46"/>
      <c r="C195" s="245" t="s">
        <v>437</v>
      </c>
      <c r="D195" s="245" t="s">
        <v>142</v>
      </c>
      <c r="E195" s="246" t="s">
        <v>438</v>
      </c>
      <c r="F195" s="247" t="s">
        <v>439</v>
      </c>
      <c r="G195" s="248" t="s">
        <v>279</v>
      </c>
      <c r="H195" s="249">
        <v>1</v>
      </c>
      <c r="I195" s="250"/>
      <c r="J195" s="251">
        <f>ROUND(I195*H195,2)</f>
        <v>0</v>
      </c>
      <c r="K195" s="247" t="s">
        <v>137</v>
      </c>
      <c r="L195" s="252"/>
      <c r="M195" s="253" t="s">
        <v>22</v>
      </c>
      <c r="N195" s="254" t="s">
        <v>46</v>
      </c>
      <c r="O195" s="47"/>
      <c r="P195" s="230">
        <f>O195*H195</f>
        <v>0</v>
      </c>
      <c r="Q195" s="230">
        <v>0.0032000000000000002</v>
      </c>
      <c r="R195" s="230">
        <f>Q195*H195</f>
        <v>0.0032000000000000002</v>
      </c>
      <c r="S195" s="230">
        <v>0</v>
      </c>
      <c r="T195" s="231">
        <f>S195*H195</f>
        <v>0</v>
      </c>
      <c r="AR195" s="24" t="s">
        <v>146</v>
      </c>
      <c r="AT195" s="24" t="s">
        <v>142</v>
      </c>
      <c r="AU195" s="24" t="s">
        <v>84</v>
      </c>
      <c r="AY195" s="24" t="s">
        <v>131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24</v>
      </c>
      <c r="BK195" s="232">
        <f>ROUND(I195*H195,2)</f>
        <v>0</v>
      </c>
      <c r="BL195" s="24" t="s">
        <v>138</v>
      </c>
      <c r="BM195" s="24" t="s">
        <v>440</v>
      </c>
    </row>
    <row r="196" s="1" customFormat="1" ht="25.5" customHeight="1">
      <c r="B196" s="46"/>
      <c r="C196" s="245" t="s">
        <v>441</v>
      </c>
      <c r="D196" s="245" t="s">
        <v>142</v>
      </c>
      <c r="E196" s="246" t="s">
        <v>442</v>
      </c>
      <c r="F196" s="247" t="s">
        <v>443</v>
      </c>
      <c r="G196" s="248" t="s">
        <v>279</v>
      </c>
      <c r="H196" s="249">
        <v>3</v>
      </c>
      <c r="I196" s="250"/>
      <c r="J196" s="251">
        <f>ROUND(I196*H196,2)</f>
        <v>0</v>
      </c>
      <c r="K196" s="247" t="s">
        <v>184</v>
      </c>
      <c r="L196" s="252"/>
      <c r="M196" s="253" t="s">
        <v>22</v>
      </c>
      <c r="N196" s="254" t="s">
        <v>46</v>
      </c>
      <c r="O196" s="47"/>
      <c r="P196" s="230">
        <f>O196*H196</f>
        <v>0</v>
      </c>
      <c r="Q196" s="230">
        <v>0.012200000000000001</v>
      </c>
      <c r="R196" s="230">
        <f>Q196*H196</f>
        <v>0.036600000000000001</v>
      </c>
      <c r="S196" s="230">
        <v>0</v>
      </c>
      <c r="T196" s="231">
        <f>S196*H196</f>
        <v>0</v>
      </c>
      <c r="AR196" s="24" t="s">
        <v>146</v>
      </c>
      <c r="AT196" s="24" t="s">
        <v>142</v>
      </c>
      <c r="AU196" s="24" t="s">
        <v>84</v>
      </c>
      <c r="AY196" s="24" t="s">
        <v>131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24</v>
      </c>
      <c r="BK196" s="232">
        <f>ROUND(I196*H196,2)</f>
        <v>0</v>
      </c>
      <c r="BL196" s="24" t="s">
        <v>138</v>
      </c>
      <c r="BM196" s="24" t="s">
        <v>444</v>
      </c>
    </row>
    <row r="197" s="1" customFormat="1" ht="25.5" customHeight="1">
      <c r="B197" s="46"/>
      <c r="C197" s="245" t="s">
        <v>445</v>
      </c>
      <c r="D197" s="245" t="s">
        <v>142</v>
      </c>
      <c r="E197" s="246" t="s">
        <v>446</v>
      </c>
      <c r="F197" s="247" t="s">
        <v>447</v>
      </c>
      <c r="G197" s="248" t="s">
        <v>279</v>
      </c>
      <c r="H197" s="249">
        <v>1</v>
      </c>
      <c r="I197" s="250"/>
      <c r="J197" s="251">
        <f>ROUND(I197*H197,2)</f>
        <v>0</v>
      </c>
      <c r="K197" s="247" t="s">
        <v>137</v>
      </c>
      <c r="L197" s="252"/>
      <c r="M197" s="253" t="s">
        <v>22</v>
      </c>
      <c r="N197" s="254" t="s">
        <v>46</v>
      </c>
      <c r="O197" s="47"/>
      <c r="P197" s="230">
        <f>O197*H197</f>
        <v>0</v>
      </c>
      <c r="Q197" s="230">
        <v>0.0121</v>
      </c>
      <c r="R197" s="230">
        <f>Q197*H197</f>
        <v>0.0121</v>
      </c>
      <c r="S197" s="230">
        <v>0</v>
      </c>
      <c r="T197" s="231">
        <f>S197*H197</f>
        <v>0</v>
      </c>
      <c r="AR197" s="24" t="s">
        <v>146</v>
      </c>
      <c r="AT197" s="24" t="s">
        <v>142</v>
      </c>
      <c r="AU197" s="24" t="s">
        <v>84</v>
      </c>
      <c r="AY197" s="24" t="s">
        <v>131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24</v>
      </c>
      <c r="BK197" s="232">
        <f>ROUND(I197*H197,2)</f>
        <v>0</v>
      </c>
      <c r="BL197" s="24" t="s">
        <v>138</v>
      </c>
      <c r="BM197" s="24" t="s">
        <v>448</v>
      </c>
    </row>
    <row r="198" s="1" customFormat="1" ht="25.5" customHeight="1">
      <c r="B198" s="46"/>
      <c r="C198" s="245" t="s">
        <v>449</v>
      </c>
      <c r="D198" s="245" t="s">
        <v>142</v>
      </c>
      <c r="E198" s="246" t="s">
        <v>450</v>
      </c>
      <c r="F198" s="247" t="s">
        <v>451</v>
      </c>
      <c r="G198" s="248" t="s">
        <v>279</v>
      </c>
      <c r="H198" s="249">
        <v>2</v>
      </c>
      <c r="I198" s="250"/>
      <c r="J198" s="251">
        <f>ROUND(I198*H198,2)</f>
        <v>0</v>
      </c>
      <c r="K198" s="247" t="s">
        <v>137</v>
      </c>
      <c r="L198" s="252"/>
      <c r="M198" s="253" t="s">
        <v>22</v>
      </c>
      <c r="N198" s="254" t="s">
        <v>46</v>
      </c>
      <c r="O198" s="47"/>
      <c r="P198" s="230">
        <f>O198*H198</f>
        <v>0</v>
      </c>
      <c r="Q198" s="230">
        <v>0.031</v>
      </c>
      <c r="R198" s="230">
        <f>Q198*H198</f>
        <v>0.062</v>
      </c>
      <c r="S198" s="230">
        <v>0</v>
      </c>
      <c r="T198" s="231">
        <f>S198*H198</f>
        <v>0</v>
      </c>
      <c r="AR198" s="24" t="s">
        <v>146</v>
      </c>
      <c r="AT198" s="24" t="s">
        <v>142</v>
      </c>
      <c r="AU198" s="24" t="s">
        <v>84</v>
      </c>
      <c r="AY198" s="24" t="s">
        <v>131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24" t="s">
        <v>24</v>
      </c>
      <c r="BK198" s="232">
        <f>ROUND(I198*H198,2)</f>
        <v>0</v>
      </c>
      <c r="BL198" s="24" t="s">
        <v>138</v>
      </c>
      <c r="BM198" s="24" t="s">
        <v>452</v>
      </c>
    </row>
    <row r="199" s="1" customFormat="1" ht="38.25" customHeight="1">
      <c r="B199" s="46"/>
      <c r="C199" s="245" t="s">
        <v>453</v>
      </c>
      <c r="D199" s="245" t="s">
        <v>142</v>
      </c>
      <c r="E199" s="246" t="s">
        <v>454</v>
      </c>
      <c r="F199" s="247" t="s">
        <v>455</v>
      </c>
      <c r="G199" s="248" t="s">
        <v>279</v>
      </c>
      <c r="H199" s="249">
        <v>1</v>
      </c>
      <c r="I199" s="250"/>
      <c r="J199" s="251">
        <f>ROUND(I199*H199,2)</f>
        <v>0</v>
      </c>
      <c r="K199" s="247" t="s">
        <v>137</v>
      </c>
      <c r="L199" s="252"/>
      <c r="M199" s="253" t="s">
        <v>22</v>
      </c>
      <c r="N199" s="254" t="s">
        <v>46</v>
      </c>
      <c r="O199" s="47"/>
      <c r="P199" s="230">
        <f>O199*H199</f>
        <v>0</v>
      </c>
      <c r="Q199" s="230">
        <v>0.016799999999999999</v>
      </c>
      <c r="R199" s="230">
        <f>Q199*H199</f>
        <v>0.016799999999999999</v>
      </c>
      <c r="S199" s="230">
        <v>0</v>
      </c>
      <c r="T199" s="231">
        <f>S199*H199</f>
        <v>0</v>
      </c>
      <c r="AR199" s="24" t="s">
        <v>146</v>
      </c>
      <c r="AT199" s="24" t="s">
        <v>142</v>
      </c>
      <c r="AU199" s="24" t="s">
        <v>84</v>
      </c>
      <c r="AY199" s="24" t="s">
        <v>131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24</v>
      </c>
      <c r="BK199" s="232">
        <f>ROUND(I199*H199,2)</f>
        <v>0</v>
      </c>
      <c r="BL199" s="24" t="s">
        <v>138</v>
      </c>
      <c r="BM199" s="24" t="s">
        <v>456</v>
      </c>
    </row>
    <row r="200" s="1" customFormat="1" ht="16.5" customHeight="1">
      <c r="B200" s="46"/>
      <c r="C200" s="245" t="s">
        <v>457</v>
      </c>
      <c r="D200" s="245" t="s">
        <v>142</v>
      </c>
      <c r="E200" s="246" t="s">
        <v>458</v>
      </c>
      <c r="F200" s="247" t="s">
        <v>459</v>
      </c>
      <c r="G200" s="248" t="s">
        <v>145</v>
      </c>
      <c r="H200" s="249">
        <v>164.90000000000001</v>
      </c>
      <c r="I200" s="250"/>
      <c r="J200" s="251">
        <f>ROUND(I200*H200,2)</f>
        <v>0</v>
      </c>
      <c r="K200" s="247" t="s">
        <v>184</v>
      </c>
      <c r="L200" s="252"/>
      <c r="M200" s="253" t="s">
        <v>22</v>
      </c>
      <c r="N200" s="254" t="s">
        <v>46</v>
      </c>
      <c r="O200" s="47"/>
      <c r="P200" s="230">
        <f>O200*H200</f>
        <v>0</v>
      </c>
      <c r="Q200" s="230">
        <v>0.00027</v>
      </c>
      <c r="R200" s="230">
        <f>Q200*H200</f>
        <v>0.044523</v>
      </c>
      <c r="S200" s="230">
        <v>0</v>
      </c>
      <c r="T200" s="231">
        <f>S200*H200</f>
        <v>0</v>
      </c>
      <c r="AR200" s="24" t="s">
        <v>146</v>
      </c>
      <c r="AT200" s="24" t="s">
        <v>142</v>
      </c>
      <c r="AU200" s="24" t="s">
        <v>84</v>
      </c>
      <c r="AY200" s="24" t="s">
        <v>131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24" t="s">
        <v>24</v>
      </c>
      <c r="BK200" s="232">
        <f>ROUND(I200*H200,2)</f>
        <v>0</v>
      </c>
      <c r="BL200" s="24" t="s">
        <v>138</v>
      </c>
      <c r="BM200" s="24" t="s">
        <v>460</v>
      </c>
    </row>
    <row r="201" s="11" customFormat="1">
      <c r="B201" s="233"/>
      <c r="C201" s="234"/>
      <c r="D201" s="235" t="s">
        <v>140</v>
      </c>
      <c r="E201" s="236" t="s">
        <v>22</v>
      </c>
      <c r="F201" s="237" t="s">
        <v>461</v>
      </c>
      <c r="G201" s="234"/>
      <c r="H201" s="238">
        <v>164.90000000000001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140</v>
      </c>
      <c r="AU201" s="244" t="s">
        <v>84</v>
      </c>
      <c r="AV201" s="11" t="s">
        <v>84</v>
      </c>
      <c r="AW201" s="11" t="s">
        <v>39</v>
      </c>
      <c r="AX201" s="11" t="s">
        <v>24</v>
      </c>
      <c r="AY201" s="244" t="s">
        <v>131</v>
      </c>
    </row>
    <row r="202" s="1" customFormat="1" ht="25.5" customHeight="1">
      <c r="B202" s="46"/>
      <c r="C202" s="221" t="s">
        <v>462</v>
      </c>
      <c r="D202" s="221" t="s">
        <v>133</v>
      </c>
      <c r="E202" s="222" t="s">
        <v>463</v>
      </c>
      <c r="F202" s="223" t="s">
        <v>464</v>
      </c>
      <c r="G202" s="224" t="s">
        <v>279</v>
      </c>
      <c r="H202" s="225">
        <v>8</v>
      </c>
      <c r="I202" s="226"/>
      <c r="J202" s="227">
        <f>ROUND(I202*H202,2)</f>
        <v>0</v>
      </c>
      <c r="K202" s="223" t="s">
        <v>22</v>
      </c>
      <c r="L202" s="72"/>
      <c r="M202" s="228" t="s">
        <v>22</v>
      </c>
      <c r="N202" s="229" t="s">
        <v>46</v>
      </c>
      <c r="O202" s="47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AR202" s="24" t="s">
        <v>138</v>
      </c>
      <c r="AT202" s="24" t="s">
        <v>133</v>
      </c>
      <c r="AU202" s="24" t="s">
        <v>84</v>
      </c>
      <c r="AY202" s="24" t="s">
        <v>131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24</v>
      </c>
      <c r="BK202" s="232">
        <f>ROUND(I202*H202,2)</f>
        <v>0</v>
      </c>
      <c r="BL202" s="24" t="s">
        <v>138</v>
      </c>
      <c r="BM202" s="24" t="s">
        <v>465</v>
      </c>
    </row>
    <row r="203" s="1" customFormat="1" ht="16.5" customHeight="1">
      <c r="B203" s="46"/>
      <c r="C203" s="221" t="s">
        <v>466</v>
      </c>
      <c r="D203" s="221" t="s">
        <v>133</v>
      </c>
      <c r="E203" s="222" t="s">
        <v>467</v>
      </c>
      <c r="F203" s="223" t="s">
        <v>468</v>
      </c>
      <c r="G203" s="224" t="s">
        <v>279</v>
      </c>
      <c r="H203" s="225">
        <v>3</v>
      </c>
      <c r="I203" s="226"/>
      <c r="J203" s="227">
        <f>ROUND(I203*H203,2)</f>
        <v>0</v>
      </c>
      <c r="K203" s="223" t="s">
        <v>22</v>
      </c>
      <c r="L203" s="72"/>
      <c r="M203" s="228" t="s">
        <v>22</v>
      </c>
      <c r="N203" s="229" t="s">
        <v>46</v>
      </c>
      <c r="O203" s="47"/>
      <c r="P203" s="230">
        <f>O203*H203</f>
        <v>0</v>
      </c>
      <c r="Q203" s="230">
        <v>0.0016299999999999999</v>
      </c>
      <c r="R203" s="230">
        <f>Q203*H203</f>
        <v>0.0048900000000000002</v>
      </c>
      <c r="S203" s="230">
        <v>0</v>
      </c>
      <c r="T203" s="231">
        <f>S203*H203</f>
        <v>0</v>
      </c>
      <c r="AR203" s="24" t="s">
        <v>138</v>
      </c>
      <c r="AT203" s="24" t="s">
        <v>133</v>
      </c>
      <c r="AU203" s="24" t="s">
        <v>84</v>
      </c>
      <c r="AY203" s="24" t="s">
        <v>131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24</v>
      </c>
      <c r="BK203" s="232">
        <f>ROUND(I203*H203,2)</f>
        <v>0</v>
      </c>
      <c r="BL203" s="24" t="s">
        <v>138</v>
      </c>
      <c r="BM203" s="24" t="s">
        <v>469</v>
      </c>
    </row>
    <row r="204" s="1" customFormat="1" ht="25.5" customHeight="1">
      <c r="B204" s="46"/>
      <c r="C204" s="221" t="s">
        <v>470</v>
      </c>
      <c r="D204" s="221" t="s">
        <v>133</v>
      </c>
      <c r="E204" s="222" t="s">
        <v>471</v>
      </c>
      <c r="F204" s="223" t="s">
        <v>472</v>
      </c>
      <c r="G204" s="224" t="s">
        <v>279</v>
      </c>
      <c r="H204" s="225">
        <v>10</v>
      </c>
      <c r="I204" s="226"/>
      <c r="J204" s="227">
        <f>ROUND(I204*H204,2)</f>
        <v>0</v>
      </c>
      <c r="K204" s="223" t="s">
        <v>22</v>
      </c>
      <c r="L204" s="72"/>
      <c r="M204" s="228" t="s">
        <v>22</v>
      </c>
      <c r="N204" s="229" t="s">
        <v>46</v>
      </c>
      <c r="O204" s="47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AR204" s="24" t="s">
        <v>138</v>
      </c>
      <c r="AT204" s="24" t="s">
        <v>133</v>
      </c>
      <c r="AU204" s="24" t="s">
        <v>84</v>
      </c>
      <c r="AY204" s="24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24</v>
      </c>
      <c r="BK204" s="232">
        <f>ROUND(I204*H204,2)</f>
        <v>0</v>
      </c>
      <c r="BL204" s="24" t="s">
        <v>138</v>
      </c>
      <c r="BM204" s="24" t="s">
        <v>473</v>
      </c>
    </row>
    <row r="205" s="1" customFormat="1" ht="25.5" customHeight="1">
      <c r="B205" s="46"/>
      <c r="C205" s="221" t="s">
        <v>474</v>
      </c>
      <c r="D205" s="221" t="s">
        <v>133</v>
      </c>
      <c r="E205" s="222" t="s">
        <v>475</v>
      </c>
      <c r="F205" s="223" t="s">
        <v>476</v>
      </c>
      <c r="G205" s="224" t="s">
        <v>279</v>
      </c>
      <c r="H205" s="225">
        <v>6</v>
      </c>
      <c r="I205" s="226"/>
      <c r="J205" s="227">
        <f>ROUND(I205*H205,2)</f>
        <v>0</v>
      </c>
      <c r="K205" s="223" t="s">
        <v>22</v>
      </c>
      <c r="L205" s="72"/>
      <c r="M205" s="228" t="s">
        <v>22</v>
      </c>
      <c r="N205" s="229" t="s">
        <v>46</v>
      </c>
      <c r="O205" s="47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AR205" s="24" t="s">
        <v>138</v>
      </c>
      <c r="AT205" s="24" t="s">
        <v>133</v>
      </c>
      <c r="AU205" s="24" t="s">
        <v>84</v>
      </c>
      <c r="AY205" s="24" t="s">
        <v>131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24</v>
      </c>
      <c r="BK205" s="232">
        <f>ROUND(I205*H205,2)</f>
        <v>0</v>
      </c>
      <c r="BL205" s="24" t="s">
        <v>138</v>
      </c>
      <c r="BM205" s="24" t="s">
        <v>477</v>
      </c>
    </row>
    <row r="206" s="1" customFormat="1" ht="25.5" customHeight="1">
      <c r="B206" s="46"/>
      <c r="C206" s="221" t="s">
        <v>478</v>
      </c>
      <c r="D206" s="221" t="s">
        <v>133</v>
      </c>
      <c r="E206" s="222" t="s">
        <v>479</v>
      </c>
      <c r="F206" s="223" t="s">
        <v>480</v>
      </c>
      <c r="G206" s="224" t="s">
        <v>145</v>
      </c>
      <c r="H206" s="225">
        <v>164.90000000000001</v>
      </c>
      <c r="I206" s="226"/>
      <c r="J206" s="227">
        <f>ROUND(I206*H206,2)</f>
        <v>0</v>
      </c>
      <c r="K206" s="223" t="s">
        <v>184</v>
      </c>
      <c r="L206" s="72"/>
      <c r="M206" s="228" t="s">
        <v>22</v>
      </c>
      <c r="N206" s="229" t="s">
        <v>46</v>
      </c>
      <c r="O206" s="47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AR206" s="24" t="s">
        <v>138</v>
      </c>
      <c r="AT206" s="24" t="s">
        <v>133</v>
      </c>
      <c r="AU206" s="24" t="s">
        <v>84</v>
      </c>
      <c r="AY206" s="24" t="s">
        <v>131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24</v>
      </c>
      <c r="BK206" s="232">
        <f>ROUND(I206*H206,2)</f>
        <v>0</v>
      </c>
      <c r="BL206" s="24" t="s">
        <v>138</v>
      </c>
      <c r="BM206" s="24" t="s">
        <v>481</v>
      </c>
    </row>
    <row r="207" s="11" customFormat="1">
      <c r="B207" s="233"/>
      <c r="C207" s="234"/>
      <c r="D207" s="235" t="s">
        <v>140</v>
      </c>
      <c r="E207" s="236" t="s">
        <v>22</v>
      </c>
      <c r="F207" s="237" t="s">
        <v>461</v>
      </c>
      <c r="G207" s="234"/>
      <c r="H207" s="238">
        <v>164.90000000000001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140</v>
      </c>
      <c r="AU207" s="244" t="s">
        <v>84</v>
      </c>
      <c r="AV207" s="11" t="s">
        <v>84</v>
      </c>
      <c r="AW207" s="11" t="s">
        <v>39</v>
      </c>
      <c r="AX207" s="11" t="s">
        <v>24</v>
      </c>
      <c r="AY207" s="244" t="s">
        <v>131</v>
      </c>
    </row>
    <row r="208" s="1" customFormat="1" ht="16.5" customHeight="1">
      <c r="B208" s="46"/>
      <c r="C208" s="245" t="s">
        <v>482</v>
      </c>
      <c r="D208" s="245" t="s">
        <v>142</v>
      </c>
      <c r="E208" s="246" t="s">
        <v>483</v>
      </c>
      <c r="F208" s="247" t="s">
        <v>484</v>
      </c>
      <c r="G208" s="248" t="s">
        <v>279</v>
      </c>
      <c r="H208" s="249">
        <v>7</v>
      </c>
      <c r="I208" s="250"/>
      <c r="J208" s="251">
        <f>ROUND(I208*H208,2)</f>
        <v>0</v>
      </c>
      <c r="K208" s="247" t="s">
        <v>184</v>
      </c>
      <c r="L208" s="252"/>
      <c r="M208" s="253" t="s">
        <v>22</v>
      </c>
      <c r="N208" s="254" t="s">
        <v>46</v>
      </c>
      <c r="O208" s="47"/>
      <c r="P208" s="230">
        <f>O208*H208</f>
        <v>0</v>
      </c>
      <c r="Q208" s="230">
        <v>0.01555</v>
      </c>
      <c r="R208" s="230">
        <f>Q208*H208</f>
        <v>0.10885</v>
      </c>
      <c r="S208" s="230">
        <v>0</v>
      </c>
      <c r="T208" s="231">
        <f>S208*H208</f>
        <v>0</v>
      </c>
      <c r="AR208" s="24" t="s">
        <v>146</v>
      </c>
      <c r="AT208" s="24" t="s">
        <v>142</v>
      </c>
      <c r="AU208" s="24" t="s">
        <v>84</v>
      </c>
      <c r="AY208" s="24" t="s">
        <v>131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24</v>
      </c>
      <c r="BK208" s="232">
        <f>ROUND(I208*H208,2)</f>
        <v>0</v>
      </c>
      <c r="BL208" s="24" t="s">
        <v>138</v>
      </c>
      <c r="BM208" s="24" t="s">
        <v>485</v>
      </c>
    </row>
    <row r="209" s="1" customFormat="1" ht="16.5" customHeight="1">
      <c r="B209" s="46"/>
      <c r="C209" s="245" t="s">
        <v>486</v>
      </c>
      <c r="D209" s="245" t="s">
        <v>142</v>
      </c>
      <c r="E209" s="246" t="s">
        <v>487</v>
      </c>
      <c r="F209" s="247" t="s">
        <v>488</v>
      </c>
      <c r="G209" s="248" t="s">
        <v>279</v>
      </c>
      <c r="H209" s="249">
        <v>2</v>
      </c>
      <c r="I209" s="250"/>
      <c r="J209" s="251">
        <f>ROUND(I209*H209,2)</f>
        <v>0</v>
      </c>
      <c r="K209" s="247" t="s">
        <v>137</v>
      </c>
      <c r="L209" s="252"/>
      <c r="M209" s="253" t="s">
        <v>22</v>
      </c>
      <c r="N209" s="254" t="s">
        <v>46</v>
      </c>
      <c r="O209" s="47"/>
      <c r="P209" s="230">
        <f>O209*H209</f>
        <v>0</v>
      </c>
      <c r="Q209" s="230">
        <v>0.019</v>
      </c>
      <c r="R209" s="230">
        <f>Q209*H209</f>
        <v>0.037999999999999999</v>
      </c>
      <c r="S209" s="230">
        <v>0</v>
      </c>
      <c r="T209" s="231">
        <f>S209*H209</f>
        <v>0</v>
      </c>
      <c r="AR209" s="24" t="s">
        <v>146</v>
      </c>
      <c r="AT209" s="24" t="s">
        <v>142</v>
      </c>
      <c r="AU209" s="24" t="s">
        <v>84</v>
      </c>
      <c r="AY209" s="24" t="s">
        <v>131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24</v>
      </c>
      <c r="BK209" s="232">
        <f>ROUND(I209*H209,2)</f>
        <v>0</v>
      </c>
      <c r="BL209" s="24" t="s">
        <v>138</v>
      </c>
      <c r="BM209" s="24" t="s">
        <v>489</v>
      </c>
    </row>
    <row r="210" s="1" customFormat="1" ht="16.5" customHeight="1">
      <c r="B210" s="46"/>
      <c r="C210" s="221" t="s">
        <v>490</v>
      </c>
      <c r="D210" s="221" t="s">
        <v>133</v>
      </c>
      <c r="E210" s="222" t="s">
        <v>491</v>
      </c>
      <c r="F210" s="223" t="s">
        <v>492</v>
      </c>
      <c r="G210" s="224" t="s">
        <v>279</v>
      </c>
      <c r="H210" s="225">
        <v>57</v>
      </c>
      <c r="I210" s="226"/>
      <c r="J210" s="227">
        <f>ROUND(I210*H210,2)</f>
        <v>0</v>
      </c>
      <c r="K210" s="223" t="s">
        <v>184</v>
      </c>
      <c r="L210" s="72"/>
      <c r="M210" s="228" t="s">
        <v>22</v>
      </c>
      <c r="N210" s="229" t="s">
        <v>46</v>
      </c>
      <c r="O210" s="47"/>
      <c r="P210" s="230">
        <f>O210*H210</f>
        <v>0</v>
      </c>
      <c r="Q210" s="230">
        <v>0.00024000000000000001</v>
      </c>
      <c r="R210" s="230">
        <f>Q210*H210</f>
        <v>0.013680000000000001</v>
      </c>
      <c r="S210" s="230">
        <v>0</v>
      </c>
      <c r="T210" s="231">
        <f>S210*H210</f>
        <v>0</v>
      </c>
      <c r="AR210" s="24" t="s">
        <v>138</v>
      </c>
      <c r="AT210" s="24" t="s">
        <v>133</v>
      </c>
      <c r="AU210" s="24" t="s">
        <v>84</v>
      </c>
      <c r="AY210" s="24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24</v>
      </c>
      <c r="BK210" s="232">
        <f>ROUND(I210*H210,2)</f>
        <v>0</v>
      </c>
      <c r="BL210" s="24" t="s">
        <v>138</v>
      </c>
      <c r="BM210" s="24" t="s">
        <v>493</v>
      </c>
    </row>
    <row r="211" s="1" customFormat="1" ht="16.5" customHeight="1">
      <c r="B211" s="46"/>
      <c r="C211" s="221" t="s">
        <v>494</v>
      </c>
      <c r="D211" s="221" t="s">
        <v>133</v>
      </c>
      <c r="E211" s="222" t="s">
        <v>495</v>
      </c>
      <c r="F211" s="223" t="s">
        <v>496</v>
      </c>
      <c r="G211" s="224" t="s">
        <v>279</v>
      </c>
      <c r="H211" s="225">
        <v>1</v>
      </c>
      <c r="I211" s="226"/>
      <c r="J211" s="227">
        <f>ROUND(I211*H211,2)</f>
        <v>0</v>
      </c>
      <c r="K211" s="223" t="s">
        <v>137</v>
      </c>
      <c r="L211" s="72"/>
      <c r="M211" s="228" t="s">
        <v>22</v>
      </c>
      <c r="N211" s="229" t="s">
        <v>46</v>
      </c>
      <c r="O211" s="47"/>
      <c r="P211" s="230">
        <f>O211*H211</f>
        <v>0</v>
      </c>
      <c r="Q211" s="230">
        <v>0.00038000000000000002</v>
      </c>
      <c r="R211" s="230">
        <f>Q211*H211</f>
        <v>0.00038000000000000002</v>
      </c>
      <c r="S211" s="230">
        <v>0</v>
      </c>
      <c r="T211" s="231">
        <f>S211*H211</f>
        <v>0</v>
      </c>
      <c r="AR211" s="24" t="s">
        <v>138</v>
      </c>
      <c r="AT211" s="24" t="s">
        <v>133</v>
      </c>
      <c r="AU211" s="24" t="s">
        <v>84</v>
      </c>
      <c r="AY211" s="24" t="s">
        <v>131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24" t="s">
        <v>24</v>
      </c>
      <c r="BK211" s="232">
        <f>ROUND(I211*H211,2)</f>
        <v>0</v>
      </c>
      <c r="BL211" s="24" t="s">
        <v>138</v>
      </c>
      <c r="BM211" s="24" t="s">
        <v>497</v>
      </c>
    </row>
    <row r="212" s="1" customFormat="1">
      <c r="B212" s="46"/>
      <c r="C212" s="74"/>
      <c r="D212" s="235" t="s">
        <v>170</v>
      </c>
      <c r="E212" s="74"/>
      <c r="F212" s="255" t="s">
        <v>498</v>
      </c>
      <c r="G212" s="74"/>
      <c r="H212" s="74"/>
      <c r="I212" s="191"/>
      <c r="J212" s="74"/>
      <c r="K212" s="74"/>
      <c r="L212" s="72"/>
      <c r="M212" s="256"/>
      <c r="N212" s="47"/>
      <c r="O212" s="47"/>
      <c r="P212" s="47"/>
      <c r="Q212" s="47"/>
      <c r="R212" s="47"/>
      <c r="S212" s="47"/>
      <c r="T212" s="95"/>
      <c r="AT212" s="24" t="s">
        <v>170</v>
      </c>
      <c r="AU212" s="24" t="s">
        <v>84</v>
      </c>
    </row>
    <row r="213" s="1" customFormat="1" ht="16.5" customHeight="1">
      <c r="B213" s="46"/>
      <c r="C213" s="221" t="s">
        <v>499</v>
      </c>
      <c r="D213" s="221" t="s">
        <v>133</v>
      </c>
      <c r="E213" s="222" t="s">
        <v>500</v>
      </c>
      <c r="F213" s="223" t="s">
        <v>501</v>
      </c>
      <c r="G213" s="224" t="s">
        <v>279</v>
      </c>
      <c r="H213" s="225">
        <v>1</v>
      </c>
      <c r="I213" s="226"/>
      <c r="J213" s="227">
        <f>ROUND(I213*H213,2)</f>
        <v>0</v>
      </c>
      <c r="K213" s="223" t="s">
        <v>137</v>
      </c>
      <c r="L213" s="72"/>
      <c r="M213" s="228" t="s">
        <v>22</v>
      </c>
      <c r="N213" s="229" t="s">
        <v>46</v>
      </c>
      <c r="O213" s="47"/>
      <c r="P213" s="230">
        <f>O213*H213</f>
        <v>0</v>
      </c>
      <c r="Q213" s="230">
        <v>0.0016299999999999999</v>
      </c>
      <c r="R213" s="230">
        <f>Q213*H213</f>
        <v>0.0016299999999999999</v>
      </c>
      <c r="S213" s="230">
        <v>0</v>
      </c>
      <c r="T213" s="231">
        <f>S213*H213</f>
        <v>0</v>
      </c>
      <c r="AR213" s="24" t="s">
        <v>138</v>
      </c>
      <c r="AT213" s="24" t="s">
        <v>133</v>
      </c>
      <c r="AU213" s="24" t="s">
        <v>84</v>
      </c>
      <c r="AY213" s="24" t="s">
        <v>131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24" t="s">
        <v>24</v>
      </c>
      <c r="BK213" s="232">
        <f>ROUND(I213*H213,2)</f>
        <v>0</v>
      </c>
      <c r="BL213" s="24" t="s">
        <v>138</v>
      </c>
      <c r="BM213" s="24" t="s">
        <v>502</v>
      </c>
    </row>
    <row r="214" s="1" customFormat="1">
      <c r="B214" s="46"/>
      <c r="C214" s="74"/>
      <c r="D214" s="235" t="s">
        <v>170</v>
      </c>
      <c r="E214" s="74"/>
      <c r="F214" s="255" t="s">
        <v>498</v>
      </c>
      <c r="G214" s="74"/>
      <c r="H214" s="74"/>
      <c r="I214" s="191"/>
      <c r="J214" s="74"/>
      <c r="K214" s="74"/>
      <c r="L214" s="72"/>
      <c r="M214" s="256"/>
      <c r="N214" s="47"/>
      <c r="O214" s="47"/>
      <c r="P214" s="47"/>
      <c r="Q214" s="47"/>
      <c r="R214" s="47"/>
      <c r="S214" s="47"/>
      <c r="T214" s="95"/>
      <c r="AT214" s="24" t="s">
        <v>170</v>
      </c>
      <c r="AU214" s="24" t="s">
        <v>84</v>
      </c>
    </row>
    <row r="215" s="1" customFormat="1" ht="16.5" customHeight="1">
      <c r="B215" s="46"/>
      <c r="C215" s="221" t="s">
        <v>503</v>
      </c>
      <c r="D215" s="221" t="s">
        <v>133</v>
      </c>
      <c r="E215" s="222" t="s">
        <v>504</v>
      </c>
      <c r="F215" s="223" t="s">
        <v>505</v>
      </c>
      <c r="G215" s="224" t="s">
        <v>279</v>
      </c>
      <c r="H215" s="225">
        <v>57</v>
      </c>
      <c r="I215" s="226"/>
      <c r="J215" s="227">
        <f>ROUND(I215*H215,2)</f>
        <v>0</v>
      </c>
      <c r="K215" s="223" t="s">
        <v>184</v>
      </c>
      <c r="L215" s="72"/>
      <c r="M215" s="228" t="s">
        <v>22</v>
      </c>
      <c r="N215" s="229" t="s">
        <v>46</v>
      </c>
      <c r="O215" s="47"/>
      <c r="P215" s="230">
        <f>O215*H215</f>
        <v>0</v>
      </c>
      <c r="Q215" s="230">
        <v>2.0000000000000002E-05</v>
      </c>
      <c r="R215" s="230">
        <f>Q215*H215</f>
        <v>0.0011400000000000002</v>
      </c>
      <c r="S215" s="230">
        <v>0</v>
      </c>
      <c r="T215" s="231">
        <f>S215*H215</f>
        <v>0</v>
      </c>
      <c r="AR215" s="24" t="s">
        <v>138</v>
      </c>
      <c r="AT215" s="24" t="s">
        <v>133</v>
      </c>
      <c r="AU215" s="24" t="s">
        <v>84</v>
      </c>
      <c r="AY215" s="24" t="s">
        <v>131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4" t="s">
        <v>24</v>
      </c>
      <c r="BK215" s="232">
        <f>ROUND(I215*H215,2)</f>
        <v>0</v>
      </c>
      <c r="BL215" s="24" t="s">
        <v>138</v>
      </c>
      <c r="BM215" s="24" t="s">
        <v>506</v>
      </c>
    </row>
    <row r="216" s="1" customFormat="1" ht="16.5" customHeight="1">
      <c r="B216" s="46"/>
      <c r="C216" s="221" t="s">
        <v>507</v>
      </c>
      <c r="D216" s="221" t="s">
        <v>133</v>
      </c>
      <c r="E216" s="222" t="s">
        <v>508</v>
      </c>
      <c r="F216" s="223" t="s">
        <v>509</v>
      </c>
      <c r="G216" s="224" t="s">
        <v>279</v>
      </c>
      <c r="H216" s="225">
        <v>1</v>
      </c>
      <c r="I216" s="226"/>
      <c r="J216" s="227">
        <f>ROUND(I216*H216,2)</f>
        <v>0</v>
      </c>
      <c r="K216" s="223" t="s">
        <v>137</v>
      </c>
      <c r="L216" s="72"/>
      <c r="M216" s="228" t="s">
        <v>22</v>
      </c>
      <c r="N216" s="229" t="s">
        <v>46</v>
      </c>
      <c r="O216" s="47"/>
      <c r="P216" s="230">
        <f>O216*H216</f>
        <v>0</v>
      </c>
      <c r="Q216" s="230">
        <v>2.0000000000000002E-05</v>
      </c>
      <c r="R216" s="230">
        <f>Q216*H216</f>
        <v>2.0000000000000002E-05</v>
      </c>
      <c r="S216" s="230">
        <v>0</v>
      </c>
      <c r="T216" s="231">
        <f>S216*H216</f>
        <v>0</v>
      </c>
      <c r="AR216" s="24" t="s">
        <v>138</v>
      </c>
      <c r="AT216" s="24" t="s">
        <v>133</v>
      </c>
      <c r="AU216" s="24" t="s">
        <v>84</v>
      </c>
      <c r="AY216" s="24" t="s">
        <v>131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24</v>
      </c>
      <c r="BK216" s="232">
        <f>ROUND(I216*H216,2)</f>
        <v>0</v>
      </c>
      <c r="BL216" s="24" t="s">
        <v>138</v>
      </c>
      <c r="BM216" s="24" t="s">
        <v>510</v>
      </c>
    </row>
    <row r="217" s="1" customFormat="1">
      <c r="B217" s="46"/>
      <c r="C217" s="74"/>
      <c r="D217" s="235" t="s">
        <v>170</v>
      </c>
      <c r="E217" s="74"/>
      <c r="F217" s="255" t="s">
        <v>511</v>
      </c>
      <c r="G217" s="74"/>
      <c r="H217" s="74"/>
      <c r="I217" s="191"/>
      <c r="J217" s="74"/>
      <c r="K217" s="74"/>
      <c r="L217" s="72"/>
      <c r="M217" s="256"/>
      <c r="N217" s="47"/>
      <c r="O217" s="47"/>
      <c r="P217" s="47"/>
      <c r="Q217" s="47"/>
      <c r="R217" s="47"/>
      <c r="S217" s="47"/>
      <c r="T217" s="95"/>
      <c r="AT217" s="24" t="s">
        <v>170</v>
      </c>
      <c r="AU217" s="24" t="s">
        <v>84</v>
      </c>
    </row>
    <row r="218" s="1" customFormat="1" ht="16.5" customHeight="1">
      <c r="B218" s="46"/>
      <c r="C218" s="221" t="s">
        <v>512</v>
      </c>
      <c r="D218" s="221" t="s">
        <v>133</v>
      </c>
      <c r="E218" s="222" t="s">
        <v>513</v>
      </c>
      <c r="F218" s="223" t="s">
        <v>514</v>
      </c>
      <c r="G218" s="224" t="s">
        <v>279</v>
      </c>
      <c r="H218" s="225">
        <v>1</v>
      </c>
      <c r="I218" s="226"/>
      <c r="J218" s="227">
        <f>ROUND(I218*H218,2)</f>
        <v>0</v>
      </c>
      <c r="K218" s="223" t="s">
        <v>137</v>
      </c>
      <c r="L218" s="72"/>
      <c r="M218" s="228" t="s">
        <v>22</v>
      </c>
      <c r="N218" s="229" t="s">
        <v>46</v>
      </c>
      <c r="O218" s="47"/>
      <c r="P218" s="230">
        <f>O218*H218</f>
        <v>0</v>
      </c>
      <c r="Q218" s="230">
        <v>2.0000000000000002E-05</v>
      </c>
      <c r="R218" s="230">
        <f>Q218*H218</f>
        <v>2.0000000000000002E-05</v>
      </c>
      <c r="S218" s="230">
        <v>0</v>
      </c>
      <c r="T218" s="231">
        <f>S218*H218</f>
        <v>0</v>
      </c>
      <c r="AR218" s="24" t="s">
        <v>138</v>
      </c>
      <c r="AT218" s="24" t="s">
        <v>133</v>
      </c>
      <c r="AU218" s="24" t="s">
        <v>84</v>
      </c>
      <c r="AY218" s="24" t="s">
        <v>131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4" t="s">
        <v>24</v>
      </c>
      <c r="BK218" s="232">
        <f>ROUND(I218*H218,2)</f>
        <v>0</v>
      </c>
      <c r="BL218" s="24" t="s">
        <v>138</v>
      </c>
      <c r="BM218" s="24" t="s">
        <v>515</v>
      </c>
    </row>
    <row r="219" s="1" customFormat="1">
      <c r="B219" s="46"/>
      <c r="C219" s="74"/>
      <c r="D219" s="235" t="s">
        <v>170</v>
      </c>
      <c r="E219" s="74"/>
      <c r="F219" s="255" t="s">
        <v>511</v>
      </c>
      <c r="G219" s="74"/>
      <c r="H219" s="74"/>
      <c r="I219" s="191"/>
      <c r="J219" s="74"/>
      <c r="K219" s="74"/>
      <c r="L219" s="72"/>
      <c r="M219" s="256"/>
      <c r="N219" s="47"/>
      <c r="O219" s="47"/>
      <c r="P219" s="47"/>
      <c r="Q219" s="47"/>
      <c r="R219" s="47"/>
      <c r="S219" s="47"/>
      <c r="T219" s="95"/>
      <c r="AT219" s="24" t="s">
        <v>170</v>
      </c>
      <c r="AU219" s="24" t="s">
        <v>84</v>
      </c>
    </row>
    <row r="220" s="1" customFormat="1" ht="16.5" customHeight="1">
      <c r="B220" s="46"/>
      <c r="C220" s="221" t="s">
        <v>516</v>
      </c>
      <c r="D220" s="221" t="s">
        <v>133</v>
      </c>
      <c r="E220" s="222" t="s">
        <v>517</v>
      </c>
      <c r="F220" s="223" t="s">
        <v>518</v>
      </c>
      <c r="G220" s="224" t="s">
        <v>279</v>
      </c>
      <c r="H220" s="225">
        <v>7</v>
      </c>
      <c r="I220" s="226"/>
      <c r="J220" s="227">
        <f>ROUND(I220*H220,2)</f>
        <v>0</v>
      </c>
      <c r="K220" s="223" t="s">
        <v>22</v>
      </c>
      <c r="L220" s="72"/>
      <c r="M220" s="228" t="s">
        <v>22</v>
      </c>
      <c r="N220" s="229" t="s">
        <v>46</v>
      </c>
      <c r="O220" s="47"/>
      <c r="P220" s="230">
        <f>O220*H220</f>
        <v>0</v>
      </c>
      <c r="Q220" s="230">
        <v>0.00080000000000000004</v>
      </c>
      <c r="R220" s="230">
        <f>Q220*H220</f>
        <v>0.0055999999999999999</v>
      </c>
      <c r="S220" s="230">
        <v>0</v>
      </c>
      <c r="T220" s="231">
        <f>S220*H220</f>
        <v>0</v>
      </c>
      <c r="AR220" s="24" t="s">
        <v>138</v>
      </c>
      <c r="AT220" s="24" t="s">
        <v>133</v>
      </c>
      <c r="AU220" s="24" t="s">
        <v>84</v>
      </c>
      <c r="AY220" s="24" t="s">
        <v>131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24" t="s">
        <v>24</v>
      </c>
      <c r="BK220" s="232">
        <f>ROUND(I220*H220,2)</f>
        <v>0</v>
      </c>
      <c r="BL220" s="24" t="s">
        <v>138</v>
      </c>
      <c r="BM220" s="24" t="s">
        <v>519</v>
      </c>
    </row>
    <row r="221" s="1" customFormat="1" ht="16.5" customHeight="1">
      <c r="B221" s="46"/>
      <c r="C221" s="221" t="s">
        <v>520</v>
      </c>
      <c r="D221" s="221" t="s">
        <v>133</v>
      </c>
      <c r="E221" s="222" t="s">
        <v>521</v>
      </c>
      <c r="F221" s="223" t="s">
        <v>522</v>
      </c>
      <c r="G221" s="224" t="s">
        <v>279</v>
      </c>
      <c r="H221" s="225">
        <v>3</v>
      </c>
      <c r="I221" s="226"/>
      <c r="J221" s="227">
        <f>ROUND(I221*H221,2)</f>
        <v>0</v>
      </c>
      <c r="K221" s="223" t="s">
        <v>184</v>
      </c>
      <c r="L221" s="72"/>
      <c r="M221" s="228" t="s">
        <v>22</v>
      </c>
      <c r="N221" s="229" t="s">
        <v>46</v>
      </c>
      <c r="O221" s="47"/>
      <c r="P221" s="230">
        <f>O221*H221</f>
        <v>0</v>
      </c>
      <c r="Q221" s="230">
        <v>0.00034000000000000002</v>
      </c>
      <c r="R221" s="230">
        <f>Q221*H221</f>
        <v>0.0010200000000000001</v>
      </c>
      <c r="S221" s="230">
        <v>0</v>
      </c>
      <c r="T221" s="231">
        <f>S221*H221</f>
        <v>0</v>
      </c>
      <c r="AR221" s="24" t="s">
        <v>138</v>
      </c>
      <c r="AT221" s="24" t="s">
        <v>133</v>
      </c>
      <c r="AU221" s="24" t="s">
        <v>84</v>
      </c>
      <c r="AY221" s="24" t="s">
        <v>131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24" t="s">
        <v>24</v>
      </c>
      <c r="BK221" s="232">
        <f>ROUND(I221*H221,2)</f>
        <v>0</v>
      </c>
      <c r="BL221" s="24" t="s">
        <v>138</v>
      </c>
      <c r="BM221" s="24" t="s">
        <v>523</v>
      </c>
    </row>
    <row r="222" s="1" customFormat="1" ht="16.5" customHeight="1">
      <c r="B222" s="46"/>
      <c r="C222" s="221" t="s">
        <v>524</v>
      </c>
      <c r="D222" s="221" t="s">
        <v>133</v>
      </c>
      <c r="E222" s="222" t="s">
        <v>525</v>
      </c>
      <c r="F222" s="223" t="s">
        <v>526</v>
      </c>
      <c r="G222" s="224" t="s">
        <v>279</v>
      </c>
      <c r="H222" s="225">
        <v>11</v>
      </c>
      <c r="I222" s="226"/>
      <c r="J222" s="227">
        <f>ROUND(I222*H222,2)</f>
        <v>0</v>
      </c>
      <c r="K222" s="223" t="s">
        <v>184</v>
      </c>
      <c r="L222" s="72"/>
      <c r="M222" s="228" t="s">
        <v>22</v>
      </c>
      <c r="N222" s="229" t="s">
        <v>46</v>
      </c>
      <c r="O222" s="4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4" t="s">
        <v>138</v>
      </c>
      <c r="AT222" s="24" t="s">
        <v>133</v>
      </c>
      <c r="AU222" s="24" t="s">
        <v>84</v>
      </c>
      <c r="AY222" s="24" t="s">
        <v>131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24</v>
      </c>
      <c r="BK222" s="232">
        <f>ROUND(I222*H222,2)</f>
        <v>0</v>
      </c>
      <c r="BL222" s="24" t="s">
        <v>138</v>
      </c>
      <c r="BM222" s="24" t="s">
        <v>527</v>
      </c>
    </row>
    <row r="223" s="1" customFormat="1" ht="16.5" customHeight="1">
      <c r="B223" s="46"/>
      <c r="C223" s="221" t="s">
        <v>528</v>
      </c>
      <c r="D223" s="221" t="s">
        <v>133</v>
      </c>
      <c r="E223" s="222" t="s">
        <v>529</v>
      </c>
      <c r="F223" s="223" t="s">
        <v>530</v>
      </c>
      <c r="G223" s="224" t="s">
        <v>279</v>
      </c>
      <c r="H223" s="225">
        <v>2</v>
      </c>
      <c r="I223" s="226"/>
      <c r="J223" s="227">
        <f>ROUND(I223*H223,2)</f>
        <v>0</v>
      </c>
      <c r="K223" s="223" t="s">
        <v>22</v>
      </c>
      <c r="L223" s="72"/>
      <c r="M223" s="228" t="s">
        <v>22</v>
      </c>
      <c r="N223" s="229" t="s">
        <v>46</v>
      </c>
      <c r="O223" s="47"/>
      <c r="P223" s="230">
        <f>O223*H223</f>
        <v>0</v>
      </c>
      <c r="Q223" s="230">
        <v>0.0016299999999999999</v>
      </c>
      <c r="R223" s="230">
        <f>Q223*H223</f>
        <v>0.0032599999999999999</v>
      </c>
      <c r="S223" s="230">
        <v>0</v>
      </c>
      <c r="T223" s="231">
        <f>S223*H223</f>
        <v>0</v>
      </c>
      <c r="AR223" s="24" t="s">
        <v>138</v>
      </c>
      <c r="AT223" s="24" t="s">
        <v>133</v>
      </c>
      <c r="AU223" s="24" t="s">
        <v>84</v>
      </c>
      <c r="AY223" s="24" t="s">
        <v>131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24</v>
      </c>
      <c r="BK223" s="232">
        <f>ROUND(I223*H223,2)</f>
        <v>0</v>
      </c>
      <c r="BL223" s="24" t="s">
        <v>138</v>
      </c>
      <c r="BM223" s="24" t="s">
        <v>531</v>
      </c>
    </row>
    <row r="224" s="1" customFormat="1" ht="16.5" customHeight="1">
      <c r="B224" s="46"/>
      <c r="C224" s="221" t="s">
        <v>532</v>
      </c>
      <c r="D224" s="221" t="s">
        <v>133</v>
      </c>
      <c r="E224" s="222" t="s">
        <v>533</v>
      </c>
      <c r="F224" s="223" t="s">
        <v>534</v>
      </c>
      <c r="G224" s="224" t="s">
        <v>279</v>
      </c>
      <c r="H224" s="225">
        <v>1</v>
      </c>
      <c r="I224" s="226"/>
      <c r="J224" s="227">
        <f>ROUND(I224*H224,2)</f>
        <v>0</v>
      </c>
      <c r="K224" s="223" t="s">
        <v>137</v>
      </c>
      <c r="L224" s="72"/>
      <c r="M224" s="228" t="s">
        <v>22</v>
      </c>
      <c r="N224" s="229" t="s">
        <v>46</v>
      </c>
      <c r="O224" s="47"/>
      <c r="P224" s="230">
        <f>O224*H224</f>
        <v>0</v>
      </c>
      <c r="Q224" s="230">
        <v>0.00034000000000000002</v>
      </c>
      <c r="R224" s="230">
        <f>Q224*H224</f>
        <v>0.00034000000000000002</v>
      </c>
      <c r="S224" s="230">
        <v>0</v>
      </c>
      <c r="T224" s="231">
        <f>S224*H224</f>
        <v>0</v>
      </c>
      <c r="AR224" s="24" t="s">
        <v>138</v>
      </c>
      <c r="AT224" s="24" t="s">
        <v>133</v>
      </c>
      <c r="AU224" s="24" t="s">
        <v>84</v>
      </c>
      <c r="AY224" s="24" t="s">
        <v>131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24</v>
      </c>
      <c r="BK224" s="232">
        <f>ROUND(I224*H224,2)</f>
        <v>0</v>
      </c>
      <c r="BL224" s="24" t="s">
        <v>138</v>
      </c>
      <c r="BM224" s="24" t="s">
        <v>535</v>
      </c>
    </row>
    <row r="225" s="1" customFormat="1">
      <c r="B225" s="46"/>
      <c r="C225" s="74"/>
      <c r="D225" s="235" t="s">
        <v>170</v>
      </c>
      <c r="E225" s="74"/>
      <c r="F225" s="255" t="s">
        <v>511</v>
      </c>
      <c r="G225" s="74"/>
      <c r="H225" s="74"/>
      <c r="I225" s="191"/>
      <c r="J225" s="74"/>
      <c r="K225" s="74"/>
      <c r="L225" s="72"/>
      <c r="M225" s="256"/>
      <c r="N225" s="47"/>
      <c r="O225" s="47"/>
      <c r="P225" s="47"/>
      <c r="Q225" s="47"/>
      <c r="R225" s="47"/>
      <c r="S225" s="47"/>
      <c r="T225" s="95"/>
      <c r="AT225" s="24" t="s">
        <v>170</v>
      </c>
      <c r="AU225" s="24" t="s">
        <v>84</v>
      </c>
    </row>
    <row r="226" s="1" customFormat="1" ht="25.5" customHeight="1">
      <c r="B226" s="46"/>
      <c r="C226" s="221" t="s">
        <v>536</v>
      </c>
      <c r="D226" s="221" t="s">
        <v>133</v>
      </c>
      <c r="E226" s="222" t="s">
        <v>537</v>
      </c>
      <c r="F226" s="223" t="s">
        <v>538</v>
      </c>
      <c r="G226" s="224" t="s">
        <v>279</v>
      </c>
      <c r="H226" s="225">
        <v>1</v>
      </c>
      <c r="I226" s="226"/>
      <c r="J226" s="227">
        <f>ROUND(I226*H226,2)</f>
        <v>0</v>
      </c>
      <c r="K226" s="223" t="s">
        <v>137</v>
      </c>
      <c r="L226" s="72"/>
      <c r="M226" s="228" t="s">
        <v>22</v>
      </c>
      <c r="N226" s="229" t="s">
        <v>46</v>
      </c>
      <c r="O226" s="47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AR226" s="24" t="s">
        <v>138</v>
      </c>
      <c r="AT226" s="24" t="s">
        <v>133</v>
      </c>
      <c r="AU226" s="24" t="s">
        <v>84</v>
      </c>
      <c r="AY226" s="24" t="s">
        <v>131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24</v>
      </c>
      <c r="BK226" s="232">
        <f>ROUND(I226*H226,2)</f>
        <v>0</v>
      </c>
      <c r="BL226" s="24" t="s">
        <v>138</v>
      </c>
      <c r="BM226" s="24" t="s">
        <v>539</v>
      </c>
    </row>
    <row r="227" s="1" customFormat="1">
      <c r="B227" s="46"/>
      <c r="C227" s="74"/>
      <c r="D227" s="235" t="s">
        <v>170</v>
      </c>
      <c r="E227" s="74"/>
      <c r="F227" s="255" t="s">
        <v>511</v>
      </c>
      <c r="G227" s="74"/>
      <c r="H227" s="74"/>
      <c r="I227" s="191"/>
      <c r="J227" s="74"/>
      <c r="K227" s="74"/>
      <c r="L227" s="72"/>
      <c r="M227" s="256"/>
      <c r="N227" s="47"/>
      <c r="O227" s="47"/>
      <c r="P227" s="47"/>
      <c r="Q227" s="47"/>
      <c r="R227" s="47"/>
      <c r="S227" s="47"/>
      <c r="T227" s="95"/>
      <c r="AT227" s="24" t="s">
        <v>170</v>
      </c>
      <c r="AU227" s="24" t="s">
        <v>84</v>
      </c>
    </row>
    <row r="228" s="1" customFormat="1" ht="25.5" customHeight="1">
      <c r="B228" s="46"/>
      <c r="C228" s="221" t="s">
        <v>540</v>
      </c>
      <c r="D228" s="221" t="s">
        <v>133</v>
      </c>
      <c r="E228" s="222" t="s">
        <v>541</v>
      </c>
      <c r="F228" s="223" t="s">
        <v>542</v>
      </c>
      <c r="G228" s="224" t="s">
        <v>279</v>
      </c>
      <c r="H228" s="225">
        <v>47</v>
      </c>
      <c r="I228" s="226"/>
      <c r="J228" s="227">
        <f>ROUND(I228*H228,2)</f>
        <v>0</v>
      </c>
      <c r="K228" s="223" t="s">
        <v>137</v>
      </c>
      <c r="L228" s="72"/>
      <c r="M228" s="228" t="s">
        <v>22</v>
      </c>
      <c r="N228" s="229" t="s">
        <v>46</v>
      </c>
      <c r="O228" s="47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4" t="s">
        <v>138</v>
      </c>
      <c r="AT228" s="24" t="s">
        <v>133</v>
      </c>
      <c r="AU228" s="24" t="s">
        <v>84</v>
      </c>
      <c r="AY228" s="24" t="s">
        <v>131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24</v>
      </c>
      <c r="BK228" s="232">
        <f>ROUND(I228*H228,2)</f>
        <v>0</v>
      </c>
      <c r="BL228" s="24" t="s">
        <v>138</v>
      </c>
      <c r="BM228" s="24" t="s">
        <v>543</v>
      </c>
    </row>
    <row r="229" s="1" customFormat="1">
      <c r="B229" s="46"/>
      <c r="C229" s="74"/>
      <c r="D229" s="235" t="s">
        <v>170</v>
      </c>
      <c r="E229" s="74"/>
      <c r="F229" s="255" t="s">
        <v>511</v>
      </c>
      <c r="G229" s="74"/>
      <c r="H229" s="74"/>
      <c r="I229" s="191"/>
      <c r="J229" s="74"/>
      <c r="K229" s="74"/>
      <c r="L229" s="72"/>
      <c r="M229" s="256"/>
      <c r="N229" s="47"/>
      <c r="O229" s="47"/>
      <c r="P229" s="47"/>
      <c r="Q229" s="47"/>
      <c r="R229" s="47"/>
      <c r="S229" s="47"/>
      <c r="T229" s="95"/>
      <c r="AT229" s="24" t="s">
        <v>170</v>
      </c>
      <c r="AU229" s="24" t="s">
        <v>84</v>
      </c>
    </row>
    <row r="230" s="1" customFormat="1" ht="16.5" customHeight="1">
      <c r="B230" s="46"/>
      <c r="C230" s="221" t="s">
        <v>544</v>
      </c>
      <c r="D230" s="221" t="s">
        <v>133</v>
      </c>
      <c r="E230" s="222" t="s">
        <v>545</v>
      </c>
      <c r="F230" s="223" t="s">
        <v>546</v>
      </c>
      <c r="G230" s="224" t="s">
        <v>145</v>
      </c>
      <c r="H230" s="225">
        <v>165.59999999999999</v>
      </c>
      <c r="I230" s="226"/>
      <c r="J230" s="227">
        <f>ROUND(I230*H230,2)</f>
        <v>0</v>
      </c>
      <c r="K230" s="223" t="s">
        <v>137</v>
      </c>
      <c r="L230" s="72"/>
      <c r="M230" s="228" t="s">
        <v>22</v>
      </c>
      <c r="N230" s="229" t="s">
        <v>46</v>
      </c>
      <c r="O230" s="4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4" t="s">
        <v>138</v>
      </c>
      <c r="AT230" s="24" t="s">
        <v>133</v>
      </c>
      <c r="AU230" s="24" t="s">
        <v>84</v>
      </c>
      <c r="AY230" s="24" t="s">
        <v>131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24</v>
      </c>
      <c r="BK230" s="232">
        <f>ROUND(I230*H230,2)</f>
        <v>0</v>
      </c>
      <c r="BL230" s="24" t="s">
        <v>138</v>
      </c>
      <c r="BM230" s="24" t="s">
        <v>547</v>
      </c>
    </row>
    <row r="231" s="11" customFormat="1">
      <c r="B231" s="233"/>
      <c r="C231" s="234"/>
      <c r="D231" s="235" t="s">
        <v>140</v>
      </c>
      <c r="E231" s="236" t="s">
        <v>22</v>
      </c>
      <c r="F231" s="237" t="s">
        <v>267</v>
      </c>
      <c r="G231" s="234"/>
      <c r="H231" s="238">
        <v>165.59999999999999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140</v>
      </c>
      <c r="AU231" s="244" t="s">
        <v>84</v>
      </c>
      <c r="AV231" s="11" t="s">
        <v>84</v>
      </c>
      <c r="AW231" s="11" t="s">
        <v>39</v>
      </c>
      <c r="AX231" s="11" t="s">
        <v>24</v>
      </c>
      <c r="AY231" s="244" t="s">
        <v>131</v>
      </c>
    </row>
    <row r="232" s="1" customFormat="1" ht="16.5" customHeight="1">
      <c r="B232" s="46"/>
      <c r="C232" s="221" t="s">
        <v>548</v>
      </c>
      <c r="D232" s="221" t="s">
        <v>133</v>
      </c>
      <c r="E232" s="222" t="s">
        <v>549</v>
      </c>
      <c r="F232" s="223" t="s">
        <v>550</v>
      </c>
      <c r="G232" s="224" t="s">
        <v>145</v>
      </c>
      <c r="H232" s="225">
        <v>187.69999999999999</v>
      </c>
      <c r="I232" s="226"/>
      <c r="J232" s="227">
        <f>ROUND(I232*H232,2)</f>
        <v>0</v>
      </c>
      <c r="K232" s="223" t="s">
        <v>137</v>
      </c>
      <c r="L232" s="72"/>
      <c r="M232" s="228" t="s">
        <v>22</v>
      </c>
      <c r="N232" s="229" t="s">
        <v>46</v>
      </c>
      <c r="O232" s="4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4" t="s">
        <v>138</v>
      </c>
      <c r="AT232" s="24" t="s">
        <v>133</v>
      </c>
      <c r="AU232" s="24" t="s">
        <v>84</v>
      </c>
      <c r="AY232" s="24" t="s">
        <v>131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24</v>
      </c>
      <c r="BK232" s="232">
        <f>ROUND(I232*H232,2)</f>
        <v>0</v>
      </c>
      <c r="BL232" s="24" t="s">
        <v>138</v>
      </c>
      <c r="BM232" s="24" t="s">
        <v>551</v>
      </c>
    </row>
    <row r="233" s="11" customFormat="1">
      <c r="B233" s="233"/>
      <c r="C233" s="234"/>
      <c r="D233" s="235" t="s">
        <v>140</v>
      </c>
      <c r="E233" s="236" t="s">
        <v>22</v>
      </c>
      <c r="F233" s="237" t="s">
        <v>552</v>
      </c>
      <c r="G233" s="234"/>
      <c r="H233" s="238">
        <v>187.69999999999999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140</v>
      </c>
      <c r="AU233" s="244" t="s">
        <v>84</v>
      </c>
      <c r="AV233" s="11" t="s">
        <v>84</v>
      </c>
      <c r="AW233" s="11" t="s">
        <v>39</v>
      </c>
      <c r="AX233" s="11" t="s">
        <v>24</v>
      </c>
      <c r="AY233" s="244" t="s">
        <v>131</v>
      </c>
    </row>
    <row r="234" s="1" customFormat="1" ht="16.5" customHeight="1">
      <c r="B234" s="46"/>
      <c r="C234" s="221" t="s">
        <v>553</v>
      </c>
      <c r="D234" s="221" t="s">
        <v>133</v>
      </c>
      <c r="E234" s="222" t="s">
        <v>554</v>
      </c>
      <c r="F234" s="223" t="s">
        <v>555</v>
      </c>
      <c r="G234" s="224" t="s">
        <v>145</v>
      </c>
      <c r="H234" s="225">
        <v>502.5</v>
      </c>
      <c r="I234" s="226"/>
      <c r="J234" s="227">
        <f>ROUND(I234*H234,2)</f>
        <v>0</v>
      </c>
      <c r="K234" s="223" t="s">
        <v>22</v>
      </c>
      <c r="L234" s="72"/>
      <c r="M234" s="228" t="s">
        <v>22</v>
      </c>
      <c r="N234" s="229" t="s">
        <v>46</v>
      </c>
      <c r="O234" s="4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AR234" s="24" t="s">
        <v>138</v>
      </c>
      <c r="AT234" s="24" t="s">
        <v>133</v>
      </c>
      <c r="AU234" s="24" t="s">
        <v>84</v>
      </c>
      <c r="AY234" s="24" t="s">
        <v>131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4" t="s">
        <v>24</v>
      </c>
      <c r="BK234" s="232">
        <f>ROUND(I234*H234,2)</f>
        <v>0</v>
      </c>
      <c r="BL234" s="24" t="s">
        <v>138</v>
      </c>
      <c r="BM234" s="24" t="s">
        <v>556</v>
      </c>
    </row>
    <row r="235" s="1" customFormat="1" ht="16.5" customHeight="1">
      <c r="B235" s="46"/>
      <c r="C235" s="221" t="s">
        <v>557</v>
      </c>
      <c r="D235" s="221" t="s">
        <v>133</v>
      </c>
      <c r="E235" s="222" t="s">
        <v>558</v>
      </c>
      <c r="F235" s="223" t="s">
        <v>559</v>
      </c>
      <c r="G235" s="224" t="s">
        <v>145</v>
      </c>
      <c r="H235" s="225">
        <v>502.5</v>
      </c>
      <c r="I235" s="226"/>
      <c r="J235" s="227">
        <f>ROUND(I235*H235,2)</f>
        <v>0</v>
      </c>
      <c r="K235" s="223" t="s">
        <v>137</v>
      </c>
      <c r="L235" s="72"/>
      <c r="M235" s="228" t="s">
        <v>22</v>
      </c>
      <c r="N235" s="229" t="s">
        <v>46</v>
      </c>
      <c r="O235" s="4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AR235" s="24" t="s">
        <v>138</v>
      </c>
      <c r="AT235" s="24" t="s">
        <v>133</v>
      </c>
      <c r="AU235" s="24" t="s">
        <v>84</v>
      </c>
      <c r="AY235" s="24" t="s">
        <v>131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24" t="s">
        <v>24</v>
      </c>
      <c r="BK235" s="232">
        <f>ROUND(I235*H235,2)</f>
        <v>0</v>
      </c>
      <c r="BL235" s="24" t="s">
        <v>138</v>
      </c>
      <c r="BM235" s="24" t="s">
        <v>560</v>
      </c>
    </row>
    <row r="236" s="1" customFormat="1" ht="16.5" customHeight="1">
      <c r="B236" s="46"/>
      <c r="C236" s="221" t="s">
        <v>561</v>
      </c>
      <c r="D236" s="221" t="s">
        <v>133</v>
      </c>
      <c r="E236" s="222" t="s">
        <v>562</v>
      </c>
      <c r="F236" s="223" t="s">
        <v>563</v>
      </c>
      <c r="G236" s="224" t="s">
        <v>279</v>
      </c>
      <c r="H236" s="225">
        <v>14</v>
      </c>
      <c r="I236" s="226"/>
      <c r="J236" s="227">
        <f>ROUND(I236*H236,2)</f>
        <v>0</v>
      </c>
      <c r="K236" s="223" t="s">
        <v>22</v>
      </c>
      <c r="L236" s="72"/>
      <c r="M236" s="228" t="s">
        <v>22</v>
      </c>
      <c r="N236" s="229" t="s">
        <v>46</v>
      </c>
      <c r="O236" s="47"/>
      <c r="P236" s="230">
        <f>O236*H236</f>
        <v>0</v>
      </c>
      <c r="Q236" s="230">
        <v>0.059793010000000001</v>
      </c>
      <c r="R236" s="230">
        <f>Q236*H236</f>
        <v>0.83710214000000005</v>
      </c>
      <c r="S236" s="230">
        <v>0</v>
      </c>
      <c r="T236" s="231">
        <f>S236*H236</f>
        <v>0</v>
      </c>
      <c r="AR236" s="24" t="s">
        <v>138</v>
      </c>
      <c r="AT236" s="24" t="s">
        <v>133</v>
      </c>
      <c r="AU236" s="24" t="s">
        <v>84</v>
      </c>
      <c r="AY236" s="24" t="s">
        <v>131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24</v>
      </c>
      <c r="BK236" s="232">
        <f>ROUND(I236*H236,2)</f>
        <v>0</v>
      </c>
      <c r="BL236" s="24" t="s">
        <v>138</v>
      </c>
      <c r="BM236" s="24" t="s">
        <v>564</v>
      </c>
    </row>
    <row r="237" s="1" customFormat="1" ht="16.5" customHeight="1">
      <c r="B237" s="46"/>
      <c r="C237" s="221" t="s">
        <v>565</v>
      </c>
      <c r="D237" s="221" t="s">
        <v>133</v>
      </c>
      <c r="E237" s="222" t="s">
        <v>566</v>
      </c>
      <c r="F237" s="223" t="s">
        <v>567</v>
      </c>
      <c r="G237" s="224" t="s">
        <v>279</v>
      </c>
      <c r="H237" s="225">
        <v>59</v>
      </c>
      <c r="I237" s="226"/>
      <c r="J237" s="227">
        <f>ROUND(I237*H237,2)</f>
        <v>0</v>
      </c>
      <c r="K237" s="223" t="s">
        <v>184</v>
      </c>
      <c r="L237" s="72"/>
      <c r="M237" s="228" t="s">
        <v>22</v>
      </c>
      <c r="N237" s="229" t="s">
        <v>46</v>
      </c>
      <c r="O237" s="47"/>
      <c r="P237" s="230">
        <f>O237*H237</f>
        <v>0</v>
      </c>
      <c r="Q237" s="230">
        <v>0.063829999999999998</v>
      </c>
      <c r="R237" s="230">
        <f>Q237*H237</f>
        <v>3.7659699999999998</v>
      </c>
      <c r="S237" s="230">
        <v>0</v>
      </c>
      <c r="T237" s="231">
        <f>S237*H237</f>
        <v>0</v>
      </c>
      <c r="AR237" s="24" t="s">
        <v>138</v>
      </c>
      <c r="AT237" s="24" t="s">
        <v>133</v>
      </c>
      <c r="AU237" s="24" t="s">
        <v>84</v>
      </c>
      <c r="AY237" s="24" t="s">
        <v>131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24</v>
      </c>
      <c r="BK237" s="232">
        <f>ROUND(I237*H237,2)</f>
        <v>0</v>
      </c>
      <c r="BL237" s="24" t="s">
        <v>138</v>
      </c>
      <c r="BM237" s="24" t="s">
        <v>568</v>
      </c>
    </row>
    <row r="238" s="1" customFormat="1" ht="16.5" customHeight="1">
      <c r="B238" s="46"/>
      <c r="C238" s="221" t="s">
        <v>30</v>
      </c>
      <c r="D238" s="221" t="s">
        <v>133</v>
      </c>
      <c r="E238" s="222" t="s">
        <v>569</v>
      </c>
      <c r="F238" s="223" t="s">
        <v>570</v>
      </c>
      <c r="G238" s="224" t="s">
        <v>279</v>
      </c>
      <c r="H238" s="225">
        <v>9</v>
      </c>
      <c r="I238" s="226"/>
      <c r="J238" s="227">
        <f>ROUND(I238*H238,2)</f>
        <v>0</v>
      </c>
      <c r="K238" s="223" t="s">
        <v>22</v>
      </c>
      <c r="L238" s="72"/>
      <c r="M238" s="228" t="s">
        <v>22</v>
      </c>
      <c r="N238" s="229" t="s">
        <v>46</v>
      </c>
      <c r="O238" s="47"/>
      <c r="P238" s="230">
        <f>O238*H238</f>
        <v>0</v>
      </c>
      <c r="Q238" s="230">
        <v>0.1014978</v>
      </c>
      <c r="R238" s="230">
        <f>Q238*H238</f>
        <v>0.91348019999999996</v>
      </c>
      <c r="S238" s="230">
        <v>0</v>
      </c>
      <c r="T238" s="231">
        <f>S238*H238</f>
        <v>0</v>
      </c>
      <c r="AR238" s="24" t="s">
        <v>138</v>
      </c>
      <c r="AT238" s="24" t="s">
        <v>133</v>
      </c>
      <c r="AU238" s="24" t="s">
        <v>84</v>
      </c>
      <c r="AY238" s="24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24</v>
      </c>
      <c r="BK238" s="232">
        <f>ROUND(I238*H238,2)</f>
        <v>0</v>
      </c>
      <c r="BL238" s="24" t="s">
        <v>138</v>
      </c>
      <c r="BM238" s="24" t="s">
        <v>571</v>
      </c>
    </row>
    <row r="239" s="1" customFormat="1" ht="16.5" customHeight="1">
      <c r="B239" s="46"/>
      <c r="C239" s="245" t="s">
        <v>572</v>
      </c>
      <c r="D239" s="245" t="s">
        <v>142</v>
      </c>
      <c r="E239" s="246" t="s">
        <v>573</v>
      </c>
      <c r="F239" s="247" t="s">
        <v>574</v>
      </c>
      <c r="G239" s="248" t="s">
        <v>279</v>
      </c>
      <c r="H239" s="249">
        <v>9</v>
      </c>
      <c r="I239" s="250"/>
      <c r="J239" s="251">
        <f>ROUND(I239*H239,2)</f>
        <v>0</v>
      </c>
      <c r="K239" s="247" t="s">
        <v>22</v>
      </c>
      <c r="L239" s="252"/>
      <c r="M239" s="253" t="s">
        <v>22</v>
      </c>
      <c r="N239" s="254" t="s">
        <v>46</v>
      </c>
      <c r="O239" s="47"/>
      <c r="P239" s="230">
        <f>O239*H239</f>
        <v>0</v>
      </c>
      <c r="Q239" s="230">
        <v>0.013299999999999999</v>
      </c>
      <c r="R239" s="230">
        <f>Q239*H239</f>
        <v>0.1197</v>
      </c>
      <c r="S239" s="230">
        <v>0</v>
      </c>
      <c r="T239" s="231">
        <f>S239*H239</f>
        <v>0</v>
      </c>
      <c r="AR239" s="24" t="s">
        <v>146</v>
      </c>
      <c r="AT239" s="24" t="s">
        <v>142</v>
      </c>
      <c r="AU239" s="24" t="s">
        <v>84</v>
      </c>
      <c r="AY239" s="24" t="s">
        <v>131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4" t="s">
        <v>24</v>
      </c>
      <c r="BK239" s="232">
        <f>ROUND(I239*H239,2)</f>
        <v>0</v>
      </c>
      <c r="BL239" s="24" t="s">
        <v>138</v>
      </c>
      <c r="BM239" s="24" t="s">
        <v>575</v>
      </c>
    </row>
    <row r="240" s="1" customFormat="1" ht="16.5" customHeight="1">
      <c r="B240" s="46"/>
      <c r="C240" s="245" t="s">
        <v>576</v>
      </c>
      <c r="D240" s="245" t="s">
        <v>142</v>
      </c>
      <c r="E240" s="246" t="s">
        <v>577</v>
      </c>
      <c r="F240" s="247" t="s">
        <v>578</v>
      </c>
      <c r="G240" s="248" t="s">
        <v>279</v>
      </c>
      <c r="H240" s="249">
        <v>59</v>
      </c>
      <c r="I240" s="250"/>
      <c r="J240" s="251">
        <f>ROUND(I240*H240,2)</f>
        <v>0</v>
      </c>
      <c r="K240" s="247" t="s">
        <v>137</v>
      </c>
      <c r="L240" s="252"/>
      <c r="M240" s="253" t="s">
        <v>22</v>
      </c>
      <c r="N240" s="254" t="s">
        <v>46</v>
      </c>
      <c r="O240" s="47"/>
      <c r="P240" s="230">
        <f>O240*H240</f>
        <v>0</v>
      </c>
      <c r="Q240" s="230">
        <v>0.0073000000000000001</v>
      </c>
      <c r="R240" s="230">
        <f>Q240*H240</f>
        <v>0.43070000000000003</v>
      </c>
      <c r="S240" s="230">
        <v>0</v>
      </c>
      <c r="T240" s="231">
        <f>S240*H240</f>
        <v>0</v>
      </c>
      <c r="AR240" s="24" t="s">
        <v>146</v>
      </c>
      <c r="AT240" s="24" t="s">
        <v>142</v>
      </c>
      <c r="AU240" s="24" t="s">
        <v>84</v>
      </c>
      <c r="AY240" s="24" t="s">
        <v>131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4" t="s">
        <v>24</v>
      </c>
      <c r="BK240" s="232">
        <f>ROUND(I240*H240,2)</f>
        <v>0</v>
      </c>
      <c r="BL240" s="24" t="s">
        <v>138</v>
      </c>
      <c r="BM240" s="24" t="s">
        <v>579</v>
      </c>
    </row>
    <row r="241" s="1" customFormat="1" ht="16.5" customHeight="1">
      <c r="B241" s="46"/>
      <c r="C241" s="221" t="s">
        <v>580</v>
      </c>
      <c r="D241" s="221" t="s">
        <v>133</v>
      </c>
      <c r="E241" s="222" t="s">
        <v>581</v>
      </c>
      <c r="F241" s="223" t="s">
        <v>582</v>
      </c>
      <c r="G241" s="224" t="s">
        <v>279</v>
      </c>
      <c r="H241" s="225">
        <v>4</v>
      </c>
      <c r="I241" s="226"/>
      <c r="J241" s="227">
        <f>ROUND(I241*H241,2)</f>
        <v>0</v>
      </c>
      <c r="K241" s="223" t="s">
        <v>184</v>
      </c>
      <c r="L241" s="72"/>
      <c r="M241" s="228" t="s">
        <v>22</v>
      </c>
      <c r="N241" s="229" t="s">
        <v>46</v>
      </c>
      <c r="O241" s="47"/>
      <c r="P241" s="230">
        <f>O241*H241</f>
        <v>0</v>
      </c>
      <c r="Q241" s="230">
        <v>0.32906000000000002</v>
      </c>
      <c r="R241" s="230">
        <f>Q241*H241</f>
        <v>1.3162400000000001</v>
      </c>
      <c r="S241" s="230">
        <v>0</v>
      </c>
      <c r="T241" s="231">
        <f>S241*H241</f>
        <v>0</v>
      </c>
      <c r="AR241" s="24" t="s">
        <v>138</v>
      </c>
      <c r="AT241" s="24" t="s">
        <v>133</v>
      </c>
      <c r="AU241" s="24" t="s">
        <v>84</v>
      </c>
      <c r="AY241" s="24" t="s">
        <v>131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24</v>
      </c>
      <c r="BK241" s="232">
        <f>ROUND(I241*H241,2)</f>
        <v>0</v>
      </c>
      <c r="BL241" s="24" t="s">
        <v>138</v>
      </c>
      <c r="BM241" s="24" t="s">
        <v>583</v>
      </c>
    </row>
    <row r="242" s="1" customFormat="1" ht="16.5" customHeight="1">
      <c r="B242" s="46"/>
      <c r="C242" s="245" t="s">
        <v>584</v>
      </c>
      <c r="D242" s="245" t="s">
        <v>142</v>
      </c>
      <c r="E242" s="246" t="s">
        <v>585</v>
      </c>
      <c r="F242" s="247" t="s">
        <v>586</v>
      </c>
      <c r="G242" s="248" t="s">
        <v>279</v>
      </c>
      <c r="H242" s="249">
        <v>4</v>
      </c>
      <c r="I242" s="250"/>
      <c r="J242" s="251">
        <f>ROUND(I242*H242,2)</f>
        <v>0</v>
      </c>
      <c r="K242" s="247" t="s">
        <v>184</v>
      </c>
      <c r="L242" s="252"/>
      <c r="M242" s="253" t="s">
        <v>22</v>
      </c>
      <c r="N242" s="254" t="s">
        <v>46</v>
      </c>
      <c r="O242" s="47"/>
      <c r="P242" s="230">
        <f>O242*H242</f>
        <v>0</v>
      </c>
      <c r="Q242" s="230">
        <v>0.029499999999999998</v>
      </c>
      <c r="R242" s="230">
        <f>Q242*H242</f>
        <v>0.11799999999999999</v>
      </c>
      <c r="S242" s="230">
        <v>0</v>
      </c>
      <c r="T242" s="231">
        <f>S242*H242</f>
        <v>0</v>
      </c>
      <c r="AR242" s="24" t="s">
        <v>146</v>
      </c>
      <c r="AT242" s="24" t="s">
        <v>142</v>
      </c>
      <c r="AU242" s="24" t="s">
        <v>84</v>
      </c>
      <c r="AY242" s="24" t="s">
        <v>131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4" t="s">
        <v>24</v>
      </c>
      <c r="BK242" s="232">
        <f>ROUND(I242*H242,2)</f>
        <v>0</v>
      </c>
      <c r="BL242" s="24" t="s">
        <v>138</v>
      </c>
      <c r="BM242" s="24" t="s">
        <v>587</v>
      </c>
    </row>
    <row r="243" s="10" customFormat="1" ht="29.88" customHeight="1">
      <c r="B243" s="205"/>
      <c r="C243" s="206"/>
      <c r="D243" s="207" t="s">
        <v>74</v>
      </c>
      <c r="E243" s="219" t="s">
        <v>588</v>
      </c>
      <c r="F243" s="219" t="s">
        <v>589</v>
      </c>
      <c r="G243" s="206"/>
      <c r="H243" s="206"/>
      <c r="I243" s="209"/>
      <c r="J243" s="220">
        <f>BK243</f>
        <v>0</v>
      </c>
      <c r="K243" s="206"/>
      <c r="L243" s="211"/>
      <c r="M243" s="212"/>
      <c r="N243" s="213"/>
      <c r="O243" s="213"/>
      <c r="P243" s="214">
        <f>P244</f>
        <v>0</v>
      </c>
      <c r="Q243" s="213"/>
      <c r="R243" s="214">
        <f>R244</f>
        <v>0</v>
      </c>
      <c r="S243" s="213"/>
      <c r="T243" s="215">
        <f>T244</f>
        <v>0</v>
      </c>
      <c r="AR243" s="216" t="s">
        <v>24</v>
      </c>
      <c r="AT243" s="217" t="s">
        <v>74</v>
      </c>
      <c r="AU243" s="217" t="s">
        <v>24</v>
      </c>
      <c r="AY243" s="216" t="s">
        <v>131</v>
      </c>
      <c r="BK243" s="218">
        <f>BK244</f>
        <v>0</v>
      </c>
    </row>
    <row r="244" s="1" customFormat="1" ht="16.5" customHeight="1">
      <c r="B244" s="46"/>
      <c r="C244" s="221" t="s">
        <v>590</v>
      </c>
      <c r="D244" s="221" t="s">
        <v>133</v>
      </c>
      <c r="E244" s="222" t="s">
        <v>591</v>
      </c>
      <c r="F244" s="223" t="s">
        <v>592</v>
      </c>
      <c r="G244" s="224" t="s">
        <v>216</v>
      </c>
      <c r="H244" s="225">
        <v>30.553000000000001</v>
      </c>
      <c r="I244" s="226"/>
      <c r="J244" s="227">
        <f>ROUND(I244*H244,2)</f>
        <v>0</v>
      </c>
      <c r="K244" s="223" t="s">
        <v>137</v>
      </c>
      <c r="L244" s="72"/>
      <c r="M244" s="228" t="s">
        <v>22</v>
      </c>
      <c r="N244" s="229" t="s">
        <v>46</v>
      </c>
      <c r="O244" s="47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AR244" s="24" t="s">
        <v>138</v>
      </c>
      <c r="AT244" s="24" t="s">
        <v>133</v>
      </c>
      <c r="AU244" s="24" t="s">
        <v>84</v>
      </c>
      <c r="AY244" s="24" t="s">
        <v>131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24" t="s">
        <v>24</v>
      </c>
      <c r="BK244" s="232">
        <f>ROUND(I244*H244,2)</f>
        <v>0</v>
      </c>
      <c r="BL244" s="24" t="s">
        <v>138</v>
      </c>
      <c r="BM244" s="24" t="s">
        <v>593</v>
      </c>
    </row>
    <row r="245" s="10" customFormat="1" ht="37.44" customHeight="1">
      <c r="B245" s="205"/>
      <c r="C245" s="206"/>
      <c r="D245" s="207" t="s">
        <v>74</v>
      </c>
      <c r="E245" s="208" t="s">
        <v>594</v>
      </c>
      <c r="F245" s="208" t="s">
        <v>595</v>
      </c>
      <c r="G245" s="206"/>
      <c r="H245" s="206"/>
      <c r="I245" s="209"/>
      <c r="J245" s="210">
        <f>BK245</f>
        <v>0</v>
      </c>
      <c r="K245" s="206"/>
      <c r="L245" s="211"/>
      <c r="M245" s="212"/>
      <c r="N245" s="213"/>
      <c r="O245" s="213"/>
      <c r="P245" s="214">
        <f>P246+P251+P261+P266</f>
        <v>0</v>
      </c>
      <c r="Q245" s="213"/>
      <c r="R245" s="214">
        <f>R246+R251+R261+R266</f>
        <v>0</v>
      </c>
      <c r="S245" s="213"/>
      <c r="T245" s="215">
        <f>T246+T251+T261+T266</f>
        <v>0</v>
      </c>
      <c r="AR245" s="216" t="s">
        <v>156</v>
      </c>
      <c r="AT245" s="217" t="s">
        <v>74</v>
      </c>
      <c r="AU245" s="217" t="s">
        <v>75</v>
      </c>
      <c r="AY245" s="216" t="s">
        <v>131</v>
      </c>
      <c r="BK245" s="218">
        <f>BK246+BK251+BK261+BK266</f>
        <v>0</v>
      </c>
    </row>
    <row r="246" s="10" customFormat="1" ht="19.92" customHeight="1">
      <c r="B246" s="205"/>
      <c r="C246" s="206"/>
      <c r="D246" s="207" t="s">
        <v>74</v>
      </c>
      <c r="E246" s="219" t="s">
        <v>596</v>
      </c>
      <c r="F246" s="219" t="s">
        <v>597</v>
      </c>
      <c r="G246" s="206"/>
      <c r="H246" s="206"/>
      <c r="I246" s="209"/>
      <c r="J246" s="220">
        <f>BK246</f>
        <v>0</v>
      </c>
      <c r="K246" s="206"/>
      <c r="L246" s="211"/>
      <c r="M246" s="212"/>
      <c r="N246" s="213"/>
      <c r="O246" s="213"/>
      <c r="P246" s="214">
        <f>SUM(P247:P250)</f>
        <v>0</v>
      </c>
      <c r="Q246" s="213"/>
      <c r="R246" s="214">
        <f>SUM(R247:R250)</f>
        <v>0</v>
      </c>
      <c r="S246" s="213"/>
      <c r="T246" s="215">
        <f>SUM(T247:T250)</f>
        <v>0</v>
      </c>
      <c r="AR246" s="216" t="s">
        <v>156</v>
      </c>
      <c r="AT246" s="217" t="s">
        <v>74</v>
      </c>
      <c r="AU246" s="217" t="s">
        <v>24</v>
      </c>
      <c r="AY246" s="216" t="s">
        <v>131</v>
      </c>
      <c r="BK246" s="218">
        <f>SUM(BK247:BK250)</f>
        <v>0</v>
      </c>
    </row>
    <row r="247" s="1" customFormat="1" ht="16.5" customHeight="1">
      <c r="B247" s="46"/>
      <c r="C247" s="221" t="s">
        <v>598</v>
      </c>
      <c r="D247" s="221" t="s">
        <v>133</v>
      </c>
      <c r="E247" s="222" t="s">
        <v>599</v>
      </c>
      <c r="F247" s="223" t="s">
        <v>600</v>
      </c>
      <c r="G247" s="224" t="s">
        <v>601</v>
      </c>
      <c r="H247" s="225">
        <v>1</v>
      </c>
      <c r="I247" s="226"/>
      <c r="J247" s="227">
        <f>ROUND(I247*H247,2)</f>
        <v>0</v>
      </c>
      <c r="K247" s="223" t="s">
        <v>175</v>
      </c>
      <c r="L247" s="72"/>
      <c r="M247" s="228" t="s">
        <v>22</v>
      </c>
      <c r="N247" s="229" t="s">
        <v>46</v>
      </c>
      <c r="O247" s="47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AR247" s="24" t="s">
        <v>602</v>
      </c>
      <c r="AT247" s="24" t="s">
        <v>133</v>
      </c>
      <c r="AU247" s="24" t="s">
        <v>84</v>
      </c>
      <c r="AY247" s="24" t="s">
        <v>131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24" t="s">
        <v>24</v>
      </c>
      <c r="BK247" s="232">
        <f>ROUND(I247*H247,2)</f>
        <v>0</v>
      </c>
      <c r="BL247" s="24" t="s">
        <v>602</v>
      </c>
      <c r="BM247" s="24" t="s">
        <v>603</v>
      </c>
    </row>
    <row r="248" s="1" customFormat="1" ht="16.5" customHeight="1">
      <c r="B248" s="46"/>
      <c r="C248" s="221" t="s">
        <v>604</v>
      </c>
      <c r="D248" s="221" t="s">
        <v>133</v>
      </c>
      <c r="E248" s="222" t="s">
        <v>605</v>
      </c>
      <c r="F248" s="223" t="s">
        <v>606</v>
      </c>
      <c r="G248" s="224" t="s">
        <v>601</v>
      </c>
      <c r="H248" s="225">
        <v>1</v>
      </c>
      <c r="I248" s="226"/>
      <c r="J248" s="227">
        <f>ROUND(I248*H248,2)</f>
        <v>0</v>
      </c>
      <c r="K248" s="223" t="s">
        <v>175</v>
      </c>
      <c r="L248" s="72"/>
      <c r="M248" s="228" t="s">
        <v>22</v>
      </c>
      <c r="N248" s="229" t="s">
        <v>46</v>
      </c>
      <c r="O248" s="47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AR248" s="24" t="s">
        <v>602</v>
      </c>
      <c r="AT248" s="24" t="s">
        <v>133</v>
      </c>
      <c r="AU248" s="24" t="s">
        <v>84</v>
      </c>
      <c r="AY248" s="24" t="s">
        <v>131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24" t="s">
        <v>24</v>
      </c>
      <c r="BK248" s="232">
        <f>ROUND(I248*H248,2)</f>
        <v>0</v>
      </c>
      <c r="BL248" s="24" t="s">
        <v>602</v>
      </c>
      <c r="BM248" s="24" t="s">
        <v>607</v>
      </c>
    </row>
    <row r="249" s="1" customFormat="1" ht="16.5" customHeight="1">
      <c r="B249" s="46"/>
      <c r="C249" s="221" t="s">
        <v>608</v>
      </c>
      <c r="D249" s="221" t="s">
        <v>133</v>
      </c>
      <c r="E249" s="222" t="s">
        <v>609</v>
      </c>
      <c r="F249" s="223" t="s">
        <v>610</v>
      </c>
      <c r="G249" s="224" t="s">
        <v>601</v>
      </c>
      <c r="H249" s="225">
        <v>1</v>
      </c>
      <c r="I249" s="226"/>
      <c r="J249" s="227">
        <f>ROUND(I249*H249,2)</f>
        <v>0</v>
      </c>
      <c r="K249" s="223" t="s">
        <v>175</v>
      </c>
      <c r="L249" s="72"/>
      <c r="M249" s="228" t="s">
        <v>22</v>
      </c>
      <c r="N249" s="229" t="s">
        <v>46</v>
      </c>
      <c r="O249" s="47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AR249" s="24" t="s">
        <v>602</v>
      </c>
      <c r="AT249" s="24" t="s">
        <v>133</v>
      </c>
      <c r="AU249" s="24" t="s">
        <v>84</v>
      </c>
      <c r="AY249" s="24" t="s">
        <v>131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24" t="s">
        <v>24</v>
      </c>
      <c r="BK249" s="232">
        <f>ROUND(I249*H249,2)</f>
        <v>0</v>
      </c>
      <c r="BL249" s="24" t="s">
        <v>602</v>
      </c>
      <c r="BM249" s="24" t="s">
        <v>611</v>
      </c>
    </row>
    <row r="250" s="1" customFormat="1" ht="16.5" customHeight="1">
      <c r="B250" s="46"/>
      <c r="C250" s="221" t="s">
        <v>612</v>
      </c>
      <c r="D250" s="221" t="s">
        <v>133</v>
      </c>
      <c r="E250" s="222" t="s">
        <v>613</v>
      </c>
      <c r="F250" s="223" t="s">
        <v>614</v>
      </c>
      <c r="G250" s="224" t="s">
        <v>601</v>
      </c>
      <c r="H250" s="225">
        <v>1</v>
      </c>
      <c r="I250" s="226"/>
      <c r="J250" s="227">
        <f>ROUND(I250*H250,2)</f>
        <v>0</v>
      </c>
      <c r="K250" s="223" t="s">
        <v>175</v>
      </c>
      <c r="L250" s="72"/>
      <c r="M250" s="228" t="s">
        <v>22</v>
      </c>
      <c r="N250" s="229" t="s">
        <v>46</v>
      </c>
      <c r="O250" s="47"/>
      <c r="P250" s="230">
        <f>O250*H250</f>
        <v>0</v>
      </c>
      <c r="Q250" s="230">
        <v>0</v>
      </c>
      <c r="R250" s="230">
        <f>Q250*H250</f>
        <v>0</v>
      </c>
      <c r="S250" s="230">
        <v>0</v>
      </c>
      <c r="T250" s="231">
        <f>S250*H250</f>
        <v>0</v>
      </c>
      <c r="AR250" s="24" t="s">
        <v>602</v>
      </c>
      <c r="AT250" s="24" t="s">
        <v>133</v>
      </c>
      <c r="AU250" s="24" t="s">
        <v>84</v>
      </c>
      <c r="AY250" s="24" t="s">
        <v>131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24" t="s">
        <v>24</v>
      </c>
      <c r="BK250" s="232">
        <f>ROUND(I250*H250,2)</f>
        <v>0</v>
      </c>
      <c r="BL250" s="24" t="s">
        <v>602</v>
      </c>
      <c r="BM250" s="24" t="s">
        <v>615</v>
      </c>
    </row>
    <row r="251" s="10" customFormat="1" ht="29.88" customHeight="1">
      <c r="B251" s="205"/>
      <c r="C251" s="206"/>
      <c r="D251" s="207" t="s">
        <v>74</v>
      </c>
      <c r="E251" s="219" t="s">
        <v>616</v>
      </c>
      <c r="F251" s="219" t="s">
        <v>617</v>
      </c>
      <c r="G251" s="206"/>
      <c r="H251" s="206"/>
      <c r="I251" s="209"/>
      <c r="J251" s="220">
        <f>BK251</f>
        <v>0</v>
      </c>
      <c r="K251" s="206"/>
      <c r="L251" s="211"/>
      <c r="M251" s="212"/>
      <c r="N251" s="213"/>
      <c r="O251" s="213"/>
      <c r="P251" s="214">
        <f>SUM(P252:P260)</f>
        <v>0</v>
      </c>
      <c r="Q251" s="213"/>
      <c r="R251" s="214">
        <f>SUM(R252:R260)</f>
        <v>0</v>
      </c>
      <c r="S251" s="213"/>
      <c r="T251" s="215">
        <f>SUM(T252:T260)</f>
        <v>0</v>
      </c>
      <c r="AR251" s="216" t="s">
        <v>156</v>
      </c>
      <c r="AT251" s="217" t="s">
        <v>74</v>
      </c>
      <c r="AU251" s="217" t="s">
        <v>24</v>
      </c>
      <c r="AY251" s="216" t="s">
        <v>131</v>
      </c>
      <c r="BK251" s="218">
        <f>SUM(BK252:BK260)</f>
        <v>0</v>
      </c>
    </row>
    <row r="252" s="1" customFormat="1" ht="16.5" customHeight="1">
      <c r="B252" s="46"/>
      <c r="C252" s="221" t="s">
        <v>618</v>
      </c>
      <c r="D252" s="221" t="s">
        <v>133</v>
      </c>
      <c r="E252" s="222" t="s">
        <v>619</v>
      </c>
      <c r="F252" s="223" t="s">
        <v>620</v>
      </c>
      <c r="G252" s="224" t="s">
        <v>621</v>
      </c>
      <c r="H252" s="225">
        <v>1</v>
      </c>
      <c r="I252" s="226"/>
      <c r="J252" s="227">
        <f>ROUND(I252*H252,2)</f>
        <v>0</v>
      </c>
      <c r="K252" s="223" t="s">
        <v>137</v>
      </c>
      <c r="L252" s="72"/>
      <c r="M252" s="228" t="s">
        <v>22</v>
      </c>
      <c r="N252" s="229" t="s">
        <v>46</v>
      </c>
      <c r="O252" s="47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AR252" s="24" t="s">
        <v>602</v>
      </c>
      <c r="AT252" s="24" t="s">
        <v>133</v>
      </c>
      <c r="AU252" s="24" t="s">
        <v>84</v>
      </c>
      <c r="AY252" s="24" t="s">
        <v>131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24" t="s">
        <v>24</v>
      </c>
      <c r="BK252" s="232">
        <f>ROUND(I252*H252,2)</f>
        <v>0</v>
      </c>
      <c r="BL252" s="24" t="s">
        <v>602</v>
      </c>
      <c r="BM252" s="24" t="s">
        <v>622</v>
      </c>
    </row>
    <row r="253" s="1" customFormat="1" ht="16.5" customHeight="1">
      <c r="B253" s="46"/>
      <c r="C253" s="221" t="s">
        <v>623</v>
      </c>
      <c r="D253" s="221" t="s">
        <v>133</v>
      </c>
      <c r="E253" s="222" t="s">
        <v>624</v>
      </c>
      <c r="F253" s="223" t="s">
        <v>625</v>
      </c>
      <c r="G253" s="224" t="s">
        <v>621</v>
      </c>
      <c r="H253" s="225">
        <v>1</v>
      </c>
      <c r="I253" s="226"/>
      <c r="J253" s="227">
        <f>ROUND(I253*H253,2)</f>
        <v>0</v>
      </c>
      <c r="K253" s="223" t="s">
        <v>137</v>
      </c>
      <c r="L253" s="72"/>
      <c r="M253" s="228" t="s">
        <v>22</v>
      </c>
      <c r="N253" s="229" t="s">
        <v>46</v>
      </c>
      <c r="O253" s="47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AR253" s="24" t="s">
        <v>602</v>
      </c>
      <c r="AT253" s="24" t="s">
        <v>133</v>
      </c>
      <c r="AU253" s="24" t="s">
        <v>84</v>
      </c>
      <c r="AY253" s="24" t="s">
        <v>131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4" t="s">
        <v>24</v>
      </c>
      <c r="BK253" s="232">
        <f>ROUND(I253*H253,2)</f>
        <v>0</v>
      </c>
      <c r="BL253" s="24" t="s">
        <v>602</v>
      </c>
      <c r="BM253" s="24" t="s">
        <v>626</v>
      </c>
    </row>
    <row r="254" s="1" customFormat="1" ht="16.5" customHeight="1">
      <c r="B254" s="46"/>
      <c r="C254" s="221" t="s">
        <v>627</v>
      </c>
      <c r="D254" s="221" t="s">
        <v>133</v>
      </c>
      <c r="E254" s="222" t="s">
        <v>628</v>
      </c>
      <c r="F254" s="223" t="s">
        <v>629</v>
      </c>
      <c r="G254" s="224" t="s">
        <v>621</v>
      </c>
      <c r="H254" s="225">
        <v>1</v>
      </c>
      <c r="I254" s="226"/>
      <c r="J254" s="227">
        <f>ROUND(I254*H254,2)</f>
        <v>0</v>
      </c>
      <c r="K254" s="223" t="s">
        <v>137</v>
      </c>
      <c r="L254" s="72"/>
      <c r="M254" s="228" t="s">
        <v>22</v>
      </c>
      <c r="N254" s="229" t="s">
        <v>46</v>
      </c>
      <c r="O254" s="47"/>
      <c r="P254" s="230">
        <f>O254*H254</f>
        <v>0</v>
      </c>
      <c r="Q254" s="230">
        <v>0</v>
      </c>
      <c r="R254" s="230">
        <f>Q254*H254</f>
        <v>0</v>
      </c>
      <c r="S254" s="230">
        <v>0</v>
      </c>
      <c r="T254" s="231">
        <f>S254*H254</f>
        <v>0</v>
      </c>
      <c r="AR254" s="24" t="s">
        <v>602</v>
      </c>
      <c r="AT254" s="24" t="s">
        <v>133</v>
      </c>
      <c r="AU254" s="24" t="s">
        <v>84</v>
      </c>
      <c r="AY254" s="24" t="s">
        <v>131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24" t="s">
        <v>24</v>
      </c>
      <c r="BK254" s="232">
        <f>ROUND(I254*H254,2)</f>
        <v>0</v>
      </c>
      <c r="BL254" s="24" t="s">
        <v>602</v>
      </c>
      <c r="BM254" s="24" t="s">
        <v>630</v>
      </c>
    </row>
    <row r="255" s="1" customFormat="1" ht="25.5" customHeight="1">
      <c r="B255" s="46"/>
      <c r="C255" s="221" t="s">
        <v>631</v>
      </c>
      <c r="D255" s="221" t="s">
        <v>133</v>
      </c>
      <c r="E255" s="222" t="s">
        <v>632</v>
      </c>
      <c r="F255" s="223" t="s">
        <v>633</v>
      </c>
      <c r="G255" s="224" t="s">
        <v>621</v>
      </c>
      <c r="H255" s="225">
        <v>1</v>
      </c>
      <c r="I255" s="226"/>
      <c r="J255" s="227">
        <f>ROUND(I255*H255,2)</f>
        <v>0</v>
      </c>
      <c r="K255" s="223" t="s">
        <v>137</v>
      </c>
      <c r="L255" s="72"/>
      <c r="M255" s="228" t="s">
        <v>22</v>
      </c>
      <c r="N255" s="229" t="s">
        <v>46</v>
      </c>
      <c r="O255" s="4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4" t="s">
        <v>602</v>
      </c>
      <c r="AT255" s="24" t="s">
        <v>133</v>
      </c>
      <c r="AU255" s="24" t="s">
        <v>84</v>
      </c>
      <c r="AY255" s="24" t="s">
        <v>131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4" t="s">
        <v>24</v>
      </c>
      <c r="BK255" s="232">
        <f>ROUND(I255*H255,2)</f>
        <v>0</v>
      </c>
      <c r="BL255" s="24" t="s">
        <v>602</v>
      </c>
      <c r="BM255" s="24" t="s">
        <v>634</v>
      </c>
    </row>
    <row r="256" s="1" customFormat="1" ht="16.5" customHeight="1">
      <c r="B256" s="46"/>
      <c r="C256" s="221" t="s">
        <v>635</v>
      </c>
      <c r="D256" s="221" t="s">
        <v>133</v>
      </c>
      <c r="E256" s="222" t="s">
        <v>636</v>
      </c>
      <c r="F256" s="223" t="s">
        <v>637</v>
      </c>
      <c r="G256" s="224" t="s">
        <v>601</v>
      </c>
      <c r="H256" s="225">
        <v>1</v>
      </c>
      <c r="I256" s="226"/>
      <c r="J256" s="227">
        <f>ROUND(I256*H256,2)</f>
        <v>0</v>
      </c>
      <c r="K256" s="223" t="s">
        <v>175</v>
      </c>
      <c r="L256" s="72"/>
      <c r="M256" s="228" t="s">
        <v>22</v>
      </c>
      <c r="N256" s="229" t="s">
        <v>46</v>
      </c>
      <c r="O256" s="47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4" t="s">
        <v>602</v>
      </c>
      <c r="AT256" s="24" t="s">
        <v>133</v>
      </c>
      <c r="AU256" s="24" t="s">
        <v>84</v>
      </c>
      <c r="AY256" s="24" t="s">
        <v>131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24</v>
      </c>
      <c r="BK256" s="232">
        <f>ROUND(I256*H256,2)</f>
        <v>0</v>
      </c>
      <c r="BL256" s="24" t="s">
        <v>602</v>
      </c>
      <c r="BM256" s="24" t="s">
        <v>638</v>
      </c>
    </row>
    <row r="257" s="1" customFormat="1" ht="16.5" customHeight="1">
      <c r="B257" s="46"/>
      <c r="C257" s="221" t="s">
        <v>639</v>
      </c>
      <c r="D257" s="221" t="s">
        <v>133</v>
      </c>
      <c r="E257" s="222" t="s">
        <v>640</v>
      </c>
      <c r="F257" s="223" t="s">
        <v>641</v>
      </c>
      <c r="G257" s="224" t="s">
        <v>621</v>
      </c>
      <c r="H257" s="225">
        <v>1</v>
      </c>
      <c r="I257" s="226"/>
      <c r="J257" s="227">
        <f>ROUND(I257*H257,2)</f>
        <v>0</v>
      </c>
      <c r="K257" s="223" t="s">
        <v>137</v>
      </c>
      <c r="L257" s="72"/>
      <c r="M257" s="228" t="s">
        <v>22</v>
      </c>
      <c r="N257" s="229" t="s">
        <v>46</v>
      </c>
      <c r="O257" s="47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AR257" s="24" t="s">
        <v>602</v>
      </c>
      <c r="AT257" s="24" t="s">
        <v>133</v>
      </c>
      <c r="AU257" s="24" t="s">
        <v>84</v>
      </c>
      <c r="AY257" s="24" t="s">
        <v>131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24</v>
      </c>
      <c r="BK257" s="232">
        <f>ROUND(I257*H257,2)</f>
        <v>0</v>
      </c>
      <c r="BL257" s="24" t="s">
        <v>602</v>
      </c>
      <c r="BM257" s="24" t="s">
        <v>642</v>
      </c>
    </row>
    <row r="258" s="1" customFormat="1" ht="16.5" customHeight="1">
      <c r="B258" s="46"/>
      <c r="C258" s="221" t="s">
        <v>643</v>
      </c>
      <c r="D258" s="221" t="s">
        <v>133</v>
      </c>
      <c r="E258" s="222" t="s">
        <v>644</v>
      </c>
      <c r="F258" s="223" t="s">
        <v>645</v>
      </c>
      <c r="G258" s="224" t="s">
        <v>601</v>
      </c>
      <c r="H258" s="225">
        <v>1</v>
      </c>
      <c r="I258" s="226"/>
      <c r="J258" s="227">
        <f>ROUND(I258*H258,2)</f>
        <v>0</v>
      </c>
      <c r="K258" s="223" t="s">
        <v>175</v>
      </c>
      <c r="L258" s="72"/>
      <c r="M258" s="228" t="s">
        <v>22</v>
      </c>
      <c r="N258" s="229" t="s">
        <v>46</v>
      </c>
      <c r="O258" s="47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AR258" s="24" t="s">
        <v>602</v>
      </c>
      <c r="AT258" s="24" t="s">
        <v>133</v>
      </c>
      <c r="AU258" s="24" t="s">
        <v>84</v>
      </c>
      <c r="AY258" s="24" t="s">
        <v>131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24" t="s">
        <v>24</v>
      </c>
      <c r="BK258" s="232">
        <f>ROUND(I258*H258,2)</f>
        <v>0</v>
      </c>
      <c r="BL258" s="24" t="s">
        <v>602</v>
      </c>
      <c r="BM258" s="24" t="s">
        <v>646</v>
      </c>
    </row>
    <row r="259" s="1" customFormat="1" ht="16.5" customHeight="1">
      <c r="B259" s="46"/>
      <c r="C259" s="221" t="s">
        <v>647</v>
      </c>
      <c r="D259" s="221" t="s">
        <v>133</v>
      </c>
      <c r="E259" s="222" t="s">
        <v>648</v>
      </c>
      <c r="F259" s="223" t="s">
        <v>649</v>
      </c>
      <c r="G259" s="224" t="s">
        <v>621</v>
      </c>
      <c r="H259" s="225">
        <v>1</v>
      </c>
      <c r="I259" s="226"/>
      <c r="J259" s="227">
        <f>ROUND(I259*H259,2)</f>
        <v>0</v>
      </c>
      <c r="K259" s="223" t="s">
        <v>137</v>
      </c>
      <c r="L259" s="72"/>
      <c r="M259" s="228" t="s">
        <v>22</v>
      </c>
      <c r="N259" s="229" t="s">
        <v>46</v>
      </c>
      <c r="O259" s="47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4" t="s">
        <v>602</v>
      </c>
      <c r="AT259" s="24" t="s">
        <v>133</v>
      </c>
      <c r="AU259" s="24" t="s">
        <v>84</v>
      </c>
      <c r="AY259" s="24" t="s">
        <v>131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24</v>
      </c>
      <c r="BK259" s="232">
        <f>ROUND(I259*H259,2)</f>
        <v>0</v>
      </c>
      <c r="BL259" s="24" t="s">
        <v>602</v>
      </c>
      <c r="BM259" s="24" t="s">
        <v>650</v>
      </c>
    </row>
    <row r="260" s="1" customFormat="1" ht="16.5" customHeight="1">
      <c r="B260" s="46"/>
      <c r="C260" s="221" t="s">
        <v>651</v>
      </c>
      <c r="D260" s="221" t="s">
        <v>133</v>
      </c>
      <c r="E260" s="222" t="s">
        <v>652</v>
      </c>
      <c r="F260" s="223" t="s">
        <v>653</v>
      </c>
      <c r="G260" s="224" t="s">
        <v>621</v>
      </c>
      <c r="H260" s="225">
        <v>1</v>
      </c>
      <c r="I260" s="226"/>
      <c r="J260" s="227">
        <f>ROUND(I260*H260,2)</f>
        <v>0</v>
      </c>
      <c r="K260" s="223" t="s">
        <v>137</v>
      </c>
      <c r="L260" s="72"/>
      <c r="M260" s="228" t="s">
        <v>22</v>
      </c>
      <c r="N260" s="229" t="s">
        <v>46</v>
      </c>
      <c r="O260" s="47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4" t="s">
        <v>602</v>
      </c>
      <c r="AT260" s="24" t="s">
        <v>133</v>
      </c>
      <c r="AU260" s="24" t="s">
        <v>84</v>
      </c>
      <c r="AY260" s="24" t="s">
        <v>131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24</v>
      </c>
      <c r="BK260" s="232">
        <f>ROUND(I260*H260,2)</f>
        <v>0</v>
      </c>
      <c r="BL260" s="24" t="s">
        <v>602</v>
      </c>
      <c r="BM260" s="24" t="s">
        <v>654</v>
      </c>
    </row>
    <row r="261" s="10" customFormat="1" ht="29.88" customHeight="1">
      <c r="B261" s="205"/>
      <c r="C261" s="206"/>
      <c r="D261" s="207" t="s">
        <v>74</v>
      </c>
      <c r="E261" s="219" t="s">
        <v>655</v>
      </c>
      <c r="F261" s="219" t="s">
        <v>656</v>
      </c>
      <c r="G261" s="206"/>
      <c r="H261" s="206"/>
      <c r="I261" s="209"/>
      <c r="J261" s="220">
        <f>BK261</f>
        <v>0</v>
      </c>
      <c r="K261" s="206"/>
      <c r="L261" s="211"/>
      <c r="M261" s="212"/>
      <c r="N261" s="213"/>
      <c r="O261" s="213"/>
      <c r="P261" s="214">
        <f>SUM(P262:P265)</f>
        <v>0</v>
      </c>
      <c r="Q261" s="213"/>
      <c r="R261" s="214">
        <f>SUM(R262:R265)</f>
        <v>0</v>
      </c>
      <c r="S261" s="213"/>
      <c r="T261" s="215">
        <f>SUM(T262:T265)</f>
        <v>0</v>
      </c>
      <c r="AR261" s="216" t="s">
        <v>156</v>
      </c>
      <c r="AT261" s="217" t="s">
        <v>74</v>
      </c>
      <c r="AU261" s="217" t="s">
        <v>24</v>
      </c>
      <c r="AY261" s="216" t="s">
        <v>131</v>
      </c>
      <c r="BK261" s="218">
        <f>SUM(BK262:BK265)</f>
        <v>0</v>
      </c>
    </row>
    <row r="262" s="1" customFormat="1" ht="16.5" customHeight="1">
      <c r="B262" s="46"/>
      <c r="C262" s="221" t="s">
        <v>657</v>
      </c>
      <c r="D262" s="221" t="s">
        <v>133</v>
      </c>
      <c r="E262" s="222" t="s">
        <v>658</v>
      </c>
      <c r="F262" s="223" t="s">
        <v>659</v>
      </c>
      <c r="G262" s="224" t="s">
        <v>660</v>
      </c>
      <c r="H262" s="225">
        <v>7</v>
      </c>
      <c r="I262" s="226"/>
      <c r="J262" s="227">
        <f>ROUND(I262*H262,2)</f>
        <v>0</v>
      </c>
      <c r="K262" s="223" t="s">
        <v>137</v>
      </c>
      <c r="L262" s="72"/>
      <c r="M262" s="228" t="s">
        <v>22</v>
      </c>
      <c r="N262" s="229" t="s">
        <v>46</v>
      </c>
      <c r="O262" s="47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4" t="s">
        <v>602</v>
      </c>
      <c r="AT262" s="24" t="s">
        <v>133</v>
      </c>
      <c r="AU262" s="24" t="s">
        <v>84</v>
      </c>
      <c r="AY262" s="24" t="s">
        <v>131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4" t="s">
        <v>24</v>
      </c>
      <c r="BK262" s="232">
        <f>ROUND(I262*H262,2)</f>
        <v>0</v>
      </c>
      <c r="BL262" s="24" t="s">
        <v>602</v>
      </c>
      <c r="BM262" s="24" t="s">
        <v>661</v>
      </c>
    </row>
    <row r="263" s="1" customFormat="1" ht="16.5" customHeight="1">
      <c r="B263" s="46"/>
      <c r="C263" s="221" t="s">
        <v>662</v>
      </c>
      <c r="D263" s="221" t="s">
        <v>133</v>
      </c>
      <c r="E263" s="222" t="s">
        <v>663</v>
      </c>
      <c r="F263" s="223" t="s">
        <v>664</v>
      </c>
      <c r="G263" s="224" t="s">
        <v>660</v>
      </c>
      <c r="H263" s="225">
        <v>1</v>
      </c>
      <c r="I263" s="226"/>
      <c r="J263" s="227">
        <f>ROUND(I263*H263,2)</f>
        <v>0</v>
      </c>
      <c r="K263" s="223" t="s">
        <v>137</v>
      </c>
      <c r="L263" s="72"/>
      <c r="M263" s="228" t="s">
        <v>22</v>
      </c>
      <c r="N263" s="229" t="s">
        <v>46</v>
      </c>
      <c r="O263" s="47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AR263" s="24" t="s">
        <v>602</v>
      </c>
      <c r="AT263" s="24" t="s">
        <v>133</v>
      </c>
      <c r="AU263" s="24" t="s">
        <v>84</v>
      </c>
      <c r="AY263" s="24" t="s">
        <v>131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24</v>
      </c>
      <c r="BK263" s="232">
        <f>ROUND(I263*H263,2)</f>
        <v>0</v>
      </c>
      <c r="BL263" s="24" t="s">
        <v>602</v>
      </c>
      <c r="BM263" s="24" t="s">
        <v>665</v>
      </c>
    </row>
    <row r="264" s="1" customFormat="1" ht="16.5" customHeight="1">
      <c r="B264" s="46"/>
      <c r="C264" s="221" t="s">
        <v>666</v>
      </c>
      <c r="D264" s="221" t="s">
        <v>133</v>
      </c>
      <c r="E264" s="222" t="s">
        <v>667</v>
      </c>
      <c r="F264" s="223" t="s">
        <v>668</v>
      </c>
      <c r="G264" s="224" t="s">
        <v>621</v>
      </c>
      <c r="H264" s="225">
        <v>1</v>
      </c>
      <c r="I264" s="226"/>
      <c r="J264" s="227">
        <f>ROUND(I264*H264,2)</f>
        <v>0</v>
      </c>
      <c r="K264" s="223" t="s">
        <v>137</v>
      </c>
      <c r="L264" s="72"/>
      <c r="M264" s="228" t="s">
        <v>22</v>
      </c>
      <c r="N264" s="229" t="s">
        <v>46</v>
      </c>
      <c r="O264" s="47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AR264" s="24" t="s">
        <v>602</v>
      </c>
      <c r="AT264" s="24" t="s">
        <v>133</v>
      </c>
      <c r="AU264" s="24" t="s">
        <v>84</v>
      </c>
      <c r="AY264" s="24" t="s">
        <v>131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24" t="s">
        <v>24</v>
      </c>
      <c r="BK264" s="232">
        <f>ROUND(I264*H264,2)</f>
        <v>0</v>
      </c>
      <c r="BL264" s="24" t="s">
        <v>602</v>
      </c>
      <c r="BM264" s="24" t="s">
        <v>669</v>
      </c>
    </row>
    <row r="265" s="1" customFormat="1" ht="16.5" customHeight="1">
      <c r="B265" s="46"/>
      <c r="C265" s="221" t="s">
        <v>670</v>
      </c>
      <c r="D265" s="221" t="s">
        <v>133</v>
      </c>
      <c r="E265" s="222" t="s">
        <v>671</v>
      </c>
      <c r="F265" s="223" t="s">
        <v>672</v>
      </c>
      <c r="G265" s="224" t="s">
        <v>621</v>
      </c>
      <c r="H265" s="225">
        <v>1</v>
      </c>
      <c r="I265" s="226"/>
      <c r="J265" s="227">
        <f>ROUND(I265*H265,2)</f>
        <v>0</v>
      </c>
      <c r="K265" s="223" t="s">
        <v>137</v>
      </c>
      <c r="L265" s="72"/>
      <c r="M265" s="228" t="s">
        <v>22</v>
      </c>
      <c r="N265" s="229" t="s">
        <v>46</v>
      </c>
      <c r="O265" s="47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4" t="s">
        <v>602</v>
      </c>
      <c r="AT265" s="24" t="s">
        <v>133</v>
      </c>
      <c r="AU265" s="24" t="s">
        <v>84</v>
      </c>
      <c r="AY265" s="24" t="s">
        <v>131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24</v>
      </c>
      <c r="BK265" s="232">
        <f>ROUND(I265*H265,2)</f>
        <v>0</v>
      </c>
      <c r="BL265" s="24" t="s">
        <v>602</v>
      </c>
      <c r="BM265" s="24" t="s">
        <v>673</v>
      </c>
    </row>
    <row r="266" s="10" customFormat="1" ht="29.88" customHeight="1">
      <c r="B266" s="205"/>
      <c r="C266" s="206"/>
      <c r="D266" s="207" t="s">
        <v>74</v>
      </c>
      <c r="E266" s="219" t="s">
        <v>674</v>
      </c>
      <c r="F266" s="219" t="s">
        <v>675</v>
      </c>
      <c r="G266" s="206"/>
      <c r="H266" s="206"/>
      <c r="I266" s="209"/>
      <c r="J266" s="220">
        <f>BK266</f>
        <v>0</v>
      </c>
      <c r="K266" s="206"/>
      <c r="L266" s="211"/>
      <c r="M266" s="212"/>
      <c r="N266" s="213"/>
      <c r="O266" s="213"/>
      <c r="P266" s="214">
        <f>P267</f>
        <v>0</v>
      </c>
      <c r="Q266" s="213"/>
      <c r="R266" s="214">
        <f>R267</f>
        <v>0</v>
      </c>
      <c r="S266" s="213"/>
      <c r="T266" s="215">
        <f>T267</f>
        <v>0</v>
      </c>
      <c r="AR266" s="216" t="s">
        <v>156</v>
      </c>
      <c r="AT266" s="217" t="s">
        <v>74</v>
      </c>
      <c r="AU266" s="217" t="s">
        <v>24</v>
      </c>
      <c r="AY266" s="216" t="s">
        <v>131</v>
      </c>
      <c r="BK266" s="218">
        <f>BK267</f>
        <v>0</v>
      </c>
    </row>
    <row r="267" s="1" customFormat="1" ht="25.5" customHeight="1">
      <c r="B267" s="46"/>
      <c r="C267" s="221" t="s">
        <v>676</v>
      </c>
      <c r="D267" s="221" t="s">
        <v>133</v>
      </c>
      <c r="E267" s="222" t="s">
        <v>677</v>
      </c>
      <c r="F267" s="223" t="s">
        <v>678</v>
      </c>
      <c r="G267" s="224" t="s">
        <v>621</v>
      </c>
      <c r="H267" s="225">
        <v>1</v>
      </c>
      <c r="I267" s="226"/>
      <c r="J267" s="227">
        <f>ROUND(I267*H267,2)</f>
        <v>0</v>
      </c>
      <c r="K267" s="223" t="s">
        <v>137</v>
      </c>
      <c r="L267" s="72"/>
      <c r="M267" s="228" t="s">
        <v>22</v>
      </c>
      <c r="N267" s="268" t="s">
        <v>46</v>
      </c>
      <c r="O267" s="269"/>
      <c r="P267" s="270">
        <f>O267*H267</f>
        <v>0</v>
      </c>
      <c r="Q267" s="270">
        <v>0</v>
      </c>
      <c r="R267" s="270">
        <f>Q267*H267</f>
        <v>0</v>
      </c>
      <c r="S267" s="270">
        <v>0</v>
      </c>
      <c r="T267" s="271">
        <f>S267*H267</f>
        <v>0</v>
      </c>
      <c r="AR267" s="24" t="s">
        <v>602</v>
      </c>
      <c r="AT267" s="24" t="s">
        <v>133</v>
      </c>
      <c r="AU267" s="24" t="s">
        <v>84</v>
      </c>
      <c r="AY267" s="24" t="s">
        <v>131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24" t="s">
        <v>24</v>
      </c>
      <c r="BK267" s="232">
        <f>ROUND(I267*H267,2)</f>
        <v>0</v>
      </c>
      <c r="BL267" s="24" t="s">
        <v>602</v>
      </c>
      <c r="BM267" s="24" t="s">
        <v>679</v>
      </c>
    </row>
    <row r="268" s="1" customFormat="1" ht="6.96" customHeight="1">
      <c r="B268" s="67"/>
      <c r="C268" s="68"/>
      <c r="D268" s="68"/>
      <c r="E268" s="68"/>
      <c r="F268" s="68"/>
      <c r="G268" s="68"/>
      <c r="H268" s="68"/>
      <c r="I268" s="166"/>
      <c r="J268" s="68"/>
      <c r="K268" s="68"/>
      <c r="L268" s="72"/>
    </row>
  </sheetData>
  <sheetProtection sheet="1" autoFilter="0" formatColumns="0" formatRows="0" objects="1" scenarios="1" spinCount="100000" saltValue="CZ90BLvmtgVtth5jnG/NP+LJr71yuORZKPMQh6nFvhiWYIisLx891+SxwAx16sTXDGK1/YptLtZlRdjAiNPs7w==" hashValue="of3RCaW1Fvm7rDejpKQGiVjTG24M/bULyO3u9n8RiNzYUL05i8Fn7cZAX0mxXEfPfl5B8Kb0QxwRfJjeVUngyg==" algorithmName="SHA-512" password="CC35"/>
  <autoFilter ref="C86:K267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91</v>
      </c>
      <c r="G1" s="139" t="s">
        <v>92</v>
      </c>
      <c r="H1" s="139"/>
      <c r="I1" s="140"/>
      <c r="J1" s="139" t="s">
        <v>93</v>
      </c>
      <c r="K1" s="138" t="s">
        <v>94</v>
      </c>
      <c r="L1" s="139" t="s">
        <v>95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96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MLADÁ BOLESLAV,PTÁCKÁ UL.-OBNOVA VODOVODU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97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680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30. 9. 2017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">
        <v>22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46" t="s">
        <v>34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ROUND(J90,2)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ROUND(SUM(BE90:BE242), 2)</f>
        <v>0</v>
      </c>
      <c r="G30" s="47"/>
      <c r="H30" s="47"/>
      <c r="I30" s="158">
        <v>0.20999999999999999</v>
      </c>
      <c r="J30" s="157">
        <f>ROUND(ROUND((SUM(BE90:BE242)),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ROUND(SUM(BF90:BF242), 2)</f>
        <v>0</v>
      </c>
      <c r="G31" s="47"/>
      <c r="H31" s="47"/>
      <c r="I31" s="158">
        <v>0.14999999999999999</v>
      </c>
      <c r="J31" s="157">
        <f>ROUND(ROUND((SUM(BF90:BF242)),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ROUND(SUM(BG90:BG242),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ROUND(SUM(BH90:BH242),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ROUND(SUM(BI90:BI242),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99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MLADÁ BOLESLAV,PTÁCKÁ UL.-OBNOVA VODOVODU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97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2017024-02 - SO.02-KANALIZACE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MLADÁ BOLESLAV,PTÁCKÁ UL.</v>
      </c>
      <c r="G49" s="47"/>
      <c r="H49" s="47"/>
      <c r="I49" s="146" t="s">
        <v>27</v>
      </c>
      <c r="J49" s="147" t="str">
        <f>IF(J12="","",J12)</f>
        <v>30. 9. 2017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VODOVODY A KANALIZACE MLADÁ BOLESLAV A.S.</v>
      </c>
      <c r="G51" s="47"/>
      <c r="H51" s="47"/>
      <c r="I51" s="146" t="s">
        <v>37</v>
      </c>
      <c r="J51" s="44" t="str">
        <f>E21</f>
        <v>ING.EVŽEN KOZÁK S.R.O.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100</v>
      </c>
      <c r="D54" s="159"/>
      <c r="E54" s="159"/>
      <c r="F54" s="159"/>
      <c r="G54" s="159"/>
      <c r="H54" s="159"/>
      <c r="I54" s="173"/>
      <c r="J54" s="174" t="s">
        <v>101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102</v>
      </c>
      <c r="D56" s="47"/>
      <c r="E56" s="47"/>
      <c r="F56" s="47"/>
      <c r="G56" s="47"/>
      <c r="H56" s="47"/>
      <c r="I56" s="144"/>
      <c r="J56" s="155">
        <f>J90</f>
        <v>0</v>
      </c>
      <c r="K56" s="51"/>
      <c r="AU56" s="24" t="s">
        <v>103</v>
      </c>
    </row>
    <row r="57" s="7" customFormat="1" ht="24.96" customHeight="1">
      <c r="B57" s="177"/>
      <c r="C57" s="178"/>
      <c r="D57" s="179" t="s">
        <v>104</v>
      </c>
      <c r="E57" s="180"/>
      <c r="F57" s="180"/>
      <c r="G57" s="180"/>
      <c r="H57" s="180"/>
      <c r="I57" s="181"/>
      <c r="J57" s="182">
        <f>J91</f>
        <v>0</v>
      </c>
      <c r="K57" s="183"/>
    </row>
    <row r="58" s="8" customFormat="1" ht="19.92" customHeight="1">
      <c r="B58" s="184"/>
      <c r="C58" s="185"/>
      <c r="D58" s="186" t="s">
        <v>105</v>
      </c>
      <c r="E58" s="187"/>
      <c r="F58" s="187"/>
      <c r="G58" s="187"/>
      <c r="H58" s="187"/>
      <c r="I58" s="188"/>
      <c r="J58" s="189">
        <f>J92</f>
        <v>0</v>
      </c>
      <c r="K58" s="190"/>
    </row>
    <row r="59" s="8" customFormat="1" ht="19.92" customHeight="1">
      <c r="B59" s="184"/>
      <c r="C59" s="185"/>
      <c r="D59" s="186" t="s">
        <v>106</v>
      </c>
      <c r="E59" s="187"/>
      <c r="F59" s="187"/>
      <c r="G59" s="187"/>
      <c r="H59" s="187"/>
      <c r="I59" s="188"/>
      <c r="J59" s="189">
        <f>J152</f>
        <v>0</v>
      </c>
      <c r="K59" s="190"/>
    </row>
    <row r="60" s="8" customFormat="1" ht="19.92" customHeight="1">
      <c r="B60" s="184"/>
      <c r="C60" s="185"/>
      <c r="D60" s="186" t="s">
        <v>681</v>
      </c>
      <c r="E60" s="187"/>
      <c r="F60" s="187"/>
      <c r="G60" s="187"/>
      <c r="H60" s="187"/>
      <c r="I60" s="188"/>
      <c r="J60" s="189">
        <f>J156</f>
        <v>0</v>
      </c>
      <c r="K60" s="190"/>
    </row>
    <row r="61" s="8" customFormat="1" ht="19.92" customHeight="1">
      <c r="B61" s="184"/>
      <c r="C61" s="185"/>
      <c r="D61" s="186" t="s">
        <v>107</v>
      </c>
      <c r="E61" s="187"/>
      <c r="F61" s="187"/>
      <c r="G61" s="187"/>
      <c r="H61" s="187"/>
      <c r="I61" s="188"/>
      <c r="J61" s="189">
        <f>J160</f>
        <v>0</v>
      </c>
      <c r="K61" s="190"/>
    </row>
    <row r="62" s="8" customFormat="1" ht="19.92" customHeight="1">
      <c r="B62" s="184"/>
      <c r="C62" s="185"/>
      <c r="D62" s="186" t="s">
        <v>108</v>
      </c>
      <c r="E62" s="187"/>
      <c r="F62" s="187"/>
      <c r="G62" s="187"/>
      <c r="H62" s="187"/>
      <c r="I62" s="188"/>
      <c r="J62" s="189">
        <f>J168</f>
        <v>0</v>
      </c>
      <c r="K62" s="190"/>
    </row>
    <row r="63" s="8" customFormat="1" ht="19.92" customHeight="1">
      <c r="B63" s="184"/>
      <c r="C63" s="185"/>
      <c r="D63" s="186" t="s">
        <v>109</v>
      </c>
      <c r="E63" s="187"/>
      <c r="F63" s="187"/>
      <c r="G63" s="187"/>
      <c r="H63" s="187"/>
      <c r="I63" s="188"/>
      <c r="J63" s="189">
        <f>J211</f>
        <v>0</v>
      </c>
      <c r="K63" s="190"/>
    </row>
    <row r="64" s="7" customFormat="1" ht="24.96" customHeight="1">
      <c r="B64" s="177"/>
      <c r="C64" s="178"/>
      <c r="D64" s="179" t="s">
        <v>682</v>
      </c>
      <c r="E64" s="180"/>
      <c r="F64" s="180"/>
      <c r="G64" s="180"/>
      <c r="H64" s="180"/>
      <c r="I64" s="181"/>
      <c r="J64" s="182">
        <f>J213</f>
        <v>0</v>
      </c>
      <c r="K64" s="183"/>
    </row>
    <row r="65" s="8" customFormat="1" ht="19.92" customHeight="1">
      <c r="B65" s="184"/>
      <c r="C65" s="185"/>
      <c r="D65" s="186" t="s">
        <v>683</v>
      </c>
      <c r="E65" s="187"/>
      <c r="F65" s="187"/>
      <c r="G65" s="187"/>
      <c r="H65" s="187"/>
      <c r="I65" s="188"/>
      <c r="J65" s="189">
        <f>J214</f>
        <v>0</v>
      </c>
      <c r="K65" s="190"/>
    </row>
    <row r="66" s="7" customFormat="1" ht="24.96" customHeight="1">
      <c r="B66" s="177"/>
      <c r="C66" s="178"/>
      <c r="D66" s="179" t="s">
        <v>110</v>
      </c>
      <c r="E66" s="180"/>
      <c r="F66" s="180"/>
      <c r="G66" s="180"/>
      <c r="H66" s="180"/>
      <c r="I66" s="181"/>
      <c r="J66" s="182">
        <f>J220</f>
        <v>0</v>
      </c>
      <c r="K66" s="183"/>
    </row>
    <row r="67" s="8" customFormat="1" ht="19.92" customHeight="1">
      <c r="B67" s="184"/>
      <c r="C67" s="185"/>
      <c r="D67" s="186" t="s">
        <v>111</v>
      </c>
      <c r="E67" s="187"/>
      <c r="F67" s="187"/>
      <c r="G67" s="187"/>
      <c r="H67" s="187"/>
      <c r="I67" s="188"/>
      <c r="J67" s="189">
        <f>J221</f>
        <v>0</v>
      </c>
      <c r="K67" s="190"/>
    </row>
    <row r="68" s="8" customFormat="1" ht="19.92" customHeight="1">
      <c r="B68" s="184"/>
      <c r="C68" s="185"/>
      <c r="D68" s="186" t="s">
        <v>112</v>
      </c>
      <c r="E68" s="187"/>
      <c r="F68" s="187"/>
      <c r="G68" s="187"/>
      <c r="H68" s="187"/>
      <c r="I68" s="188"/>
      <c r="J68" s="189">
        <f>J226</f>
        <v>0</v>
      </c>
      <c r="K68" s="190"/>
    </row>
    <row r="69" s="8" customFormat="1" ht="19.92" customHeight="1">
      <c r="B69" s="184"/>
      <c r="C69" s="185"/>
      <c r="D69" s="186" t="s">
        <v>113</v>
      </c>
      <c r="E69" s="187"/>
      <c r="F69" s="187"/>
      <c r="G69" s="187"/>
      <c r="H69" s="187"/>
      <c r="I69" s="188"/>
      <c r="J69" s="189">
        <f>J236</f>
        <v>0</v>
      </c>
      <c r="K69" s="190"/>
    </row>
    <row r="70" s="8" customFormat="1" ht="19.92" customHeight="1">
      <c r="B70" s="184"/>
      <c r="C70" s="185"/>
      <c r="D70" s="186" t="s">
        <v>114</v>
      </c>
      <c r="E70" s="187"/>
      <c r="F70" s="187"/>
      <c r="G70" s="187"/>
      <c r="H70" s="187"/>
      <c r="I70" s="188"/>
      <c r="J70" s="189">
        <f>J241</f>
        <v>0</v>
      </c>
      <c r="K70" s="190"/>
    </row>
    <row r="71" s="1" customFormat="1" ht="21.84" customHeight="1">
      <c r="B71" s="46"/>
      <c r="C71" s="47"/>
      <c r="D71" s="47"/>
      <c r="E71" s="47"/>
      <c r="F71" s="47"/>
      <c r="G71" s="47"/>
      <c r="H71" s="47"/>
      <c r="I71" s="144"/>
      <c r="J71" s="47"/>
      <c r="K71" s="51"/>
    </row>
    <row r="72" s="1" customFormat="1" ht="6.96" customHeight="1">
      <c r="B72" s="67"/>
      <c r="C72" s="68"/>
      <c r="D72" s="68"/>
      <c r="E72" s="68"/>
      <c r="F72" s="68"/>
      <c r="G72" s="68"/>
      <c r="H72" s="68"/>
      <c r="I72" s="166"/>
      <c r="J72" s="68"/>
      <c r="K72" s="69"/>
    </row>
    <row r="76" s="1" customFormat="1" ht="6.96" customHeight="1">
      <c r="B76" s="70"/>
      <c r="C76" s="71"/>
      <c r="D76" s="71"/>
      <c r="E76" s="71"/>
      <c r="F76" s="71"/>
      <c r="G76" s="71"/>
      <c r="H76" s="71"/>
      <c r="I76" s="169"/>
      <c r="J76" s="71"/>
      <c r="K76" s="71"/>
      <c r="L76" s="72"/>
    </row>
    <row r="77" s="1" customFormat="1" ht="36.96" customHeight="1">
      <c r="B77" s="46"/>
      <c r="C77" s="73" t="s">
        <v>115</v>
      </c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6.96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4.4" customHeight="1">
      <c r="B79" s="46"/>
      <c r="C79" s="76" t="s">
        <v>18</v>
      </c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 ht="16.5" customHeight="1">
      <c r="B80" s="46"/>
      <c r="C80" s="74"/>
      <c r="D80" s="74"/>
      <c r="E80" s="192" t="str">
        <f>E7</f>
        <v>MLADÁ BOLESLAV,PTÁCKÁ UL.-OBNOVA VODOVODU</v>
      </c>
      <c r="F80" s="76"/>
      <c r="G80" s="76"/>
      <c r="H80" s="76"/>
      <c r="I80" s="191"/>
      <c r="J80" s="74"/>
      <c r="K80" s="74"/>
      <c r="L80" s="72"/>
    </row>
    <row r="81" s="1" customFormat="1" ht="14.4" customHeight="1">
      <c r="B81" s="46"/>
      <c r="C81" s="76" t="s">
        <v>97</v>
      </c>
      <c r="D81" s="74"/>
      <c r="E81" s="74"/>
      <c r="F81" s="74"/>
      <c r="G81" s="74"/>
      <c r="H81" s="74"/>
      <c r="I81" s="191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E9</f>
        <v>2017024-02 - SO.02-KANALIZACE</v>
      </c>
      <c r="F82" s="74"/>
      <c r="G82" s="74"/>
      <c r="H82" s="74"/>
      <c r="I82" s="191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191"/>
      <c r="J83" s="74"/>
      <c r="K83" s="74"/>
      <c r="L83" s="72"/>
    </row>
    <row r="84" s="1" customFormat="1" ht="18" customHeight="1">
      <c r="B84" s="46"/>
      <c r="C84" s="76" t="s">
        <v>25</v>
      </c>
      <c r="D84" s="74"/>
      <c r="E84" s="74"/>
      <c r="F84" s="193" t="str">
        <f>F12</f>
        <v>MLADÁ BOLESLAV,PTÁCKÁ UL.</v>
      </c>
      <c r="G84" s="74"/>
      <c r="H84" s="74"/>
      <c r="I84" s="194" t="s">
        <v>27</v>
      </c>
      <c r="J84" s="85" t="str">
        <f>IF(J12="","",J12)</f>
        <v>30. 9. 2017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191"/>
      <c r="J85" s="74"/>
      <c r="K85" s="74"/>
      <c r="L85" s="72"/>
    </row>
    <row r="86" s="1" customFormat="1">
      <c r="B86" s="46"/>
      <c r="C86" s="76" t="s">
        <v>31</v>
      </c>
      <c r="D86" s="74"/>
      <c r="E86" s="74"/>
      <c r="F86" s="193" t="str">
        <f>E15</f>
        <v>VODOVODY A KANALIZACE MLADÁ BOLESLAV A.S.</v>
      </c>
      <c r="G86" s="74"/>
      <c r="H86" s="74"/>
      <c r="I86" s="194" t="s">
        <v>37</v>
      </c>
      <c r="J86" s="193" t="str">
        <f>E21</f>
        <v>ING.EVŽEN KOZÁK S.R.O.</v>
      </c>
      <c r="K86" s="74"/>
      <c r="L86" s="72"/>
    </row>
    <row r="87" s="1" customFormat="1" ht="14.4" customHeight="1">
      <c r="B87" s="46"/>
      <c r="C87" s="76" t="s">
        <v>35</v>
      </c>
      <c r="D87" s="74"/>
      <c r="E87" s="74"/>
      <c r="F87" s="193" t="str">
        <f>IF(E18="","",E18)</f>
        <v/>
      </c>
      <c r="G87" s="74"/>
      <c r="H87" s="74"/>
      <c r="I87" s="191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191"/>
      <c r="J88" s="74"/>
      <c r="K88" s="74"/>
      <c r="L88" s="72"/>
    </row>
    <row r="89" s="9" customFormat="1" ht="29.28" customHeight="1">
      <c r="B89" s="195"/>
      <c r="C89" s="196" t="s">
        <v>116</v>
      </c>
      <c r="D89" s="197" t="s">
        <v>60</v>
      </c>
      <c r="E89" s="197" t="s">
        <v>56</v>
      </c>
      <c r="F89" s="197" t="s">
        <v>117</v>
      </c>
      <c r="G89" s="197" t="s">
        <v>118</v>
      </c>
      <c r="H89" s="197" t="s">
        <v>119</v>
      </c>
      <c r="I89" s="198" t="s">
        <v>120</v>
      </c>
      <c r="J89" s="197" t="s">
        <v>101</v>
      </c>
      <c r="K89" s="199" t="s">
        <v>121</v>
      </c>
      <c r="L89" s="200"/>
      <c r="M89" s="102" t="s">
        <v>122</v>
      </c>
      <c r="N89" s="103" t="s">
        <v>45</v>
      </c>
      <c r="O89" s="103" t="s">
        <v>123</v>
      </c>
      <c r="P89" s="103" t="s">
        <v>124</v>
      </c>
      <c r="Q89" s="103" t="s">
        <v>125</v>
      </c>
      <c r="R89" s="103" t="s">
        <v>126</v>
      </c>
      <c r="S89" s="103" t="s">
        <v>127</v>
      </c>
      <c r="T89" s="104" t="s">
        <v>128</v>
      </c>
    </row>
    <row r="90" s="1" customFormat="1" ht="29.28" customHeight="1">
      <c r="B90" s="46"/>
      <c r="C90" s="108" t="s">
        <v>102</v>
      </c>
      <c r="D90" s="74"/>
      <c r="E90" s="74"/>
      <c r="F90" s="74"/>
      <c r="G90" s="74"/>
      <c r="H90" s="74"/>
      <c r="I90" s="191"/>
      <c r="J90" s="201">
        <f>BK90</f>
        <v>0</v>
      </c>
      <c r="K90" s="74"/>
      <c r="L90" s="72"/>
      <c r="M90" s="105"/>
      <c r="N90" s="106"/>
      <c r="O90" s="106"/>
      <c r="P90" s="202">
        <f>P91+P213+P220</f>
        <v>0</v>
      </c>
      <c r="Q90" s="106"/>
      <c r="R90" s="202">
        <f>R91+R213+R220</f>
        <v>96.429037620000017</v>
      </c>
      <c r="S90" s="106"/>
      <c r="T90" s="203">
        <f>T91+T213+T220</f>
        <v>36.560000000000002</v>
      </c>
      <c r="AT90" s="24" t="s">
        <v>74</v>
      </c>
      <c r="AU90" s="24" t="s">
        <v>103</v>
      </c>
      <c r="BK90" s="204">
        <f>BK91+BK213+BK220</f>
        <v>0</v>
      </c>
    </row>
    <row r="91" s="10" customFormat="1" ht="37.44" customHeight="1">
      <c r="B91" s="205"/>
      <c r="C91" s="206"/>
      <c r="D91" s="207" t="s">
        <v>74</v>
      </c>
      <c r="E91" s="208" t="s">
        <v>129</v>
      </c>
      <c r="F91" s="208" t="s">
        <v>130</v>
      </c>
      <c r="G91" s="206"/>
      <c r="H91" s="206"/>
      <c r="I91" s="209"/>
      <c r="J91" s="210">
        <f>BK91</f>
        <v>0</v>
      </c>
      <c r="K91" s="206"/>
      <c r="L91" s="211"/>
      <c r="M91" s="212"/>
      <c r="N91" s="213"/>
      <c r="O91" s="213"/>
      <c r="P91" s="214">
        <f>P92+P152+P156+P160+P168+P211</f>
        <v>0</v>
      </c>
      <c r="Q91" s="213"/>
      <c r="R91" s="214">
        <f>R92+R152+R156+R160+R168+R211</f>
        <v>93.938323380000014</v>
      </c>
      <c r="S91" s="213"/>
      <c r="T91" s="215">
        <f>T92+T152+T156+T160+T168+T211</f>
        <v>36.560000000000002</v>
      </c>
      <c r="AR91" s="216" t="s">
        <v>24</v>
      </c>
      <c r="AT91" s="217" t="s">
        <v>74</v>
      </c>
      <c r="AU91" s="217" t="s">
        <v>75</v>
      </c>
      <c r="AY91" s="216" t="s">
        <v>131</v>
      </c>
      <c r="BK91" s="218">
        <f>BK92+BK152+BK156+BK160+BK168+BK211</f>
        <v>0</v>
      </c>
    </row>
    <row r="92" s="10" customFormat="1" ht="19.92" customHeight="1">
      <c r="B92" s="205"/>
      <c r="C92" s="206"/>
      <c r="D92" s="207" t="s">
        <v>74</v>
      </c>
      <c r="E92" s="219" t="s">
        <v>24</v>
      </c>
      <c r="F92" s="219" t="s">
        <v>132</v>
      </c>
      <c r="G92" s="206"/>
      <c r="H92" s="206"/>
      <c r="I92" s="209"/>
      <c r="J92" s="220">
        <f>BK92</f>
        <v>0</v>
      </c>
      <c r="K92" s="206"/>
      <c r="L92" s="211"/>
      <c r="M92" s="212"/>
      <c r="N92" s="213"/>
      <c r="O92" s="213"/>
      <c r="P92" s="214">
        <f>SUM(P93:P151)</f>
        <v>0</v>
      </c>
      <c r="Q92" s="213"/>
      <c r="R92" s="214">
        <f>SUM(R93:R151)</f>
        <v>0.3269975</v>
      </c>
      <c r="S92" s="213"/>
      <c r="T92" s="215">
        <f>SUM(T93:T151)</f>
        <v>36.560000000000002</v>
      </c>
      <c r="AR92" s="216" t="s">
        <v>24</v>
      </c>
      <c r="AT92" s="217" t="s">
        <v>74</v>
      </c>
      <c r="AU92" s="217" t="s">
        <v>24</v>
      </c>
      <c r="AY92" s="216" t="s">
        <v>131</v>
      </c>
      <c r="BK92" s="218">
        <f>SUM(BK93:BK151)</f>
        <v>0</v>
      </c>
    </row>
    <row r="93" s="1" customFormat="1" ht="38.25" customHeight="1">
      <c r="B93" s="46"/>
      <c r="C93" s="221" t="s">
        <v>24</v>
      </c>
      <c r="D93" s="221" t="s">
        <v>133</v>
      </c>
      <c r="E93" s="222" t="s">
        <v>134</v>
      </c>
      <c r="F93" s="223" t="s">
        <v>135</v>
      </c>
      <c r="G93" s="224" t="s">
        <v>136</v>
      </c>
      <c r="H93" s="225">
        <v>91.400000000000006</v>
      </c>
      <c r="I93" s="226"/>
      <c r="J93" s="227">
        <f>ROUND(I93*H93,2)</f>
        <v>0</v>
      </c>
      <c r="K93" s="223" t="s">
        <v>137</v>
      </c>
      <c r="L93" s="72"/>
      <c r="M93" s="228" t="s">
        <v>22</v>
      </c>
      <c r="N93" s="229" t="s">
        <v>46</v>
      </c>
      <c r="O93" s="47"/>
      <c r="P93" s="230">
        <f>O93*H93</f>
        <v>0</v>
      </c>
      <c r="Q93" s="230">
        <v>0</v>
      </c>
      <c r="R93" s="230">
        <f>Q93*H93</f>
        <v>0</v>
      </c>
      <c r="S93" s="230">
        <v>0.40000000000000002</v>
      </c>
      <c r="T93" s="231">
        <f>S93*H93</f>
        <v>36.560000000000002</v>
      </c>
      <c r="AR93" s="24" t="s">
        <v>138</v>
      </c>
      <c r="AT93" s="24" t="s">
        <v>133</v>
      </c>
      <c r="AU93" s="24" t="s">
        <v>84</v>
      </c>
      <c r="AY93" s="24" t="s">
        <v>131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24" t="s">
        <v>24</v>
      </c>
      <c r="BK93" s="232">
        <f>ROUND(I93*H93,2)</f>
        <v>0</v>
      </c>
      <c r="BL93" s="24" t="s">
        <v>138</v>
      </c>
      <c r="BM93" s="24" t="s">
        <v>684</v>
      </c>
    </row>
    <row r="94" s="11" customFormat="1">
      <c r="B94" s="233"/>
      <c r="C94" s="234"/>
      <c r="D94" s="235" t="s">
        <v>140</v>
      </c>
      <c r="E94" s="236" t="s">
        <v>22</v>
      </c>
      <c r="F94" s="237" t="s">
        <v>685</v>
      </c>
      <c r="G94" s="234"/>
      <c r="H94" s="238">
        <v>17.280000000000001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AT94" s="244" t="s">
        <v>140</v>
      </c>
      <c r="AU94" s="244" t="s">
        <v>84</v>
      </c>
      <c r="AV94" s="11" t="s">
        <v>84</v>
      </c>
      <c r="AW94" s="11" t="s">
        <v>39</v>
      </c>
      <c r="AX94" s="11" t="s">
        <v>75</v>
      </c>
      <c r="AY94" s="244" t="s">
        <v>131</v>
      </c>
    </row>
    <row r="95" s="11" customFormat="1">
      <c r="B95" s="233"/>
      <c r="C95" s="234"/>
      <c r="D95" s="235" t="s">
        <v>140</v>
      </c>
      <c r="E95" s="236" t="s">
        <v>22</v>
      </c>
      <c r="F95" s="237" t="s">
        <v>686</v>
      </c>
      <c r="G95" s="234"/>
      <c r="H95" s="238">
        <v>16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140</v>
      </c>
      <c r="AU95" s="244" t="s">
        <v>84</v>
      </c>
      <c r="AV95" s="11" t="s">
        <v>84</v>
      </c>
      <c r="AW95" s="11" t="s">
        <v>39</v>
      </c>
      <c r="AX95" s="11" t="s">
        <v>75</v>
      </c>
      <c r="AY95" s="244" t="s">
        <v>131</v>
      </c>
    </row>
    <row r="96" s="11" customFormat="1">
      <c r="B96" s="233"/>
      <c r="C96" s="234"/>
      <c r="D96" s="235" t="s">
        <v>140</v>
      </c>
      <c r="E96" s="236" t="s">
        <v>22</v>
      </c>
      <c r="F96" s="237" t="s">
        <v>687</v>
      </c>
      <c r="G96" s="234"/>
      <c r="H96" s="238">
        <v>42.119999999999997</v>
      </c>
      <c r="I96" s="239"/>
      <c r="J96" s="234"/>
      <c r="K96" s="234"/>
      <c r="L96" s="240"/>
      <c r="M96" s="241"/>
      <c r="N96" s="242"/>
      <c r="O96" s="242"/>
      <c r="P96" s="242"/>
      <c r="Q96" s="242"/>
      <c r="R96" s="242"/>
      <c r="S96" s="242"/>
      <c r="T96" s="243"/>
      <c r="AT96" s="244" t="s">
        <v>140</v>
      </c>
      <c r="AU96" s="244" t="s">
        <v>84</v>
      </c>
      <c r="AV96" s="11" t="s">
        <v>84</v>
      </c>
      <c r="AW96" s="11" t="s">
        <v>39</v>
      </c>
      <c r="AX96" s="11" t="s">
        <v>75</v>
      </c>
      <c r="AY96" s="244" t="s">
        <v>131</v>
      </c>
    </row>
    <row r="97" s="11" customFormat="1">
      <c r="B97" s="233"/>
      <c r="C97" s="234"/>
      <c r="D97" s="235" t="s">
        <v>140</v>
      </c>
      <c r="E97" s="236" t="s">
        <v>22</v>
      </c>
      <c r="F97" s="237" t="s">
        <v>688</v>
      </c>
      <c r="G97" s="234"/>
      <c r="H97" s="238">
        <v>16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AT97" s="244" t="s">
        <v>140</v>
      </c>
      <c r="AU97" s="244" t="s">
        <v>84</v>
      </c>
      <c r="AV97" s="11" t="s">
        <v>84</v>
      </c>
      <c r="AW97" s="11" t="s">
        <v>39</v>
      </c>
      <c r="AX97" s="11" t="s">
        <v>75</v>
      </c>
      <c r="AY97" s="244" t="s">
        <v>131</v>
      </c>
    </row>
    <row r="98" s="12" customFormat="1">
      <c r="B98" s="257"/>
      <c r="C98" s="258"/>
      <c r="D98" s="235" t="s">
        <v>140</v>
      </c>
      <c r="E98" s="259" t="s">
        <v>22</v>
      </c>
      <c r="F98" s="260" t="s">
        <v>254</v>
      </c>
      <c r="G98" s="258"/>
      <c r="H98" s="261">
        <v>91.400000000000006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AT98" s="267" t="s">
        <v>140</v>
      </c>
      <c r="AU98" s="267" t="s">
        <v>84</v>
      </c>
      <c r="AV98" s="12" t="s">
        <v>138</v>
      </c>
      <c r="AW98" s="12" t="s">
        <v>39</v>
      </c>
      <c r="AX98" s="12" t="s">
        <v>24</v>
      </c>
      <c r="AY98" s="267" t="s">
        <v>131</v>
      </c>
    </row>
    <row r="99" s="1" customFormat="1" ht="16.5" customHeight="1">
      <c r="B99" s="46"/>
      <c r="C99" s="221" t="s">
        <v>84</v>
      </c>
      <c r="D99" s="221" t="s">
        <v>133</v>
      </c>
      <c r="E99" s="222" t="s">
        <v>689</v>
      </c>
      <c r="F99" s="223" t="s">
        <v>690</v>
      </c>
      <c r="G99" s="224" t="s">
        <v>691</v>
      </c>
      <c r="H99" s="225">
        <v>240</v>
      </c>
      <c r="I99" s="226"/>
      <c r="J99" s="227">
        <f>ROUND(I99*H99,2)</f>
        <v>0</v>
      </c>
      <c r="K99" s="223" t="s">
        <v>22</v>
      </c>
      <c r="L99" s="72"/>
      <c r="M99" s="228" t="s">
        <v>22</v>
      </c>
      <c r="N99" s="229" t="s">
        <v>46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138</v>
      </c>
      <c r="AT99" s="24" t="s">
        <v>133</v>
      </c>
      <c r="AU99" s="24" t="s">
        <v>84</v>
      </c>
      <c r="AY99" s="24" t="s">
        <v>131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24</v>
      </c>
      <c r="BK99" s="232">
        <f>ROUND(I99*H99,2)</f>
        <v>0</v>
      </c>
      <c r="BL99" s="24" t="s">
        <v>138</v>
      </c>
      <c r="BM99" s="24" t="s">
        <v>692</v>
      </c>
    </row>
    <row r="100" s="11" customFormat="1">
      <c r="B100" s="233"/>
      <c r="C100" s="234"/>
      <c r="D100" s="235" t="s">
        <v>140</v>
      </c>
      <c r="E100" s="236" t="s">
        <v>22</v>
      </c>
      <c r="F100" s="237" t="s">
        <v>693</v>
      </c>
      <c r="G100" s="234"/>
      <c r="H100" s="238">
        <v>240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140</v>
      </c>
      <c r="AU100" s="244" t="s">
        <v>84</v>
      </c>
      <c r="AV100" s="11" t="s">
        <v>84</v>
      </c>
      <c r="AW100" s="11" t="s">
        <v>39</v>
      </c>
      <c r="AX100" s="11" t="s">
        <v>24</v>
      </c>
      <c r="AY100" s="244" t="s">
        <v>131</v>
      </c>
    </row>
    <row r="101" s="1" customFormat="1" ht="25.5" customHeight="1">
      <c r="B101" s="46"/>
      <c r="C101" s="221" t="s">
        <v>149</v>
      </c>
      <c r="D101" s="221" t="s">
        <v>133</v>
      </c>
      <c r="E101" s="222" t="s">
        <v>694</v>
      </c>
      <c r="F101" s="223" t="s">
        <v>695</v>
      </c>
      <c r="G101" s="224" t="s">
        <v>696</v>
      </c>
      <c r="H101" s="225">
        <v>10</v>
      </c>
      <c r="I101" s="226"/>
      <c r="J101" s="227">
        <f>ROUND(I101*H101,2)</f>
        <v>0</v>
      </c>
      <c r="K101" s="223" t="s">
        <v>22</v>
      </c>
      <c r="L101" s="72"/>
      <c r="M101" s="228" t="s">
        <v>22</v>
      </c>
      <c r="N101" s="229" t="s">
        <v>46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138</v>
      </c>
      <c r="AT101" s="24" t="s">
        <v>133</v>
      </c>
      <c r="AU101" s="24" t="s">
        <v>84</v>
      </c>
      <c r="AY101" s="24" t="s">
        <v>131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24</v>
      </c>
      <c r="BK101" s="232">
        <f>ROUND(I101*H101,2)</f>
        <v>0</v>
      </c>
      <c r="BL101" s="24" t="s">
        <v>138</v>
      </c>
      <c r="BM101" s="24" t="s">
        <v>697</v>
      </c>
    </row>
    <row r="102" s="1" customFormat="1" ht="63.75" customHeight="1">
      <c r="B102" s="46"/>
      <c r="C102" s="221" t="s">
        <v>138</v>
      </c>
      <c r="D102" s="221" t="s">
        <v>133</v>
      </c>
      <c r="E102" s="222" t="s">
        <v>153</v>
      </c>
      <c r="F102" s="223" t="s">
        <v>154</v>
      </c>
      <c r="G102" s="224" t="s">
        <v>145</v>
      </c>
      <c r="H102" s="225">
        <v>1</v>
      </c>
      <c r="I102" s="226"/>
      <c r="J102" s="227">
        <f>ROUND(I102*H102,2)</f>
        <v>0</v>
      </c>
      <c r="K102" s="223" t="s">
        <v>137</v>
      </c>
      <c r="L102" s="72"/>
      <c r="M102" s="228" t="s">
        <v>22</v>
      </c>
      <c r="N102" s="229" t="s">
        <v>46</v>
      </c>
      <c r="O102" s="47"/>
      <c r="P102" s="230">
        <f>O102*H102</f>
        <v>0</v>
      </c>
      <c r="Q102" s="230">
        <v>0.01068</v>
      </c>
      <c r="R102" s="230">
        <f>Q102*H102</f>
        <v>0.01068</v>
      </c>
      <c r="S102" s="230">
        <v>0</v>
      </c>
      <c r="T102" s="231">
        <f>S102*H102</f>
        <v>0</v>
      </c>
      <c r="AR102" s="24" t="s">
        <v>138</v>
      </c>
      <c r="AT102" s="24" t="s">
        <v>133</v>
      </c>
      <c r="AU102" s="24" t="s">
        <v>84</v>
      </c>
      <c r="AY102" s="24" t="s">
        <v>131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24</v>
      </c>
      <c r="BK102" s="232">
        <f>ROUND(I102*H102,2)</f>
        <v>0</v>
      </c>
      <c r="BL102" s="24" t="s">
        <v>138</v>
      </c>
      <c r="BM102" s="24" t="s">
        <v>698</v>
      </c>
    </row>
    <row r="103" s="1" customFormat="1" ht="16.5" customHeight="1">
      <c r="B103" s="46"/>
      <c r="C103" s="221" t="s">
        <v>156</v>
      </c>
      <c r="D103" s="221" t="s">
        <v>133</v>
      </c>
      <c r="E103" s="222" t="s">
        <v>157</v>
      </c>
      <c r="F103" s="223" t="s">
        <v>158</v>
      </c>
      <c r="G103" s="224" t="s">
        <v>145</v>
      </c>
      <c r="H103" s="225">
        <v>5</v>
      </c>
      <c r="I103" s="226"/>
      <c r="J103" s="227">
        <f>ROUND(I103*H103,2)</f>
        <v>0</v>
      </c>
      <c r="K103" s="223" t="s">
        <v>22</v>
      </c>
      <c r="L103" s="72"/>
      <c r="M103" s="228" t="s">
        <v>22</v>
      </c>
      <c r="N103" s="229" t="s">
        <v>46</v>
      </c>
      <c r="O103" s="47"/>
      <c r="P103" s="230">
        <f>O103*H103</f>
        <v>0</v>
      </c>
      <c r="Q103" s="230">
        <v>0.036904300000000001</v>
      </c>
      <c r="R103" s="230">
        <f>Q103*H103</f>
        <v>0.18452150000000001</v>
      </c>
      <c r="S103" s="230">
        <v>0</v>
      </c>
      <c r="T103" s="231">
        <f>S103*H103</f>
        <v>0</v>
      </c>
      <c r="AR103" s="24" t="s">
        <v>138</v>
      </c>
      <c r="AT103" s="24" t="s">
        <v>133</v>
      </c>
      <c r="AU103" s="24" t="s">
        <v>84</v>
      </c>
      <c r="AY103" s="24" t="s">
        <v>131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24</v>
      </c>
      <c r="BK103" s="232">
        <f>ROUND(I103*H103,2)</f>
        <v>0</v>
      </c>
      <c r="BL103" s="24" t="s">
        <v>138</v>
      </c>
      <c r="BM103" s="24" t="s">
        <v>699</v>
      </c>
    </row>
    <row r="104" s="1" customFormat="1" ht="16.5" customHeight="1">
      <c r="B104" s="46"/>
      <c r="C104" s="221" t="s">
        <v>160</v>
      </c>
      <c r="D104" s="221" t="s">
        <v>133</v>
      </c>
      <c r="E104" s="222" t="s">
        <v>161</v>
      </c>
      <c r="F104" s="223" t="s">
        <v>162</v>
      </c>
      <c r="G104" s="224" t="s">
        <v>163</v>
      </c>
      <c r="H104" s="225">
        <v>32.399999999999999</v>
      </c>
      <c r="I104" s="226"/>
      <c r="J104" s="227">
        <f>ROUND(I104*H104,2)</f>
        <v>0</v>
      </c>
      <c r="K104" s="223" t="s">
        <v>22</v>
      </c>
      <c r="L104" s="72"/>
      <c r="M104" s="228" t="s">
        <v>22</v>
      </c>
      <c r="N104" s="229" t="s">
        <v>46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138</v>
      </c>
      <c r="AT104" s="24" t="s">
        <v>133</v>
      </c>
      <c r="AU104" s="24" t="s">
        <v>84</v>
      </c>
      <c r="AY104" s="24" t="s">
        <v>131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138</v>
      </c>
      <c r="BM104" s="24" t="s">
        <v>700</v>
      </c>
    </row>
    <row r="105" s="11" customFormat="1">
      <c r="B105" s="233"/>
      <c r="C105" s="234"/>
      <c r="D105" s="235" t="s">
        <v>140</v>
      </c>
      <c r="E105" s="236" t="s">
        <v>22</v>
      </c>
      <c r="F105" s="237" t="s">
        <v>701</v>
      </c>
      <c r="G105" s="234"/>
      <c r="H105" s="238">
        <v>32.399999999999999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140</v>
      </c>
      <c r="AU105" s="244" t="s">
        <v>84</v>
      </c>
      <c r="AV105" s="11" t="s">
        <v>84</v>
      </c>
      <c r="AW105" s="11" t="s">
        <v>39</v>
      </c>
      <c r="AX105" s="11" t="s">
        <v>24</v>
      </c>
      <c r="AY105" s="244" t="s">
        <v>131</v>
      </c>
    </row>
    <row r="106" s="1" customFormat="1" ht="51" customHeight="1">
      <c r="B106" s="46"/>
      <c r="C106" s="221" t="s">
        <v>166</v>
      </c>
      <c r="D106" s="221" t="s">
        <v>133</v>
      </c>
      <c r="E106" s="222" t="s">
        <v>702</v>
      </c>
      <c r="F106" s="223" t="s">
        <v>703</v>
      </c>
      <c r="G106" s="224" t="s">
        <v>163</v>
      </c>
      <c r="H106" s="225">
        <v>8.4779999999999998</v>
      </c>
      <c r="I106" s="226"/>
      <c r="J106" s="227">
        <f>ROUND(I106*H106,2)</f>
        <v>0</v>
      </c>
      <c r="K106" s="223" t="s">
        <v>137</v>
      </c>
      <c r="L106" s="72"/>
      <c r="M106" s="228" t="s">
        <v>22</v>
      </c>
      <c r="N106" s="229" t="s">
        <v>46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138</v>
      </c>
      <c r="AT106" s="24" t="s">
        <v>133</v>
      </c>
      <c r="AU106" s="24" t="s">
        <v>84</v>
      </c>
      <c r="AY106" s="24" t="s">
        <v>131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24</v>
      </c>
      <c r="BK106" s="232">
        <f>ROUND(I106*H106,2)</f>
        <v>0</v>
      </c>
      <c r="BL106" s="24" t="s">
        <v>138</v>
      </c>
      <c r="BM106" s="24" t="s">
        <v>704</v>
      </c>
    </row>
    <row r="107" s="1" customFormat="1">
      <c r="B107" s="46"/>
      <c r="C107" s="74"/>
      <c r="D107" s="235" t="s">
        <v>170</v>
      </c>
      <c r="E107" s="74"/>
      <c r="F107" s="255" t="s">
        <v>705</v>
      </c>
      <c r="G107" s="74"/>
      <c r="H107" s="74"/>
      <c r="I107" s="191"/>
      <c r="J107" s="74"/>
      <c r="K107" s="74"/>
      <c r="L107" s="72"/>
      <c r="M107" s="256"/>
      <c r="N107" s="47"/>
      <c r="O107" s="47"/>
      <c r="P107" s="47"/>
      <c r="Q107" s="47"/>
      <c r="R107" s="47"/>
      <c r="S107" s="47"/>
      <c r="T107" s="95"/>
      <c r="AT107" s="24" t="s">
        <v>170</v>
      </c>
      <c r="AU107" s="24" t="s">
        <v>84</v>
      </c>
    </row>
    <row r="108" s="11" customFormat="1">
      <c r="B108" s="233"/>
      <c r="C108" s="234"/>
      <c r="D108" s="235" t="s">
        <v>140</v>
      </c>
      <c r="E108" s="236" t="s">
        <v>22</v>
      </c>
      <c r="F108" s="237" t="s">
        <v>706</v>
      </c>
      <c r="G108" s="234"/>
      <c r="H108" s="238">
        <v>8.4779999999999998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140</v>
      </c>
      <c r="AU108" s="244" t="s">
        <v>84</v>
      </c>
      <c r="AV108" s="11" t="s">
        <v>84</v>
      </c>
      <c r="AW108" s="11" t="s">
        <v>39</v>
      </c>
      <c r="AX108" s="11" t="s">
        <v>24</v>
      </c>
      <c r="AY108" s="244" t="s">
        <v>131</v>
      </c>
    </row>
    <row r="109" s="1" customFormat="1" ht="38.25" customHeight="1">
      <c r="B109" s="46"/>
      <c r="C109" s="221" t="s">
        <v>146</v>
      </c>
      <c r="D109" s="221" t="s">
        <v>133</v>
      </c>
      <c r="E109" s="222" t="s">
        <v>707</v>
      </c>
      <c r="F109" s="223" t="s">
        <v>708</v>
      </c>
      <c r="G109" s="224" t="s">
        <v>163</v>
      </c>
      <c r="H109" s="225">
        <v>53.100000000000001</v>
      </c>
      <c r="I109" s="226"/>
      <c r="J109" s="227">
        <f>ROUND(I109*H109,2)</f>
        <v>0</v>
      </c>
      <c r="K109" s="223" t="s">
        <v>137</v>
      </c>
      <c r="L109" s="72"/>
      <c r="M109" s="228" t="s">
        <v>22</v>
      </c>
      <c r="N109" s="229" t="s">
        <v>46</v>
      </c>
      <c r="O109" s="47"/>
      <c r="P109" s="230">
        <f>O109*H109</f>
        <v>0</v>
      </c>
      <c r="Q109" s="230">
        <v>0</v>
      </c>
      <c r="R109" s="230">
        <f>Q109*H109</f>
        <v>0</v>
      </c>
      <c r="S109" s="230">
        <v>0</v>
      </c>
      <c r="T109" s="231">
        <f>S109*H109</f>
        <v>0</v>
      </c>
      <c r="AR109" s="24" t="s">
        <v>138</v>
      </c>
      <c r="AT109" s="24" t="s">
        <v>133</v>
      </c>
      <c r="AU109" s="24" t="s">
        <v>84</v>
      </c>
      <c r="AY109" s="24" t="s">
        <v>131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24" t="s">
        <v>24</v>
      </c>
      <c r="BK109" s="232">
        <f>ROUND(I109*H109,2)</f>
        <v>0</v>
      </c>
      <c r="BL109" s="24" t="s">
        <v>138</v>
      </c>
      <c r="BM109" s="24" t="s">
        <v>709</v>
      </c>
    </row>
    <row r="110" s="1" customFormat="1">
      <c r="B110" s="46"/>
      <c r="C110" s="74"/>
      <c r="D110" s="235" t="s">
        <v>170</v>
      </c>
      <c r="E110" s="74"/>
      <c r="F110" s="255" t="s">
        <v>710</v>
      </c>
      <c r="G110" s="74"/>
      <c r="H110" s="74"/>
      <c r="I110" s="191"/>
      <c r="J110" s="74"/>
      <c r="K110" s="74"/>
      <c r="L110" s="72"/>
      <c r="M110" s="256"/>
      <c r="N110" s="47"/>
      <c r="O110" s="47"/>
      <c r="P110" s="47"/>
      <c r="Q110" s="47"/>
      <c r="R110" s="47"/>
      <c r="S110" s="47"/>
      <c r="T110" s="95"/>
      <c r="AT110" s="24" t="s">
        <v>170</v>
      </c>
      <c r="AU110" s="24" t="s">
        <v>84</v>
      </c>
    </row>
    <row r="111" s="11" customFormat="1">
      <c r="B111" s="233"/>
      <c r="C111" s="234"/>
      <c r="D111" s="235" t="s">
        <v>140</v>
      </c>
      <c r="E111" s="236" t="s">
        <v>22</v>
      </c>
      <c r="F111" s="237" t="s">
        <v>711</v>
      </c>
      <c r="G111" s="234"/>
      <c r="H111" s="238">
        <v>53.100000000000001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140</v>
      </c>
      <c r="AU111" s="244" t="s">
        <v>84</v>
      </c>
      <c r="AV111" s="11" t="s">
        <v>84</v>
      </c>
      <c r="AW111" s="11" t="s">
        <v>39</v>
      </c>
      <c r="AX111" s="11" t="s">
        <v>24</v>
      </c>
      <c r="AY111" s="244" t="s">
        <v>131</v>
      </c>
    </row>
    <row r="112" s="1" customFormat="1" ht="16.5" customHeight="1">
      <c r="B112" s="46"/>
      <c r="C112" s="221" t="s">
        <v>177</v>
      </c>
      <c r="D112" s="221" t="s">
        <v>133</v>
      </c>
      <c r="E112" s="222" t="s">
        <v>712</v>
      </c>
      <c r="F112" s="223" t="s">
        <v>713</v>
      </c>
      <c r="G112" s="224" t="s">
        <v>163</v>
      </c>
      <c r="H112" s="225">
        <v>113.40000000000001</v>
      </c>
      <c r="I112" s="226"/>
      <c r="J112" s="227">
        <f>ROUND(I112*H112,2)</f>
        <v>0</v>
      </c>
      <c r="K112" s="223" t="s">
        <v>22</v>
      </c>
      <c r="L112" s="72"/>
      <c r="M112" s="228" t="s">
        <v>22</v>
      </c>
      <c r="N112" s="229" t="s">
        <v>46</v>
      </c>
      <c r="O112" s="47"/>
      <c r="P112" s="230">
        <f>O112*H112</f>
        <v>0</v>
      </c>
      <c r="Q112" s="230">
        <v>0</v>
      </c>
      <c r="R112" s="230">
        <f>Q112*H112</f>
        <v>0</v>
      </c>
      <c r="S112" s="230">
        <v>0</v>
      </c>
      <c r="T112" s="231">
        <f>S112*H112</f>
        <v>0</v>
      </c>
      <c r="AR112" s="24" t="s">
        <v>138</v>
      </c>
      <c r="AT112" s="24" t="s">
        <v>133</v>
      </c>
      <c r="AU112" s="24" t="s">
        <v>84</v>
      </c>
      <c r="AY112" s="24" t="s">
        <v>131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24" t="s">
        <v>24</v>
      </c>
      <c r="BK112" s="232">
        <f>ROUND(I112*H112,2)</f>
        <v>0</v>
      </c>
      <c r="BL112" s="24" t="s">
        <v>138</v>
      </c>
      <c r="BM112" s="24" t="s">
        <v>714</v>
      </c>
    </row>
    <row r="113" s="11" customFormat="1">
      <c r="B113" s="233"/>
      <c r="C113" s="234"/>
      <c r="D113" s="235" t="s">
        <v>140</v>
      </c>
      <c r="E113" s="236" t="s">
        <v>22</v>
      </c>
      <c r="F113" s="237" t="s">
        <v>715</v>
      </c>
      <c r="G113" s="234"/>
      <c r="H113" s="238">
        <v>113.40000000000001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140</v>
      </c>
      <c r="AU113" s="244" t="s">
        <v>84</v>
      </c>
      <c r="AV113" s="11" t="s">
        <v>84</v>
      </c>
      <c r="AW113" s="11" t="s">
        <v>39</v>
      </c>
      <c r="AX113" s="11" t="s">
        <v>24</v>
      </c>
      <c r="AY113" s="244" t="s">
        <v>131</v>
      </c>
    </row>
    <row r="114" s="1" customFormat="1" ht="38.25" customHeight="1">
      <c r="B114" s="46"/>
      <c r="C114" s="221" t="s">
        <v>29</v>
      </c>
      <c r="D114" s="221" t="s">
        <v>133</v>
      </c>
      <c r="E114" s="222" t="s">
        <v>178</v>
      </c>
      <c r="F114" s="223" t="s">
        <v>179</v>
      </c>
      <c r="G114" s="224" t="s">
        <v>163</v>
      </c>
      <c r="H114" s="225">
        <v>12.6</v>
      </c>
      <c r="I114" s="226"/>
      <c r="J114" s="227">
        <f>ROUND(I114*H114,2)</f>
        <v>0</v>
      </c>
      <c r="K114" s="223" t="s">
        <v>137</v>
      </c>
      <c r="L114" s="72"/>
      <c r="M114" s="228" t="s">
        <v>22</v>
      </c>
      <c r="N114" s="229" t="s">
        <v>46</v>
      </c>
      <c r="O114" s="47"/>
      <c r="P114" s="230">
        <f>O114*H114</f>
        <v>0</v>
      </c>
      <c r="Q114" s="230">
        <v>0.010460000000000001</v>
      </c>
      <c r="R114" s="230">
        <f>Q114*H114</f>
        <v>0.131796</v>
      </c>
      <c r="S114" s="230">
        <v>0</v>
      </c>
      <c r="T114" s="231">
        <f>S114*H114</f>
        <v>0</v>
      </c>
      <c r="AR114" s="24" t="s">
        <v>138</v>
      </c>
      <c r="AT114" s="24" t="s">
        <v>133</v>
      </c>
      <c r="AU114" s="24" t="s">
        <v>84</v>
      </c>
      <c r="AY114" s="24" t="s">
        <v>131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24</v>
      </c>
      <c r="BK114" s="232">
        <f>ROUND(I114*H114,2)</f>
        <v>0</v>
      </c>
      <c r="BL114" s="24" t="s">
        <v>138</v>
      </c>
      <c r="BM114" s="24" t="s">
        <v>716</v>
      </c>
    </row>
    <row r="115" s="1" customFormat="1">
      <c r="B115" s="46"/>
      <c r="C115" s="74"/>
      <c r="D115" s="235" t="s">
        <v>170</v>
      </c>
      <c r="E115" s="74"/>
      <c r="F115" s="255" t="s">
        <v>171</v>
      </c>
      <c r="G115" s="74"/>
      <c r="H115" s="74"/>
      <c r="I115" s="191"/>
      <c r="J115" s="74"/>
      <c r="K115" s="74"/>
      <c r="L115" s="72"/>
      <c r="M115" s="256"/>
      <c r="N115" s="47"/>
      <c r="O115" s="47"/>
      <c r="P115" s="47"/>
      <c r="Q115" s="47"/>
      <c r="R115" s="47"/>
      <c r="S115" s="47"/>
      <c r="T115" s="95"/>
      <c r="AT115" s="24" t="s">
        <v>170</v>
      </c>
      <c r="AU115" s="24" t="s">
        <v>84</v>
      </c>
    </row>
    <row r="116" s="11" customFormat="1">
      <c r="B116" s="233"/>
      <c r="C116" s="234"/>
      <c r="D116" s="235" t="s">
        <v>140</v>
      </c>
      <c r="E116" s="236" t="s">
        <v>22</v>
      </c>
      <c r="F116" s="237" t="s">
        <v>717</v>
      </c>
      <c r="G116" s="234"/>
      <c r="H116" s="238">
        <v>12.6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140</v>
      </c>
      <c r="AU116" s="244" t="s">
        <v>84</v>
      </c>
      <c r="AV116" s="11" t="s">
        <v>84</v>
      </c>
      <c r="AW116" s="11" t="s">
        <v>39</v>
      </c>
      <c r="AX116" s="11" t="s">
        <v>24</v>
      </c>
      <c r="AY116" s="244" t="s">
        <v>131</v>
      </c>
    </row>
    <row r="117" s="1" customFormat="1" ht="16.5" customHeight="1">
      <c r="B117" s="46"/>
      <c r="C117" s="221" t="s">
        <v>187</v>
      </c>
      <c r="D117" s="221" t="s">
        <v>133</v>
      </c>
      <c r="E117" s="222" t="s">
        <v>718</v>
      </c>
      <c r="F117" s="223" t="s">
        <v>719</v>
      </c>
      <c r="G117" s="224" t="s">
        <v>136</v>
      </c>
      <c r="H117" s="225">
        <v>188.90000000000001</v>
      </c>
      <c r="I117" s="226"/>
      <c r="J117" s="227">
        <f>ROUND(I117*H117,2)</f>
        <v>0</v>
      </c>
      <c r="K117" s="223" t="s">
        <v>22</v>
      </c>
      <c r="L117" s="72"/>
      <c r="M117" s="228" t="s">
        <v>22</v>
      </c>
      <c r="N117" s="229" t="s">
        <v>46</v>
      </c>
      <c r="O117" s="47"/>
      <c r="P117" s="230">
        <f>O117*H117</f>
        <v>0</v>
      </c>
      <c r="Q117" s="230">
        <v>0</v>
      </c>
      <c r="R117" s="230">
        <f>Q117*H117</f>
        <v>0</v>
      </c>
      <c r="S117" s="230">
        <v>0</v>
      </c>
      <c r="T117" s="231">
        <f>S117*H117</f>
        <v>0</v>
      </c>
      <c r="AR117" s="24" t="s">
        <v>138</v>
      </c>
      <c r="AT117" s="24" t="s">
        <v>133</v>
      </c>
      <c r="AU117" s="24" t="s">
        <v>84</v>
      </c>
      <c r="AY117" s="24" t="s">
        <v>131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24</v>
      </c>
      <c r="BK117" s="232">
        <f>ROUND(I117*H117,2)</f>
        <v>0</v>
      </c>
      <c r="BL117" s="24" t="s">
        <v>138</v>
      </c>
      <c r="BM117" s="24" t="s">
        <v>720</v>
      </c>
    </row>
    <row r="118" s="11" customFormat="1">
      <c r="B118" s="233"/>
      <c r="C118" s="234"/>
      <c r="D118" s="235" t="s">
        <v>140</v>
      </c>
      <c r="E118" s="236" t="s">
        <v>22</v>
      </c>
      <c r="F118" s="237" t="s">
        <v>721</v>
      </c>
      <c r="G118" s="234"/>
      <c r="H118" s="238">
        <v>188.90000000000001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AT118" s="244" t="s">
        <v>140</v>
      </c>
      <c r="AU118" s="244" t="s">
        <v>84</v>
      </c>
      <c r="AV118" s="11" t="s">
        <v>84</v>
      </c>
      <c r="AW118" s="11" t="s">
        <v>39</v>
      </c>
      <c r="AX118" s="11" t="s">
        <v>24</v>
      </c>
      <c r="AY118" s="244" t="s">
        <v>131</v>
      </c>
    </row>
    <row r="119" s="1" customFormat="1" ht="38.25" customHeight="1">
      <c r="B119" s="46"/>
      <c r="C119" s="221" t="s">
        <v>191</v>
      </c>
      <c r="D119" s="221" t="s">
        <v>133</v>
      </c>
      <c r="E119" s="222" t="s">
        <v>192</v>
      </c>
      <c r="F119" s="223" t="s">
        <v>722</v>
      </c>
      <c r="G119" s="224" t="s">
        <v>163</v>
      </c>
      <c r="H119" s="225">
        <v>113.40000000000001</v>
      </c>
      <c r="I119" s="226"/>
      <c r="J119" s="227">
        <f>ROUND(I119*H119,2)</f>
        <v>0</v>
      </c>
      <c r="K119" s="223" t="s">
        <v>137</v>
      </c>
      <c r="L119" s="72"/>
      <c r="M119" s="228" t="s">
        <v>22</v>
      </c>
      <c r="N119" s="229" t="s">
        <v>46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138</v>
      </c>
      <c r="AT119" s="24" t="s">
        <v>133</v>
      </c>
      <c r="AU119" s="24" t="s">
        <v>84</v>
      </c>
      <c r="AY119" s="24" t="s">
        <v>131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138</v>
      </c>
      <c r="BM119" s="24" t="s">
        <v>723</v>
      </c>
    </row>
    <row r="120" s="11" customFormat="1">
      <c r="B120" s="233"/>
      <c r="C120" s="234"/>
      <c r="D120" s="235" t="s">
        <v>140</v>
      </c>
      <c r="E120" s="236" t="s">
        <v>22</v>
      </c>
      <c r="F120" s="237" t="s">
        <v>715</v>
      </c>
      <c r="G120" s="234"/>
      <c r="H120" s="238">
        <v>113.40000000000001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AT120" s="244" t="s">
        <v>140</v>
      </c>
      <c r="AU120" s="244" t="s">
        <v>84</v>
      </c>
      <c r="AV120" s="11" t="s">
        <v>84</v>
      </c>
      <c r="AW120" s="11" t="s">
        <v>39</v>
      </c>
      <c r="AX120" s="11" t="s">
        <v>24</v>
      </c>
      <c r="AY120" s="244" t="s">
        <v>131</v>
      </c>
    </row>
    <row r="121" s="1" customFormat="1" ht="16.5" customHeight="1">
      <c r="B121" s="46"/>
      <c r="C121" s="221" t="s">
        <v>195</v>
      </c>
      <c r="D121" s="221" t="s">
        <v>133</v>
      </c>
      <c r="E121" s="222" t="s">
        <v>724</v>
      </c>
      <c r="F121" s="223" t="s">
        <v>725</v>
      </c>
      <c r="G121" s="224" t="s">
        <v>163</v>
      </c>
      <c r="H121" s="225">
        <v>61.700000000000003</v>
      </c>
      <c r="I121" s="226"/>
      <c r="J121" s="227">
        <f>ROUND(I121*H121,2)</f>
        <v>0</v>
      </c>
      <c r="K121" s="223" t="s">
        <v>22</v>
      </c>
      <c r="L121" s="72"/>
      <c r="M121" s="228" t="s">
        <v>22</v>
      </c>
      <c r="N121" s="229" t="s">
        <v>46</v>
      </c>
      <c r="O121" s="47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AR121" s="24" t="s">
        <v>138</v>
      </c>
      <c r="AT121" s="24" t="s">
        <v>133</v>
      </c>
      <c r="AU121" s="24" t="s">
        <v>84</v>
      </c>
      <c r="AY121" s="24" t="s">
        <v>131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24</v>
      </c>
      <c r="BK121" s="232">
        <f>ROUND(I121*H121,2)</f>
        <v>0</v>
      </c>
      <c r="BL121" s="24" t="s">
        <v>138</v>
      </c>
      <c r="BM121" s="24" t="s">
        <v>726</v>
      </c>
    </row>
    <row r="122" s="11" customFormat="1">
      <c r="B122" s="233"/>
      <c r="C122" s="234"/>
      <c r="D122" s="235" t="s">
        <v>140</v>
      </c>
      <c r="E122" s="236" t="s">
        <v>22</v>
      </c>
      <c r="F122" s="237" t="s">
        <v>727</v>
      </c>
      <c r="G122" s="234"/>
      <c r="H122" s="238">
        <v>8.5999999999999996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140</v>
      </c>
      <c r="AU122" s="244" t="s">
        <v>84</v>
      </c>
      <c r="AV122" s="11" t="s">
        <v>84</v>
      </c>
      <c r="AW122" s="11" t="s">
        <v>39</v>
      </c>
      <c r="AX122" s="11" t="s">
        <v>75</v>
      </c>
      <c r="AY122" s="244" t="s">
        <v>131</v>
      </c>
    </row>
    <row r="123" s="11" customFormat="1">
      <c r="B123" s="233"/>
      <c r="C123" s="234"/>
      <c r="D123" s="235" t="s">
        <v>140</v>
      </c>
      <c r="E123" s="236" t="s">
        <v>22</v>
      </c>
      <c r="F123" s="237" t="s">
        <v>711</v>
      </c>
      <c r="G123" s="234"/>
      <c r="H123" s="238">
        <v>53.100000000000001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140</v>
      </c>
      <c r="AU123" s="244" t="s">
        <v>84</v>
      </c>
      <c r="AV123" s="11" t="s">
        <v>84</v>
      </c>
      <c r="AW123" s="11" t="s">
        <v>39</v>
      </c>
      <c r="AX123" s="11" t="s">
        <v>75</v>
      </c>
      <c r="AY123" s="244" t="s">
        <v>131</v>
      </c>
    </row>
    <row r="124" s="12" customFormat="1">
      <c r="B124" s="257"/>
      <c r="C124" s="258"/>
      <c r="D124" s="235" t="s">
        <v>140</v>
      </c>
      <c r="E124" s="259" t="s">
        <v>22</v>
      </c>
      <c r="F124" s="260" t="s">
        <v>254</v>
      </c>
      <c r="G124" s="258"/>
      <c r="H124" s="261">
        <v>61.700000000000003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AT124" s="267" t="s">
        <v>140</v>
      </c>
      <c r="AU124" s="267" t="s">
        <v>84</v>
      </c>
      <c r="AV124" s="12" t="s">
        <v>138</v>
      </c>
      <c r="AW124" s="12" t="s">
        <v>39</v>
      </c>
      <c r="AX124" s="12" t="s">
        <v>24</v>
      </c>
      <c r="AY124" s="267" t="s">
        <v>131</v>
      </c>
    </row>
    <row r="125" s="1" customFormat="1" ht="38.25" customHeight="1">
      <c r="B125" s="46"/>
      <c r="C125" s="221" t="s">
        <v>200</v>
      </c>
      <c r="D125" s="221" t="s">
        <v>133</v>
      </c>
      <c r="E125" s="222" t="s">
        <v>196</v>
      </c>
      <c r="F125" s="223" t="s">
        <v>197</v>
      </c>
      <c r="G125" s="224" t="s">
        <v>163</v>
      </c>
      <c r="H125" s="225">
        <v>12.6</v>
      </c>
      <c r="I125" s="226"/>
      <c r="J125" s="227">
        <f>ROUND(I125*H125,2)</f>
        <v>0</v>
      </c>
      <c r="K125" s="223" t="s">
        <v>137</v>
      </c>
      <c r="L125" s="72"/>
      <c r="M125" s="228" t="s">
        <v>22</v>
      </c>
      <c r="N125" s="229" t="s">
        <v>46</v>
      </c>
      <c r="O125" s="47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AR125" s="24" t="s">
        <v>138</v>
      </c>
      <c r="AT125" s="24" t="s">
        <v>133</v>
      </c>
      <c r="AU125" s="24" t="s">
        <v>84</v>
      </c>
      <c r="AY125" s="24" t="s">
        <v>131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24" t="s">
        <v>24</v>
      </c>
      <c r="BK125" s="232">
        <f>ROUND(I125*H125,2)</f>
        <v>0</v>
      </c>
      <c r="BL125" s="24" t="s">
        <v>138</v>
      </c>
      <c r="BM125" s="24" t="s">
        <v>728</v>
      </c>
    </row>
    <row r="126" s="1" customFormat="1">
      <c r="B126" s="46"/>
      <c r="C126" s="74"/>
      <c r="D126" s="235" t="s">
        <v>170</v>
      </c>
      <c r="E126" s="74"/>
      <c r="F126" s="255" t="s">
        <v>199</v>
      </c>
      <c r="G126" s="74"/>
      <c r="H126" s="74"/>
      <c r="I126" s="191"/>
      <c r="J126" s="74"/>
      <c r="K126" s="74"/>
      <c r="L126" s="72"/>
      <c r="M126" s="256"/>
      <c r="N126" s="47"/>
      <c r="O126" s="47"/>
      <c r="P126" s="47"/>
      <c r="Q126" s="47"/>
      <c r="R126" s="47"/>
      <c r="S126" s="47"/>
      <c r="T126" s="95"/>
      <c r="AT126" s="24" t="s">
        <v>170</v>
      </c>
      <c r="AU126" s="24" t="s">
        <v>84</v>
      </c>
    </row>
    <row r="127" s="11" customFormat="1">
      <c r="B127" s="233"/>
      <c r="C127" s="234"/>
      <c r="D127" s="235" t="s">
        <v>140</v>
      </c>
      <c r="E127" s="236" t="s">
        <v>22</v>
      </c>
      <c r="F127" s="237" t="s">
        <v>717</v>
      </c>
      <c r="G127" s="234"/>
      <c r="H127" s="238">
        <v>12.6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140</v>
      </c>
      <c r="AU127" s="244" t="s">
        <v>84</v>
      </c>
      <c r="AV127" s="11" t="s">
        <v>84</v>
      </c>
      <c r="AW127" s="11" t="s">
        <v>39</v>
      </c>
      <c r="AX127" s="11" t="s">
        <v>24</v>
      </c>
      <c r="AY127" s="244" t="s">
        <v>131</v>
      </c>
    </row>
    <row r="128" s="1" customFormat="1" ht="16.5" customHeight="1">
      <c r="B128" s="46"/>
      <c r="C128" s="221" t="s">
        <v>10</v>
      </c>
      <c r="D128" s="221" t="s">
        <v>133</v>
      </c>
      <c r="E128" s="222" t="s">
        <v>729</v>
      </c>
      <c r="F128" s="223" t="s">
        <v>730</v>
      </c>
      <c r="G128" s="224" t="s">
        <v>163</v>
      </c>
      <c r="H128" s="225">
        <v>113.40000000000001</v>
      </c>
      <c r="I128" s="226"/>
      <c r="J128" s="227">
        <f>ROUND(I128*H128,2)</f>
        <v>0</v>
      </c>
      <c r="K128" s="223" t="s">
        <v>22</v>
      </c>
      <c r="L128" s="72"/>
      <c r="M128" s="228" t="s">
        <v>22</v>
      </c>
      <c r="N128" s="229" t="s">
        <v>46</v>
      </c>
      <c r="O128" s="47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AR128" s="24" t="s">
        <v>138</v>
      </c>
      <c r="AT128" s="24" t="s">
        <v>133</v>
      </c>
      <c r="AU128" s="24" t="s">
        <v>84</v>
      </c>
      <c r="AY128" s="24" t="s">
        <v>131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24" t="s">
        <v>24</v>
      </c>
      <c r="BK128" s="232">
        <f>ROUND(I128*H128,2)</f>
        <v>0</v>
      </c>
      <c r="BL128" s="24" t="s">
        <v>138</v>
      </c>
      <c r="BM128" s="24" t="s">
        <v>731</v>
      </c>
    </row>
    <row r="129" s="11" customFormat="1">
      <c r="B129" s="233"/>
      <c r="C129" s="234"/>
      <c r="D129" s="235" t="s">
        <v>140</v>
      </c>
      <c r="E129" s="236" t="s">
        <v>22</v>
      </c>
      <c r="F129" s="237" t="s">
        <v>715</v>
      </c>
      <c r="G129" s="234"/>
      <c r="H129" s="238">
        <v>113.40000000000001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140</v>
      </c>
      <c r="AU129" s="244" t="s">
        <v>84</v>
      </c>
      <c r="AV129" s="11" t="s">
        <v>84</v>
      </c>
      <c r="AW129" s="11" t="s">
        <v>39</v>
      </c>
      <c r="AX129" s="11" t="s">
        <v>24</v>
      </c>
      <c r="AY129" s="244" t="s">
        <v>131</v>
      </c>
    </row>
    <row r="130" s="1" customFormat="1" ht="38.25" customHeight="1">
      <c r="B130" s="46"/>
      <c r="C130" s="221" t="s">
        <v>209</v>
      </c>
      <c r="D130" s="221" t="s">
        <v>133</v>
      </c>
      <c r="E130" s="222" t="s">
        <v>732</v>
      </c>
      <c r="F130" s="223" t="s">
        <v>733</v>
      </c>
      <c r="G130" s="224" t="s">
        <v>163</v>
      </c>
      <c r="H130" s="225">
        <v>12.6</v>
      </c>
      <c r="I130" s="226"/>
      <c r="J130" s="227">
        <f>ROUND(I130*H130,2)</f>
        <v>0</v>
      </c>
      <c r="K130" s="223" t="s">
        <v>137</v>
      </c>
      <c r="L130" s="72"/>
      <c r="M130" s="228" t="s">
        <v>22</v>
      </c>
      <c r="N130" s="229" t="s">
        <v>46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138</v>
      </c>
      <c r="AT130" s="24" t="s">
        <v>133</v>
      </c>
      <c r="AU130" s="24" t="s">
        <v>84</v>
      </c>
      <c r="AY130" s="24" t="s">
        <v>131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24</v>
      </c>
      <c r="BK130" s="232">
        <f>ROUND(I130*H130,2)</f>
        <v>0</v>
      </c>
      <c r="BL130" s="24" t="s">
        <v>138</v>
      </c>
      <c r="BM130" s="24" t="s">
        <v>734</v>
      </c>
    </row>
    <row r="131" s="1" customFormat="1">
      <c r="B131" s="46"/>
      <c r="C131" s="74"/>
      <c r="D131" s="235" t="s">
        <v>170</v>
      </c>
      <c r="E131" s="74"/>
      <c r="F131" s="255" t="s">
        <v>735</v>
      </c>
      <c r="G131" s="74"/>
      <c r="H131" s="74"/>
      <c r="I131" s="191"/>
      <c r="J131" s="74"/>
      <c r="K131" s="74"/>
      <c r="L131" s="72"/>
      <c r="M131" s="256"/>
      <c r="N131" s="47"/>
      <c r="O131" s="47"/>
      <c r="P131" s="47"/>
      <c r="Q131" s="47"/>
      <c r="R131" s="47"/>
      <c r="S131" s="47"/>
      <c r="T131" s="95"/>
      <c r="AT131" s="24" t="s">
        <v>170</v>
      </c>
      <c r="AU131" s="24" t="s">
        <v>84</v>
      </c>
    </row>
    <row r="132" s="11" customFormat="1">
      <c r="B132" s="233"/>
      <c r="C132" s="234"/>
      <c r="D132" s="235" t="s">
        <v>140</v>
      </c>
      <c r="E132" s="236" t="s">
        <v>22</v>
      </c>
      <c r="F132" s="237" t="s">
        <v>717</v>
      </c>
      <c r="G132" s="234"/>
      <c r="H132" s="238">
        <v>12.6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140</v>
      </c>
      <c r="AU132" s="244" t="s">
        <v>84</v>
      </c>
      <c r="AV132" s="11" t="s">
        <v>84</v>
      </c>
      <c r="AW132" s="11" t="s">
        <v>39</v>
      </c>
      <c r="AX132" s="11" t="s">
        <v>24</v>
      </c>
      <c r="AY132" s="244" t="s">
        <v>131</v>
      </c>
    </row>
    <row r="133" s="1" customFormat="1" ht="16.5" customHeight="1">
      <c r="B133" s="46"/>
      <c r="C133" s="221" t="s">
        <v>213</v>
      </c>
      <c r="D133" s="221" t="s">
        <v>133</v>
      </c>
      <c r="E133" s="222" t="s">
        <v>201</v>
      </c>
      <c r="F133" s="223" t="s">
        <v>202</v>
      </c>
      <c r="G133" s="224" t="s">
        <v>163</v>
      </c>
      <c r="H133" s="225">
        <v>56.991</v>
      </c>
      <c r="I133" s="226"/>
      <c r="J133" s="227">
        <f>ROUND(I133*H133,2)</f>
        <v>0</v>
      </c>
      <c r="K133" s="223" t="s">
        <v>22</v>
      </c>
      <c r="L133" s="72"/>
      <c r="M133" s="228" t="s">
        <v>22</v>
      </c>
      <c r="N133" s="229" t="s">
        <v>46</v>
      </c>
      <c r="O133" s="47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AR133" s="24" t="s">
        <v>138</v>
      </c>
      <c r="AT133" s="24" t="s">
        <v>133</v>
      </c>
      <c r="AU133" s="24" t="s">
        <v>84</v>
      </c>
      <c r="AY133" s="24" t="s">
        <v>131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24</v>
      </c>
      <c r="BK133" s="232">
        <f>ROUND(I133*H133,2)</f>
        <v>0</v>
      </c>
      <c r="BL133" s="24" t="s">
        <v>138</v>
      </c>
      <c r="BM133" s="24" t="s">
        <v>736</v>
      </c>
    </row>
    <row r="134" s="11" customFormat="1">
      <c r="B134" s="233"/>
      <c r="C134" s="234"/>
      <c r="D134" s="235" t="s">
        <v>140</v>
      </c>
      <c r="E134" s="236" t="s">
        <v>22</v>
      </c>
      <c r="F134" s="237" t="s">
        <v>737</v>
      </c>
      <c r="G134" s="234"/>
      <c r="H134" s="238">
        <v>22.341000000000001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140</v>
      </c>
      <c r="AU134" s="244" t="s">
        <v>84</v>
      </c>
      <c r="AV134" s="11" t="s">
        <v>84</v>
      </c>
      <c r="AW134" s="11" t="s">
        <v>39</v>
      </c>
      <c r="AX134" s="11" t="s">
        <v>75</v>
      </c>
      <c r="AY134" s="244" t="s">
        <v>131</v>
      </c>
    </row>
    <row r="135" s="11" customFormat="1">
      <c r="B135" s="233"/>
      <c r="C135" s="234"/>
      <c r="D135" s="235" t="s">
        <v>140</v>
      </c>
      <c r="E135" s="236" t="s">
        <v>22</v>
      </c>
      <c r="F135" s="237" t="s">
        <v>738</v>
      </c>
      <c r="G135" s="234"/>
      <c r="H135" s="238">
        <v>34.649999999999999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 t="s">
        <v>140</v>
      </c>
      <c r="AU135" s="244" t="s">
        <v>84</v>
      </c>
      <c r="AV135" s="11" t="s">
        <v>84</v>
      </c>
      <c r="AW135" s="11" t="s">
        <v>39</v>
      </c>
      <c r="AX135" s="11" t="s">
        <v>75</v>
      </c>
      <c r="AY135" s="244" t="s">
        <v>131</v>
      </c>
    </row>
    <row r="136" s="12" customFormat="1">
      <c r="B136" s="257"/>
      <c r="C136" s="258"/>
      <c r="D136" s="235" t="s">
        <v>140</v>
      </c>
      <c r="E136" s="259" t="s">
        <v>22</v>
      </c>
      <c r="F136" s="260" t="s">
        <v>254</v>
      </c>
      <c r="G136" s="258"/>
      <c r="H136" s="261">
        <v>56.991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AT136" s="267" t="s">
        <v>140</v>
      </c>
      <c r="AU136" s="267" t="s">
        <v>84</v>
      </c>
      <c r="AV136" s="12" t="s">
        <v>138</v>
      </c>
      <c r="AW136" s="12" t="s">
        <v>39</v>
      </c>
      <c r="AX136" s="12" t="s">
        <v>24</v>
      </c>
      <c r="AY136" s="267" t="s">
        <v>131</v>
      </c>
    </row>
    <row r="137" s="1" customFormat="1" ht="16.5" customHeight="1">
      <c r="B137" s="46"/>
      <c r="C137" s="221" t="s">
        <v>219</v>
      </c>
      <c r="D137" s="221" t="s">
        <v>133</v>
      </c>
      <c r="E137" s="222" t="s">
        <v>739</v>
      </c>
      <c r="F137" s="223" t="s">
        <v>740</v>
      </c>
      <c r="G137" s="224" t="s">
        <v>163</v>
      </c>
      <c r="H137" s="225">
        <v>56.991</v>
      </c>
      <c r="I137" s="226"/>
      <c r="J137" s="227">
        <f>ROUND(I137*H137,2)</f>
        <v>0</v>
      </c>
      <c r="K137" s="223" t="s">
        <v>741</v>
      </c>
      <c r="L137" s="72"/>
      <c r="M137" s="228" t="s">
        <v>22</v>
      </c>
      <c r="N137" s="229" t="s">
        <v>46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138</v>
      </c>
      <c r="AT137" s="24" t="s">
        <v>133</v>
      </c>
      <c r="AU137" s="24" t="s">
        <v>84</v>
      </c>
      <c r="AY137" s="24" t="s">
        <v>131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138</v>
      </c>
      <c r="BM137" s="24" t="s">
        <v>742</v>
      </c>
    </row>
    <row r="138" s="11" customFormat="1">
      <c r="B138" s="233"/>
      <c r="C138" s="234"/>
      <c r="D138" s="235" t="s">
        <v>140</v>
      </c>
      <c r="E138" s="236" t="s">
        <v>22</v>
      </c>
      <c r="F138" s="237" t="s">
        <v>737</v>
      </c>
      <c r="G138" s="234"/>
      <c r="H138" s="238">
        <v>22.341000000000001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140</v>
      </c>
      <c r="AU138" s="244" t="s">
        <v>84</v>
      </c>
      <c r="AV138" s="11" t="s">
        <v>84</v>
      </c>
      <c r="AW138" s="11" t="s">
        <v>39</v>
      </c>
      <c r="AX138" s="11" t="s">
        <v>75</v>
      </c>
      <c r="AY138" s="244" t="s">
        <v>131</v>
      </c>
    </row>
    <row r="139" s="11" customFormat="1">
      <c r="B139" s="233"/>
      <c r="C139" s="234"/>
      <c r="D139" s="235" t="s">
        <v>140</v>
      </c>
      <c r="E139" s="236" t="s">
        <v>22</v>
      </c>
      <c r="F139" s="237" t="s">
        <v>738</v>
      </c>
      <c r="G139" s="234"/>
      <c r="H139" s="238">
        <v>34.649999999999999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140</v>
      </c>
      <c r="AU139" s="244" t="s">
        <v>84</v>
      </c>
      <c r="AV139" s="11" t="s">
        <v>84</v>
      </c>
      <c r="AW139" s="11" t="s">
        <v>39</v>
      </c>
      <c r="AX139" s="11" t="s">
        <v>75</v>
      </c>
      <c r="AY139" s="244" t="s">
        <v>131</v>
      </c>
    </row>
    <row r="140" s="12" customFormat="1">
      <c r="B140" s="257"/>
      <c r="C140" s="258"/>
      <c r="D140" s="235" t="s">
        <v>140</v>
      </c>
      <c r="E140" s="259" t="s">
        <v>22</v>
      </c>
      <c r="F140" s="260" t="s">
        <v>254</v>
      </c>
      <c r="G140" s="258"/>
      <c r="H140" s="261">
        <v>56.991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AT140" s="267" t="s">
        <v>140</v>
      </c>
      <c r="AU140" s="267" t="s">
        <v>84</v>
      </c>
      <c r="AV140" s="12" t="s">
        <v>138</v>
      </c>
      <c r="AW140" s="12" t="s">
        <v>39</v>
      </c>
      <c r="AX140" s="12" t="s">
        <v>24</v>
      </c>
      <c r="AY140" s="267" t="s">
        <v>131</v>
      </c>
    </row>
    <row r="141" s="1" customFormat="1" ht="16.5" customHeight="1">
      <c r="B141" s="46"/>
      <c r="C141" s="221" t="s">
        <v>225</v>
      </c>
      <c r="D141" s="221" t="s">
        <v>133</v>
      </c>
      <c r="E141" s="222" t="s">
        <v>743</v>
      </c>
      <c r="F141" s="223" t="s">
        <v>744</v>
      </c>
      <c r="G141" s="224" t="s">
        <v>163</v>
      </c>
      <c r="H141" s="225">
        <v>56.991</v>
      </c>
      <c r="I141" s="226"/>
      <c r="J141" s="227">
        <f>ROUND(I141*H141,2)</f>
        <v>0</v>
      </c>
      <c r="K141" s="223" t="s">
        <v>22</v>
      </c>
      <c r="L141" s="72"/>
      <c r="M141" s="228" t="s">
        <v>22</v>
      </c>
      <c r="N141" s="229" t="s">
        <v>46</v>
      </c>
      <c r="O141" s="47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AR141" s="24" t="s">
        <v>138</v>
      </c>
      <c r="AT141" s="24" t="s">
        <v>133</v>
      </c>
      <c r="AU141" s="24" t="s">
        <v>84</v>
      </c>
      <c r="AY141" s="24" t="s">
        <v>131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24" t="s">
        <v>24</v>
      </c>
      <c r="BK141" s="232">
        <f>ROUND(I141*H141,2)</f>
        <v>0</v>
      </c>
      <c r="BL141" s="24" t="s">
        <v>138</v>
      </c>
      <c r="BM141" s="24" t="s">
        <v>745</v>
      </c>
    </row>
    <row r="142" s="11" customFormat="1">
      <c r="B142" s="233"/>
      <c r="C142" s="234"/>
      <c r="D142" s="235" t="s">
        <v>140</v>
      </c>
      <c r="E142" s="236" t="s">
        <v>22</v>
      </c>
      <c r="F142" s="237" t="s">
        <v>737</v>
      </c>
      <c r="G142" s="234"/>
      <c r="H142" s="238">
        <v>22.341000000000001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140</v>
      </c>
      <c r="AU142" s="244" t="s">
        <v>84</v>
      </c>
      <c r="AV142" s="11" t="s">
        <v>84</v>
      </c>
      <c r="AW142" s="11" t="s">
        <v>39</v>
      </c>
      <c r="AX142" s="11" t="s">
        <v>75</v>
      </c>
      <c r="AY142" s="244" t="s">
        <v>131</v>
      </c>
    </row>
    <row r="143" s="11" customFormat="1">
      <c r="B143" s="233"/>
      <c r="C143" s="234"/>
      <c r="D143" s="235" t="s">
        <v>140</v>
      </c>
      <c r="E143" s="236" t="s">
        <v>22</v>
      </c>
      <c r="F143" s="237" t="s">
        <v>738</v>
      </c>
      <c r="G143" s="234"/>
      <c r="H143" s="238">
        <v>34.649999999999999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140</v>
      </c>
      <c r="AU143" s="244" t="s">
        <v>84</v>
      </c>
      <c r="AV143" s="11" t="s">
        <v>84</v>
      </c>
      <c r="AW143" s="11" t="s">
        <v>39</v>
      </c>
      <c r="AX143" s="11" t="s">
        <v>75</v>
      </c>
      <c r="AY143" s="244" t="s">
        <v>131</v>
      </c>
    </row>
    <row r="144" s="12" customFormat="1">
      <c r="B144" s="257"/>
      <c r="C144" s="258"/>
      <c r="D144" s="235" t="s">
        <v>140</v>
      </c>
      <c r="E144" s="259" t="s">
        <v>22</v>
      </c>
      <c r="F144" s="260" t="s">
        <v>254</v>
      </c>
      <c r="G144" s="258"/>
      <c r="H144" s="261">
        <v>56.991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AT144" s="267" t="s">
        <v>140</v>
      </c>
      <c r="AU144" s="267" t="s">
        <v>84</v>
      </c>
      <c r="AV144" s="12" t="s">
        <v>138</v>
      </c>
      <c r="AW144" s="12" t="s">
        <v>39</v>
      </c>
      <c r="AX144" s="12" t="s">
        <v>24</v>
      </c>
      <c r="AY144" s="267" t="s">
        <v>131</v>
      </c>
    </row>
    <row r="145" s="1" customFormat="1" ht="16.5" customHeight="1">
      <c r="B145" s="46"/>
      <c r="C145" s="221" t="s">
        <v>231</v>
      </c>
      <c r="D145" s="221" t="s">
        <v>133</v>
      </c>
      <c r="E145" s="222" t="s">
        <v>214</v>
      </c>
      <c r="F145" s="223" t="s">
        <v>746</v>
      </c>
      <c r="G145" s="224" t="s">
        <v>216</v>
      </c>
      <c r="H145" s="225">
        <v>125.38</v>
      </c>
      <c r="I145" s="226"/>
      <c r="J145" s="227">
        <f>ROUND(I145*H145,2)</f>
        <v>0</v>
      </c>
      <c r="K145" s="223" t="s">
        <v>741</v>
      </c>
      <c r="L145" s="72"/>
      <c r="M145" s="228" t="s">
        <v>22</v>
      </c>
      <c r="N145" s="229" t="s">
        <v>46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138</v>
      </c>
      <c r="AT145" s="24" t="s">
        <v>133</v>
      </c>
      <c r="AU145" s="24" t="s">
        <v>84</v>
      </c>
      <c r="AY145" s="24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24</v>
      </c>
      <c r="BK145" s="232">
        <f>ROUND(I145*H145,2)</f>
        <v>0</v>
      </c>
      <c r="BL145" s="24" t="s">
        <v>138</v>
      </c>
      <c r="BM145" s="24" t="s">
        <v>747</v>
      </c>
    </row>
    <row r="146" s="11" customFormat="1">
      <c r="B146" s="233"/>
      <c r="C146" s="234"/>
      <c r="D146" s="235" t="s">
        <v>140</v>
      </c>
      <c r="E146" s="236" t="s">
        <v>22</v>
      </c>
      <c r="F146" s="237" t="s">
        <v>737</v>
      </c>
      <c r="G146" s="234"/>
      <c r="H146" s="238">
        <v>22.341000000000001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140</v>
      </c>
      <c r="AU146" s="244" t="s">
        <v>84</v>
      </c>
      <c r="AV146" s="11" t="s">
        <v>84</v>
      </c>
      <c r="AW146" s="11" t="s">
        <v>39</v>
      </c>
      <c r="AX146" s="11" t="s">
        <v>75</v>
      </c>
      <c r="AY146" s="244" t="s">
        <v>131</v>
      </c>
    </row>
    <row r="147" s="11" customFormat="1">
      <c r="B147" s="233"/>
      <c r="C147" s="234"/>
      <c r="D147" s="235" t="s">
        <v>140</v>
      </c>
      <c r="E147" s="236" t="s">
        <v>22</v>
      </c>
      <c r="F147" s="237" t="s">
        <v>738</v>
      </c>
      <c r="G147" s="234"/>
      <c r="H147" s="238">
        <v>34.649999999999999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140</v>
      </c>
      <c r="AU147" s="244" t="s">
        <v>84</v>
      </c>
      <c r="AV147" s="11" t="s">
        <v>84</v>
      </c>
      <c r="AW147" s="11" t="s">
        <v>39</v>
      </c>
      <c r="AX147" s="11" t="s">
        <v>75</v>
      </c>
      <c r="AY147" s="244" t="s">
        <v>131</v>
      </c>
    </row>
    <row r="148" s="12" customFormat="1">
      <c r="B148" s="257"/>
      <c r="C148" s="258"/>
      <c r="D148" s="235" t="s">
        <v>140</v>
      </c>
      <c r="E148" s="259" t="s">
        <v>22</v>
      </c>
      <c r="F148" s="260" t="s">
        <v>254</v>
      </c>
      <c r="G148" s="258"/>
      <c r="H148" s="261">
        <v>56.991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AT148" s="267" t="s">
        <v>140</v>
      </c>
      <c r="AU148" s="267" t="s">
        <v>84</v>
      </c>
      <c r="AV148" s="12" t="s">
        <v>138</v>
      </c>
      <c r="AW148" s="12" t="s">
        <v>39</v>
      </c>
      <c r="AX148" s="12" t="s">
        <v>75</v>
      </c>
      <c r="AY148" s="267" t="s">
        <v>131</v>
      </c>
    </row>
    <row r="149" s="11" customFormat="1">
      <c r="B149" s="233"/>
      <c r="C149" s="234"/>
      <c r="D149" s="235" t="s">
        <v>140</v>
      </c>
      <c r="E149" s="236" t="s">
        <v>22</v>
      </c>
      <c r="F149" s="237" t="s">
        <v>748</v>
      </c>
      <c r="G149" s="234"/>
      <c r="H149" s="238">
        <v>125.38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140</v>
      </c>
      <c r="AU149" s="244" t="s">
        <v>84</v>
      </c>
      <c r="AV149" s="11" t="s">
        <v>84</v>
      </c>
      <c r="AW149" s="11" t="s">
        <v>39</v>
      </c>
      <c r="AX149" s="11" t="s">
        <v>24</v>
      </c>
      <c r="AY149" s="244" t="s">
        <v>131</v>
      </c>
    </row>
    <row r="150" s="1" customFormat="1" ht="16.5" customHeight="1">
      <c r="B150" s="46"/>
      <c r="C150" s="221" t="s">
        <v>9</v>
      </c>
      <c r="D150" s="221" t="s">
        <v>133</v>
      </c>
      <c r="E150" s="222" t="s">
        <v>749</v>
      </c>
      <c r="F150" s="223" t="s">
        <v>750</v>
      </c>
      <c r="G150" s="224" t="s">
        <v>163</v>
      </c>
      <c r="H150" s="225">
        <v>125.691</v>
      </c>
      <c r="I150" s="226"/>
      <c r="J150" s="227">
        <f>ROUND(I150*H150,2)</f>
        <v>0</v>
      </c>
      <c r="K150" s="223" t="s">
        <v>22</v>
      </c>
      <c r="L150" s="72"/>
      <c r="M150" s="228" t="s">
        <v>22</v>
      </c>
      <c r="N150" s="229" t="s">
        <v>46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138</v>
      </c>
      <c r="AT150" s="24" t="s">
        <v>133</v>
      </c>
      <c r="AU150" s="24" t="s">
        <v>84</v>
      </c>
      <c r="AY150" s="24" t="s">
        <v>131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24</v>
      </c>
      <c r="BK150" s="232">
        <f>ROUND(I150*H150,2)</f>
        <v>0</v>
      </c>
      <c r="BL150" s="24" t="s">
        <v>138</v>
      </c>
      <c r="BM150" s="24" t="s">
        <v>751</v>
      </c>
    </row>
    <row r="151" s="11" customFormat="1">
      <c r="B151" s="233"/>
      <c r="C151" s="234"/>
      <c r="D151" s="235" t="s">
        <v>140</v>
      </c>
      <c r="E151" s="236" t="s">
        <v>22</v>
      </c>
      <c r="F151" s="237" t="s">
        <v>752</v>
      </c>
      <c r="G151" s="234"/>
      <c r="H151" s="238">
        <v>125.691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140</v>
      </c>
      <c r="AU151" s="244" t="s">
        <v>84</v>
      </c>
      <c r="AV151" s="11" t="s">
        <v>84</v>
      </c>
      <c r="AW151" s="11" t="s">
        <v>39</v>
      </c>
      <c r="AX151" s="11" t="s">
        <v>24</v>
      </c>
      <c r="AY151" s="244" t="s">
        <v>131</v>
      </c>
    </row>
    <row r="152" s="10" customFormat="1" ht="29.88" customHeight="1">
      <c r="B152" s="205"/>
      <c r="C152" s="206"/>
      <c r="D152" s="207" t="s">
        <v>74</v>
      </c>
      <c r="E152" s="219" t="s">
        <v>84</v>
      </c>
      <c r="F152" s="219" t="s">
        <v>224</v>
      </c>
      <c r="G152" s="206"/>
      <c r="H152" s="206"/>
      <c r="I152" s="209"/>
      <c r="J152" s="220">
        <f>BK152</f>
        <v>0</v>
      </c>
      <c r="K152" s="206"/>
      <c r="L152" s="211"/>
      <c r="M152" s="212"/>
      <c r="N152" s="213"/>
      <c r="O152" s="213"/>
      <c r="P152" s="214">
        <f>SUM(P153:P155)</f>
        <v>0</v>
      </c>
      <c r="Q152" s="213"/>
      <c r="R152" s="214">
        <f>SUM(R153:R155)</f>
        <v>3.9252640000000003</v>
      </c>
      <c r="S152" s="213"/>
      <c r="T152" s="215">
        <f>SUM(T153:T155)</f>
        <v>0</v>
      </c>
      <c r="AR152" s="216" t="s">
        <v>24</v>
      </c>
      <c r="AT152" s="217" t="s">
        <v>74</v>
      </c>
      <c r="AU152" s="217" t="s">
        <v>24</v>
      </c>
      <c r="AY152" s="216" t="s">
        <v>131</v>
      </c>
      <c r="BK152" s="218">
        <f>SUM(BK153:BK155)</f>
        <v>0</v>
      </c>
    </row>
    <row r="153" s="1" customFormat="1" ht="25.5" customHeight="1">
      <c r="B153" s="46"/>
      <c r="C153" s="221" t="s">
        <v>239</v>
      </c>
      <c r="D153" s="221" t="s">
        <v>133</v>
      </c>
      <c r="E153" s="222" t="s">
        <v>753</v>
      </c>
      <c r="F153" s="223" t="s">
        <v>754</v>
      </c>
      <c r="G153" s="224" t="s">
        <v>163</v>
      </c>
      <c r="H153" s="225">
        <v>1.6000000000000001</v>
      </c>
      <c r="I153" s="226"/>
      <c r="J153" s="227">
        <f>ROUND(I153*H153,2)</f>
        <v>0</v>
      </c>
      <c r="K153" s="223" t="s">
        <v>137</v>
      </c>
      <c r="L153" s="72"/>
      <c r="M153" s="228" t="s">
        <v>22</v>
      </c>
      <c r="N153" s="229" t="s">
        <v>46</v>
      </c>
      <c r="O153" s="47"/>
      <c r="P153" s="230">
        <f>O153*H153</f>
        <v>0</v>
      </c>
      <c r="Q153" s="230">
        <v>2.45329</v>
      </c>
      <c r="R153" s="230">
        <f>Q153*H153</f>
        <v>3.9252640000000003</v>
      </c>
      <c r="S153" s="230">
        <v>0</v>
      </c>
      <c r="T153" s="231">
        <f>S153*H153</f>
        <v>0</v>
      </c>
      <c r="AR153" s="24" t="s">
        <v>138</v>
      </c>
      <c r="AT153" s="24" t="s">
        <v>133</v>
      </c>
      <c r="AU153" s="24" t="s">
        <v>84</v>
      </c>
      <c r="AY153" s="24" t="s">
        <v>131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24</v>
      </c>
      <c r="BK153" s="232">
        <f>ROUND(I153*H153,2)</f>
        <v>0</v>
      </c>
      <c r="BL153" s="24" t="s">
        <v>138</v>
      </c>
      <c r="BM153" s="24" t="s">
        <v>755</v>
      </c>
    </row>
    <row r="154" s="1" customFormat="1">
      <c r="B154" s="46"/>
      <c r="C154" s="74"/>
      <c r="D154" s="235" t="s">
        <v>170</v>
      </c>
      <c r="E154" s="74"/>
      <c r="F154" s="255" t="s">
        <v>756</v>
      </c>
      <c r="G154" s="74"/>
      <c r="H154" s="74"/>
      <c r="I154" s="191"/>
      <c r="J154" s="74"/>
      <c r="K154" s="74"/>
      <c r="L154" s="72"/>
      <c r="M154" s="256"/>
      <c r="N154" s="47"/>
      <c r="O154" s="47"/>
      <c r="P154" s="47"/>
      <c r="Q154" s="47"/>
      <c r="R154" s="47"/>
      <c r="S154" s="47"/>
      <c r="T154" s="95"/>
      <c r="AT154" s="24" t="s">
        <v>170</v>
      </c>
      <c r="AU154" s="24" t="s">
        <v>84</v>
      </c>
    </row>
    <row r="155" s="11" customFormat="1">
      <c r="B155" s="233"/>
      <c r="C155" s="234"/>
      <c r="D155" s="235" t="s">
        <v>140</v>
      </c>
      <c r="E155" s="236" t="s">
        <v>22</v>
      </c>
      <c r="F155" s="237" t="s">
        <v>757</v>
      </c>
      <c r="G155" s="234"/>
      <c r="H155" s="238">
        <v>1.6000000000000001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140</v>
      </c>
      <c r="AU155" s="244" t="s">
        <v>84</v>
      </c>
      <c r="AV155" s="11" t="s">
        <v>84</v>
      </c>
      <c r="AW155" s="11" t="s">
        <v>39</v>
      </c>
      <c r="AX155" s="11" t="s">
        <v>24</v>
      </c>
      <c r="AY155" s="244" t="s">
        <v>131</v>
      </c>
    </row>
    <row r="156" s="10" customFormat="1" ht="29.88" customHeight="1">
      <c r="B156" s="205"/>
      <c r="C156" s="206"/>
      <c r="D156" s="207" t="s">
        <v>74</v>
      </c>
      <c r="E156" s="219" t="s">
        <v>149</v>
      </c>
      <c r="F156" s="219" t="s">
        <v>758</v>
      </c>
      <c r="G156" s="206"/>
      <c r="H156" s="206"/>
      <c r="I156" s="209"/>
      <c r="J156" s="220">
        <f>BK156</f>
        <v>0</v>
      </c>
      <c r="K156" s="206"/>
      <c r="L156" s="211"/>
      <c r="M156" s="212"/>
      <c r="N156" s="213"/>
      <c r="O156" s="213"/>
      <c r="P156" s="214">
        <f>SUM(P157:P159)</f>
        <v>0</v>
      </c>
      <c r="Q156" s="213"/>
      <c r="R156" s="214">
        <f>SUM(R157:R159)</f>
        <v>0</v>
      </c>
      <c r="S156" s="213"/>
      <c r="T156" s="215">
        <f>SUM(T157:T159)</f>
        <v>0</v>
      </c>
      <c r="AR156" s="216" t="s">
        <v>24</v>
      </c>
      <c r="AT156" s="217" t="s">
        <v>74</v>
      </c>
      <c r="AU156" s="217" t="s">
        <v>24</v>
      </c>
      <c r="AY156" s="216" t="s">
        <v>131</v>
      </c>
      <c r="BK156" s="218">
        <f>SUM(BK157:BK159)</f>
        <v>0</v>
      </c>
    </row>
    <row r="157" s="1" customFormat="1" ht="16.5" customHeight="1">
      <c r="B157" s="46"/>
      <c r="C157" s="221" t="s">
        <v>243</v>
      </c>
      <c r="D157" s="221" t="s">
        <v>133</v>
      </c>
      <c r="E157" s="222" t="s">
        <v>759</v>
      </c>
      <c r="F157" s="223" t="s">
        <v>760</v>
      </c>
      <c r="G157" s="224" t="s">
        <v>145</v>
      </c>
      <c r="H157" s="225">
        <v>49.5</v>
      </c>
      <c r="I157" s="226"/>
      <c r="J157" s="227">
        <f>ROUND(I157*H157,2)</f>
        <v>0</v>
      </c>
      <c r="K157" s="223" t="s">
        <v>137</v>
      </c>
      <c r="L157" s="72"/>
      <c r="M157" s="228" t="s">
        <v>22</v>
      </c>
      <c r="N157" s="229" t="s">
        <v>46</v>
      </c>
      <c r="O157" s="47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AR157" s="24" t="s">
        <v>138</v>
      </c>
      <c r="AT157" s="24" t="s">
        <v>133</v>
      </c>
      <c r="AU157" s="24" t="s">
        <v>84</v>
      </c>
      <c r="AY157" s="24" t="s">
        <v>131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24" t="s">
        <v>24</v>
      </c>
      <c r="BK157" s="232">
        <f>ROUND(I157*H157,2)</f>
        <v>0</v>
      </c>
      <c r="BL157" s="24" t="s">
        <v>138</v>
      </c>
      <c r="BM157" s="24" t="s">
        <v>761</v>
      </c>
    </row>
    <row r="158" s="1" customFormat="1">
      <c r="B158" s="46"/>
      <c r="C158" s="74"/>
      <c r="D158" s="235" t="s">
        <v>170</v>
      </c>
      <c r="E158" s="74"/>
      <c r="F158" s="255" t="s">
        <v>762</v>
      </c>
      <c r="G158" s="74"/>
      <c r="H158" s="74"/>
      <c r="I158" s="191"/>
      <c r="J158" s="74"/>
      <c r="K158" s="74"/>
      <c r="L158" s="72"/>
      <c r="M158" s="256"/>
      <c r="N158" s="47"/>
      <c r="O158" s="47"/>
      <c r="P158" s="47"/>
      <c r="Q158" s="47"/>
      <c r="R158" s="47"/>
      <c r="S158" s="47"/>
      <c r="T158" s="95"/>
      <c r="AT158" s="24" t="s">
        <v>170</v>
      </c>
      <c r="AU158" s="24" t="s">
        <v>84</v>
      </c>
    </row>
    <row r="159" s="11" customFormat="1">
      <c r="B159" s="233"/>
      <c r="C159" s="234"/>
      <c r="D159" s="235" t="s">
        <v>140</v>
      </c>
      <c r="E159" s="236" t="s">
        <v>22</v>
      </c>
      <c r="F159" s="237" t="s">
        <v>763</v>
      </c>
      <c r="G159" s="234"/>
      <c r="H159" s="238">
        <v>49.5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140</v>
      </c>
      <c r="AU159" s="244" t="s">
        <v>84</v>
      </c>
      <c r="AV159" s="11" t="s">
        <v>84</v>
      </c>
      <c r="AW159" s="11" t="s">
        <v>39</v>
      </c>
      <c r="AX159" s="11" t="s">
        <v>24</v>
      </c>
      <c r="AY159" s="244" t="s">
        <v>131</v>
      </c>
    </row>
    <row r="160" s="10" customFormat="1" ht="29.88" customHeight="1">
      <c r="B160" s="205"/>
      <c r="C160" s="206"/>
      <c r="D160" s="207" t="s">
        <v>74</v>
      </c>
      <c r="E160" s="219" t="s">
        <v>138</v>
      </c>
      <c r="F160" s="219" t="s">
        <v>230</v>
      </c>
      <c r="G160" s="206"/>
      <c r="H160" s="206"/>
      <c r="I160" s="209"/>
      <c r="J160" s="220">
        <f>BK160</f>
        <v>0</v>
      </c>
      <c r="K160" s="206"/>
      <c r="L160" s="211"/>
      <c r="M160" s="212"/>
      <c r="N160" s="213"/>
      <c r="O160" s="213"/>
      <c r="P160" s="214">
        <f>SUM(P161:P167)</f>
        <v>0</v>
      </c>
      <c r="Q160" s="213"/>
      <c r="R160" s="214">
        <f>SUM(R161:R167)</f>
        <v>36.764131880000001</v>
      </c>
      <c r="S160" s="213"/>
      <c r="T160" s="215">
        <f>SUM(T161:T167)</f>
        <v>0</v>
      </c>
      <c r="AR160" s="216" t="s">
        <v>24</v>
      </c>
      <c r="AT160" s="217" t="s">
        <v>74</v>
      </c>
      <c r="AU160" s="217" t="s">
        <v>24</v>
      </c>
      <c r="AY160" s="216" t="s">
        <v>131</v>
      </c>
      <c r="BK160" s="218">
        <f>SUM(BK161:BK167)</f>
        <v>0</v>
      </c>
    </row>
    <row r="161" s="1" customFormat="1" ht="16.5" customHeight="1">
      <c r="B161" s="46"/>
      <c r="C161" s="221" t="s">
        <v>247</v>
      </c>
      <c r="D161" s="221" t="s">
        <v>133</v>
      </c>
      <c r="E161" s="222" t="s">
        <v>232</v>
      </c>
      <c r="F161" s="223" t="s">
        <v>233</v>
      </c>
      <c r="G161" s="224" t="s">
        <v>163</v>
      </c>
      <c r="H161" s="225">
        <v>19.443999999999999</v>
      </c>
      <c r="I161" s="226"/>
      <c r="J161" s="227">
        <f>ROUND(I161*H161,2)</f>
        <v>0</v>
      </c>
      <c r="K161" s="223" t="s">
        <v>22</v>
      </c>
      <c r="L161" s="72"/>
      <c r="M161" s="228" t="s">
        <v>22</v>
      </c>
      <c r="N161" s="229" t="s">
        <v>46</v>
      </c>
      <c r="O161" s="47"/>
      <c r="P161" s="230">
        <f>O161*H161</f>
        <v>0</v>
      </c>
      <c r="Q161" s="230">
        <v>1.8907700000000001</v>
      </c>
      <c r="R161" s="230">
        <f>Q161*H161</f>
        <v>36.764131880000001</v>
      </c>
      <c r="S161" s="230">
        <v>0</v>
      </c>
      <c r="T161" s="231">
        <f>S161*H161</f>
        <v>0</v>
      </c>
      <c r="AR161" s="24" t="s">
        <v>138</v>
      </c>
      <c r="AT161" s="24" t="s">
        <v>133</v>
      </c>
      <c r="AU161" s="24" t="s">
        <v>84</v>
      </c>
      <c r="AY161" s="24" t="s">
        <v>131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24</v>
      </c>
      <c r="BK161" s="232">
        <f>ROUND(I161*H161,2)</f>
        <v>0</v>
      </c>
      <c r="BL161" s="24" t="s">
        <v>138</v>
      </c>
      <c r="BM161" s="24" t="s">
        <v>764</v>
      </c>
    </row>
    <row r="162" s="11" customFormat="1">
      <c r="B162" s="233"/>
      <c r="C162" s="234"/>
      <c r="D162" s="235" t="s">
        <v>140</v>
      </c>
      <c r="E162" s="236" t="s">
        <v>22</v>
      </c>
      <c r="F162" s="237" t="s">
        <v>765</v>
      </c>
      <c r="G162" s="234"/>
      <c r="H162" s="238">
        <v>24.75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140</v>
      </c>
      <c r="AU162" s="244" t="s">
        <v>84</v>
      </c>
      <c r="AV162" s="11" t="s">
        <v>84</v>
      </c>
      <c r="AW162" s="11" t="s">
        <v>39</v>
      </c>
      <c r="AX162" s="11" t="s">
        <v>75</v>
      </c>
      <c r="AY162" s="244" t="s">
        <v>131</v>
      </c>
    </row>
    <row r="163" s="11" customFormat="1">
      <c r="B163" s="233"/>
      <c r="C163" s="234"/>
      <c r="D163" s="235" t="s">
        <v>140</v>
      </c>
      <c r="E163" s="236" t="s">
        <v>22</v>
      </c>
      <c r="F163" s="237" t="s">
        <v>766</v>
      </c>
      <c r="G163" s="234"/>
      <c r="H163" s="238">
        <v>-2.48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140</v>
      </c>
      <c r="AU163" s="244" t="s">
        <v>84</v>
      </c>
      <c r="AV163" s="11" t="s">
        <v>84</v>
      </c>
      <c r="AW163" s="11" t="s">
        <v>39</v>
      </c>
      <c r="AX163" s="11" t="s">
        <v>75</v>
      </c>
      <c r="AY163" s="244" t="s">
        <v>131</v>
      </c>
    </row>
    <row r="164" s="11" customFormat="1">
      <c r="B164" s="233"/>
      <c r="C164" s="234"/>
      <c r="D164" s="235" t="s">
        <v>140</v>
      </c>
      <c r="E164" s="236" t="s">
        <v>22</v>
      </c>
      <c r="F164" s="237" t="s">
        <v>767</v>
      </c>
      <c r="G164" s="234"/>
      <c r="H164" s="238">
        <v>-2.8260000000000001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140</v>
      </c>
      <c r="AU164" s="244" t="s">
        <v>84</v>
      </c>
      <c r="AV164" s="11" t="s">
        <v>84</v>
      </c>
      <c r="AW164" s="11" t="s">
        <v>39</v>
      </c>
      <c r="AX164" s="11" t="s">
        <v>75</v>
      </c>
      <c r="AY164" s="244" t="s">
        <v>131</v>
      </c>
    </row>
    <row r="165" s="12" customFormat="1">
      <c r="B165" s="257"/>
      <c r="C165" s="258"/>
      <c r="D165" s="235" t="s">
        <v>140</v>
      </c>
      <c r="E165" s="259" t="s">
        <v>22</v>
      </c>
      <c r="F165" s="260" t="s">
        <v>254</v>
      </c>
      <c r="G165" s="258"/>
      <c r="H165" s="261">
        <v>19.443999999999999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AT165" s="267" t="s">
        <v>140</v>
      </c>
      <c r="AU165" s="267" t="s">
        <v>84</v>
      </c>
      <c r="AV165" s="12" t="s">
        <v>138</v>
      </c>
      <c r="AW165" s="12" t="s">
        <v>39</v>
      </c>
      <c r="AX165" s="12" t="s">
        <v>24</v>
      </c>
      <c r="AY165" s="267" t="s">
        <v>131</v>
      </c>
    </row>
    <row r="166" s="1" customFormat="1" ht="16.5" customHeight="1">
      <c r="B166" s="46"/>
      <c r="C166" s="221" t="s">
        <v>256</v>
      </c>
      <c r="D166" s="221" t="s">
        <v>133</v>
      </c>
      <c r="E166" s="222" t="s">
        <v>768</v>
      </c>
      <c r="F166" s="223" t="s">
        <v>769</v>
      </c>
      <c r="G166" s="224" t="s">
        <v>163</v>
      </c>
      <c r="H166" s="225">
        <v>9.9000000000000004</v>
      </c>
      <c r="I166" s="226"/>
      <c r="J166" s="227">
        <f>ROUND(I166*H166,2)</f>
        <v>0</v>
      </c>
      <c r="K166" s="223" t="s">
        <v>741</v>
      </c>
      <c r="L166" s="72"/>
      <c r="M166" s="228" t="s">
        <v>22</v>
      </c>
      <c r="N166" s="229" t="s">
        <v>46</v>
      </c>
      <c r="O166" s="47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AR166" s="24" t="s">
        <v>138</v>
      </c>
      <c r="AT166" s="24" t="s">
        <v>133</v>
      </c>
      <c r="AU166" s="24" t="s">
        <v>84</v>
      </c>
      <c r="AY166" s="24" t="s">
        <v>131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24" t="s">
        <v>24</v>
      </c>
      <c r="BK166" s="232">
        <f>ROUND(I166*H166,2)</f>
        <v>0</v>
      </c>
      <c r="BL166" s="24" t="s">
        <v>138</v>
      </c>
      <c r="BM166" s="24" t="s">
        <v>770</v>
      </c>
    </row>
    <row r="167" s="11" customFormat="1">
      <c r="B167" s="233"/>
      <c r="C167" s="234"/>
      <c r="D167" s="235" t="s">
        <v>140</v>
      </c>
      <c r="E167" s="236" t="s">
        <v>22</v>
      </c>
      <c r="F167" s="237" t="s">
        <v>771</v>
      </c>
      <c r="G167" s="234"/>
      <c r="H167" s="238">
        <v>9.9000000000000004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140</v>
      </c>
      <c r="AU167" s="244" t="s">
        <v>84</v>
      </c>
      <c r="AV167" s="11" t="s">
        <v>84</v>
      </c>
      <c r="AW167" s="11" t="s">
        <v>39</v>
      </c>
      <c r="AX167" s="11" t="s">
        <v>24</v>
      </c>
      <c r="AY167" s="244" t="s">
        <v>131</v>
      </c>
    </row>
    <row r="168" s="10" customFormat="1" ht="29.88" customHeight="1">
      <c r="B168" s="205"/>
      <c r="C168" s="206"/>
      <c r="D168" s="207" t="s">
        <v>74</v>
      </c>
      <c r="E168" s="219" t="s">
        <v>146</v>
      </c>
      <c r="F168" s="219" t="s">
        <v>235</v>
      </c>
      <c r="G168" s="206"/>
      <c r="H168" s="206"/>
      <c r="I168" s="209"/>
      <c r="J168" s="220">
        <f>BK168</f>
        <v>0</v>
      </c>
      <c r="K168" s="206"/>
      <c r="L168" s="211"/>
      <c r="M168" s="212"/>
      <c r="N168" s="213"/>
      <c r="O168" s="213"/>
      <c r="P168" s="214">
        <f>SUM(P169:P210)</f>
        <v>0</v>
      </c>
      <c r="Q168" s="213"/>
      <c r="R168" s="214">
        <f>SUM(R169:R210)</f>
        <v>52.921930000000003</v>
      </c>
      <c r="S168" s="213"/>
      <c r="T168" s="215">
        <f>SUM(T169:T210)</f>
        <v>0</v>
      </c>
      <c r="AR168" s="216" t="s">
        <v>24</v>
      </c>
      <c r="AT168" s="217" t="s">
        <v>74</v>
      </c>
      <c r="AU168" s="217" t="s">
        <v>24</v>
      </c>
      <c r="AY168" s="216" t="s">
        <v>131</v>
      </c>
      <c r="BK168" s="218">
        <f>SUM(BK169:BK210)</f>
        <v>0</v>
      </c>
    </row>
    <row r="169" s="1" customFormat="1" ht="25.5" customHeight="1">
      <c r="B169" s="46"/>
      <c r="C169" s="221" t="s">
        <v>261</v>
      </c>
      <c r="D169" s="221" t="s">
        <v>133</v>
      </c>
      <c r="E169" s="222" t="s">
        <v>772</v>
      </c>
      <c r="F169" s="223" t="s">
        <v>773</v>
      </c>
      <c r="G169" s="224" t="s">
        <v>145</v>
      </c>
      <c r="H169" s="225">
        <v>14.4</v>
      </c>
      <c r="I169" s="226"/>
      <c r="J169" s="227">
        <f>ROUND(I169*H169,2)</f>
        <v>0</v>
      </c>
      <c r="K169" s="223" t="s">
        <v>741</v>
      </c>
      <c r="L169" s="72"/>
      <c r="M169" s="228" t="s">
        <v>22</v>
      </c>
      <c r="N169" s="229" t="s">
        <v>46</v>
      </c>
      <c r="O169" s="47"/>
      <c r="P169" s="230">
        <f>O169*H169</f>
        <v>0</v>
      </c>
      <c r="Q169" s="230">
        <v>5.0000000000000002E-05</v>
      </c>
      <c r="R169" s="230">
        <f>Q169*H169</f>
        <v>0.00072000000000000005</v>
      </c>
      <c r="S169" s="230">
        <v>0</v>
      </c>
      <c r="T169" s="231">
        <f>S169*H169</f>
        <v>0</v>
      </c>
      <c r="AR169" s="24" t="s">
        <v>138</v>
      </c>
      <c r="AT169" s="24" t="s">
        <v>133</v>
      </c>
      <c r="AU169" s="24" t="s">
        <v>84</v>
      </c>
      <c r="AY169" s="24" t="s">
        <v>131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24</v>
      </c>
      <c r="BK169" s="232">
        <f>ROUND(I169*H169,2)</f>
        <v>0</v>
      </c>
      <c r="BL169" s="24" t="s">
        <v>138</v>
      </c>
      <c r="BM169" s="24" t="s">
        <v>774</v>
      </c>
    </row>
    <row r="170" s="1" customFormat="1" ht="25.5" customHeight="1">
      <c r="B170" s="46"/>
      <c r="C170" s="245" t="s">
        <v>268</v>
      </c>
      <c r="D170" s="245" t="s">
        <v>142</v>
      </c>
      <c r="E170" s="246" t="s">
        <v>775</v>
      </c>
      <c r="F170" s="247" t="s">
        <v>776</v>
      </c>
      <c r="G170" s="248" t="s">
        <v>145</v>
      </c>
      <c r="H170" s="249">
        <v>14.4</v>
      </c>
      <c r="I170" s="250"/>
      <c r="J170" s="251">
        <f>ROUND(I170*H170,2)</f>
        <v>0</v>
      </c>
      <c r="K170" s="247" t="s">
        <v>741</v>
      </c>
      <c r="L170" s="252"/>
      <c r="M170" s="253" t="s">
        <v>22</v>
      </c>
      <c r="N170" s="254" t="s">
        <v>46</v>
      </c>
      <c r="O170" s="47"/>
      <c r="P170" s="230">
        <f>O170*H170</f>
        <v>0</v>
      </c>
      <c r="Q170" s="230">
        <v>0.052999999999999998</v>
      </c>
      <c r="R170" s="230">
        <f>Q170*H170</f>
        <v>0.76319999999999999</v>
      </c>
      <c r="S170" s="230">
        <v>0</v>
      </c>
      <c r="T170" s="231">
        <f>S170*H170</f>
        <v>0</v>
      </c>
      <c r="AR170" s="24" t="s">
        <v>146</v>
      </c>
      <c r="AT170" s="24" t="s">
        <v>142</v>
      </c>
      <c r="AU170" s="24" t="s">
        <v>84</v>
      </c>
      <c r="AY170" s="24" t="s">
        <v>131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24</v>
      </c>
      <c r="BK170" s="232">
        <f>ROUND(I170*H170,2)</f>
        <v>0</v>
      </c>
      <c r="BL170" s="24" t="s">
        <v>138</v>
      </c>
      <c r="BM170" s="24" t="s">
        <v>777</v>
      </c>
    </row>
    <row r="171" s="11" customFormat="1">
      <c r="B171" s="233"/>
      <c r="C171" s="234"/>
      <c r="D171" s="235" t="s">
        <v>140</v>
      </c>
      <c r="E171" s="234"/>
      <c r="F171" s="237" t="s">
        <v>778</v>
      </c>
      <c r="G171" s="234"/>
      <c r="H171" s="238">
        <v>14.4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140</v>
      </c>
      <c r="AU171" s="244" t="s">
        <v>84</v>
      </c>
      <c r="AV171" s="11" t="s">
        <v>84</v>
      </c>
      <c r="AW171" s="11" t="s">
        <v>6</v>
      </c>
      <c r="AX171" s="11" t="s">
        <v>24</v>
      </c>
      <c r="AY171" s="244" t="s">
        <v>131</v>
      </c>
    </row>
    <row r="172" s="1" customFormat="1" ht="25.5" customHeight="1">
      <c r="B172" s="46"/>
      <c r="C172" s="245" t="s">
        <v>272</v>
      </c>
      <c r="D172" s="245" t="s">
        <v>142</v>
      </c>
      <c r="E172" s="246" t="s">
        <v>779</v>
      </c>
      <c r="F172" s="247" t="s">
        <v>780</v>
      </c>
      <c r="G172" s="248" t="s">
        <v>279</v>
      </c>
      <c r="H172" s="249">
        <v>1</v>
      </c>
      <c r="I172" s="250"/>
      <c r="J172" s="251">
        <f>ROUND(I172*H172,2)</f>
        <v>0</v>
      </c>
      <c r="K172" s="247" t="s">
        <v>137</v>
      </c>
      <c r="L172" s="252"/>
      <c r="M172" s="253" t="s">
        <v>22</v>
      </c>
      <c r="N172" s="254" t="s">
        <v>46</v>
      </c>
      <c r="O172" s="47"/>
      <c r="P172" s="230">
        <f>O172*H172</f>
        <v>0</v>
      </c>
      <c r="Q172" s="230">
        <v>0.042000000000000003</v>
      </c>
      <c r="R172" s="230">
        <f>Q172*H172</f>
        <v>0.042000000000000003</v>
      </c>
      <c r="S172" s="230">
        <v>0</v>
      </c>
      <c r="T172" s="231">
        <f>S172*H172</f>
        <v>0</v>
      </c>
      <c r="AR172" s="24" t="s">
        <v>146</v>
      </c>
      <c r="AT172" s="24" t="s">
        <v>142</v>
      </c>
      <c r="AU172" s="24" t="s">
        <v>84</v>
      </c>
      <c r="AY172" s="24" t="s">
        <v>131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24" t="s">
        <v>24</v>
      </c>
      <c r="BK172" s="232">
        <f>ROUND(I172*H172,2)</f>
        <v>0</v>
      </c>
      <c r="BL172" s="24" t="s">
        <v>138</v>
      </c>
      <c r="BM172" s="24" t="s">
        <v>781</v>
      </c>
    </row>
    <row r="173" s="1" customFormat="1" ht="25.5" customHeight="1">
      <c r="B173" s="46"/>
      <c r="C173" s="245" t="s">
        <v>276</v>
      </c>
      <c r="D173" s="245" t="s">
        <v>142</v>
      </c>
      <c r="E173" s="246" t="s">
        <v>782</v>
      </c>
      <c r="F173" s="247" t="s">
        <v>783</v>
      </c>
      <c r="G173" s="248" t="s">
        <v>145</v>
      </c>
      <c r="H173" s="249">
        <v>35.100000000000001</v>
      </c>
      <c r="I173" s="250"/>
      <c r="J173" s="251">
        <f>ROUND(I173*H173,2)</f>
        <v>0</v>
      </c>
      <c r="K173" s="247" t="s">
        <v>137</v>
      </c>
      <c r="L173" s="252"/>
      <c r="M173" s="253" t="s">
        <v>22</v>
      </c>
      <c r="N173" s="254" t="s">
        <v>46</v>
      </c>
      <c r="O173" s="47"/>
      <c r="P173" s="230">
        <f>O173*H173</f>
        <v>0</v>
      </c>
      <c r="Q173" s="230">
        <v>0.13600000000000001</v>
      </c>
      <c r="R173" s="230">
        <f>Q173*H173</f>
        <v>4.773600000000001</v>
      </c>
      <c r="S173" s="230">
        <v>0</v>
      </c>
      <c r="T173" s="231">
        <f>S173*H173</f>
        <v>0</v>
      </c>
      <c r="AR173" s="24" t="s">
        <v>146</v>
      </c>
      <c r="AT173" s="24" t="s">
        <v>142</v>
      </c>
      <c r="AU173" s="24" t="s">
        <v>84</v>
      </c>
      <c r="AY173" s="24" t="s">
        <v>131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24" t="s">
        <v>24</v>
      </c>
      <c r="BK173" s="232">
        <f>ROUND(I173*H173,2)</f>
        <v>0</v>
      </c>
      <c r="BL173" s="24" t="s">
        <v>138</v>
      </c>
      <c r="BM173" s="24" t="s">
        <v>784</v>
      </c>
    </row>
    <row r="174" s="1" customFormat="1" ht="25.5" customHeight="1">
      <c r="B174" s="46"/>
      <c r="C174" s="245" t="s">
        <v>281</v>
      </c>
      <c r="D174" s="245" t="s">
        <v>142</v>
      </c>
      <c r="E174" s="246" t="s">
        <v>785</v>
      </c>
      <c r="F174" s="247" t="s">
        <v>786</v>
      </c>
      <c r="G174" s="248" t="s">
        <v>279</v>
      </c>
      <c r="H174" s="249">
        <v>2</v>
      </c>
      <c r="I174" s="250"/>
      <c r="J174" s="251">
        <f>ROUND(I174*H174,2)</f>
        <v>0</v>
      </c>
      <c r="K174" s="247" t="s">
        <v>741</v>
      </c>
      <c r="L174" s="252"/>
      <c r="M174" s="253" t="s">
        <v>22</v>
      </c>
      <c r="N174" s="254" t="s">
        <v>46</v>
      </c>
      <c r="O174" s="47"/>
      <c r="P174" s="230">
        <f>O174*H174</f>
        <v>0</v>
      </c>
      <c r="Q174" s="230">
        <v>0.041000000000000002</v>
      </c>
      <c r="R174" s="230">
        <f>Q174*H174</f>
        <v>0.082000000000000003</v>
      </c>
      <c r="S174" s="230">
        <v>0</v>
      </c>
      <c r="T174" s="231">
        <f>S174*H174</f>
        <v>0</v>
      </c>
      <c r="AR174" s="24" t="s">
        <v>146</v>
      </c>
      <c r="AT174" s="24" t="s">
        <v>142</v>
      </c>
      <c r="AU174" s="24" t="s">
        <v>84</v>
      </c>
      <c r="AY174" s="24" t="s">
        <v>131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24</v>
      </c>
      <c r="BK174" s="232">
        <f>ROUND(I174*H174,2)</f>
        <v>0</v>
      </c>
      <c r="BL174" s="24" t="s">
        <v>138</v>
      </c>
      <c r="BM174" s="24" t="s">
        <v>787</v>
      </c>
    </row>
    <row r="175" s="11" customFormat="1">
      <c r="B175" s="233"/>
      <c r="C175" s="234"/>
      <c r="D175" s="235" t="s">
        <v>140</v>
      </c>
      <c r="E175" s="234"/>
      <c r="F175" s="237" t="s">
        <v>788</v>
      </c>
      <c r="G175" s="234"/>
      <c r="H175" s="238">
        <v>2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140</v>
      </c>
      <c r="AU175" s="244" t="s">
        <v>84</v>
      </c>
      <c r="AV175" s="11" t="s">
        <v>84</v>
      </c>
      <c r="AW175" s="11" t="s">
        <v>6</v>
      </c>
      <c r="AX175" s="11" t="s">
        <v>24</v>
      </c>
      <c r="AY175" s="244" t="s">
        <v>131</v>
      </c>
    </row>
    <row r="176" s="1" customFormat="1" ht="38.25" customHeight="1">
      <c r="B176" s="46"/>
      <c r="C176" s="245" t="s">
        <v>285</v>
      </c>
      <c r="D176" s="245" t="s">
        <v>142</v>
      </c>
      <c r="E176" s="246" t="s">
        <v>789</v>
      </c>
      <c r="F176" s="247" t="s">
        <v>790</v>
      </c>
      <c r="G176" s="248" t="s">
        <v>279</v>
      </c>
      <c r="H176" s="249">
        <v>1</v>
      </c>
      <c r="I176" s="250"/>
      <c r="J176" s="251">
        <f>ROUND(I176*H176,2)</f>
        <v>0</v>
      </c>
      <c r="K176" s="247" t="s">
        <v>137</v>
      </c>
      <c r="L176" s="252"/>
      <c r="M176" s="253" t="s">
        <v>22</v>
      </c>
      <c r="N176" s="254" t="s">
        <v>46</v>
      </c>
      <c r="O176" s="47"/>
      <c r="P176" s="230">
        <f>O176*H176</f>
        <v>0</v>
      </c>
      <c r="Q176" s="230">
        <v>0.11500000000000001</v>
      </c>
      <c r="R176" s="230">
        <f>Q176*H176</f>
        <v>0.11500000000000001</v>
      </c>
      <c r="S176" s="230">
        <v>0</v>
      </c>
      <c r="T176" s="231">
        <f>S176*H176</f>
        <v>0</v>
      </c>
      <c r="AR176" s="24" t="s">
        <v>146</v>
      </c>
      <c r="AT176" s="24" t="s">
        <v>142</v>
      </c>
      <c r="AU176" s="24" t="s">
        <v>84</v>
      </c>
      <c r="AY176" s="24" t="s">
        <v>131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24</v>
      </c>
      <c r="BK176" s="232">
        <f>ROUND(I176*H176,2)</f>
        <v>0</v>
      </c>
      <c r="BL176" s="24" t="s">
        <v>138</v>
      </c>
      <c r="BM176" s="24" t="s">
        <v>791</v>
      </c>
    </row>
    <row r="177" s="1" customFormat="1" ht="38.25" customHeight="1">
      <c r="B177" s="46"/>
      <c r="C177" s="245" t="s">
        <v>289</v>
      </c>
      <c r="D177" s="245" t="s">
        <v>142</v>
      </c>
      <c r="E177" s="246" t="s">
        <v>792</v>
      </c>
      <c r="F177" s="247" t="s">
        <v>793</v>
      </c>
      <c r="G177" s="248" t="s">
        <v>279</v>
      </c>
      <c r="H177" s="249">
        <v>1</v>
      </c>
      <c r="I177" s="250"/>
      <c r="J177" s="251">
        <f>ROUND(I177*H177,2)</f>
        <v>0</v>
      </c>
      <c r="K177" s="247" t="s">
        <v>137</v>
      </c>
      <c r="L177" s="252"/>
      <c r="M177" s="253" t="s">
        <v>22</v>
      </c>
      <c r="N177" s="254" t="s">
        <v>46</v>
      </c>
      <c r="O177" s="47"/>
      <c r="P177" s="230">
        <f>O177*H177</f>
        <v>0</v>
      </c>
      <c r="Q177" s="230">
        <v>0.095000000000000001</v>
      </c>
      <c r="R177" s="230">
        <f>Q177*H177</f>
        <v>0.095000000000000001</v>
      </c>
      <c r="S177" s="230">
        <v>0</v>
      </c>
      <c r="T177" s="231">
        <f>S177*H177</f>
        <v>0</v>
      </c>
      <c r="AR177" s="24" t="s">
        <v>146</v>
      </c>
      <c r="AT177" s="24" t="s">
        <v>142</v>
      </c>
      <c r="AU177" s="24" t="s">
        <v>84</v>
      </c>
      <c r="AY177" s="24" t="s">
        <v>131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24" t="s">
        <v>24</v>
      </c>
      <c r="BK177" s="232">
        <f>ROUND(I177*H177,2)</f>
        <v>0</v>
      </c>
      <c r="BL177" s="24" t="s">
        <v>138</v>
      </c>
      <c r="BM177" s="24" t="s">
        <v>794</v>
      </c>
    </row>
    <row r="178" s="1" customFormat="1" ht="25.5" customHeight="1">
      <c r="B178" s="46"/>
      <c r="C178" s="245" t="s">
        <v>293</v>
      </c>
      <c r="D178" s="245" t="s">
        <v>142</v>
      </c>
      <c r="E178" s="246" t="s">
        <v>795</v>
      </c>
      <c r="F178" s="247" t="s">
        <v>796</v>
      </c>
      <c r="G178" s="248" t="s">
        <v>279</v>
      </c>
      <c r="H178" s="249">
        <v>2</v>
      </c>
      <c r="I178" s="250"/>
      <c r="J178" s="251">
        <f>ROUND(I178*H178,2)</f>
        <v>0</v>
      </c>
      <c r="K178" s="247" t="s">
        <v>741</v>
      </c>
      <c r="L178" s="252"/>
      <c r="M178" s="253" t="s">
        <v>22</v>
      </c>
      <c r="N178" s="254" t="s">
        <v>46</v>
      </c>
      <c r="O178" s="47"/>
      <c r="P178" s="230">
        <f>O178*H178</f>
        <v>0</v>
      </c>
      <c r="Q178" s="230">
        <v>0.034000000000000002</v>
      </c>
      <c r="R178" s="230">
        <f>Q178*H178</f>
        <v>0.068000000000000005</v>
      </c>
      <c r="S178" s="230">
        <v>0</v>
      </c>
      <c r="T178" s="231">
        <f>S178*H178</f>
        <v>0</v>
      </c>
      <c r="AR178" s="24" t="s">
        <v>146</v>
      </c>
      <c r="AT178" s="24" t="s">
        <v>142</v>
      </c>
      <c r="AU178" s="24" t="s">
        <v>84</v>
      </c>
      <c r="AY178" s="24" t="s">
        <v>131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24" t="s">
        <v>24</v>
      </c>
      <c r="BK178" s="232">
        <f>ROUND(I178*H178,2)</f>
        <v>0</v>
      </c>
      <c r="BL178" s="24" t="s">
        <v>138</v>
      </c>
      <c r="BM178" s="24" t="s">
        <v>797</v>
      </c>
    </row>
    <row r="179" s="11" customFormat="1">
      <c r="B179" s="233"/>
      <c r="C179" s="234"/>
      <c r="D179" s="235" t="s">
        <v>140</v>
      </c>
      <c r="E179" s="234"/>
      <c r="F179" s="237" t="s">
        <v>788</v>
      </c>
      <c r="G179" s="234"/>
      <c r="H179" s="238">
        <v>2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140</v>
      </c>
      <c r="AU179" s="244" t="s">
        <v>84</v>
      </c>
      <c r="AV179" s="11" t="s">
        <v>84</v>
      </c>
      <c r="AW179" s="11" t="s">
        <v>6</v>
      </c>
      <c r="AX179" s="11" t="s">
        <v>24</v>
      </c>
      <c r="AY179" s="244" t="s">
        <v>131</v>
      </c>
    </row>
    <row r="180" s="1" customFormat="1" ht="25.5" customHeight="1">
      <c r="B180" s="46"/>
      <c r="C180" s="221" t="s">
        <v>297</v>
      </c>
      <c r="D180" s="221" t="s">
        <v>133</v>
      </c>
      <c r="E180" s="222" t="s">
        <v>798</v>
      </c>
      <c r="F180" s="223" t="s">
        <v>799</v>
      </c>
      <c r="G180" s="224" t="s">
        <v>145</v>
      </c>
      <c r="H180" s="225">
        <v>35.100000000000001</v>
      </c>
      <c r="I180" s="226"/>
      <c r="J180" s="227">
        <f>ROUND(I180*H180,2)</f>
        <v>0</v>
      </c>
      <c r="K180" s="223" t="s">
        <v>137</v>
      </c>
      <c r="L180" s="72"/>
      <c r="M180" s="228" t="s">
        <v>22</v>
      </c>
      <c r="N180" s="229" t="s">
        <v>46</v>
      </c>
      <c r="O180" s="47"/>
      <c r="P180" s="230">
        <f>O180*H180</f>
        <v>0</v>
      </c>
      <c r="Q180" s="230">
        <v>5.0000000000000002E-05</v>
      </c>
      <c r="R180" s="230">
        <f>Q180*H180</f>
        <v>0.0017550000000000001</v>
      </c>
      <c r="S180" s="230">
        <v>0</v>
      </c>
      <c r="T180" s="231">
        <f>S180*H180</f>
        <v>0</v>
      </c>
      <c r="AR180" s="24" t="s">
        <v>138</v>
      </c>
      <c r="AT180" s="24" t="s">
        <v>133</v>
      </c>
      <c r="AU180" s="24" t="s">
        <v>84</v>
      </c>
      <c r="AY180" s="24" t="s">
        <v>131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24" t="s">
        <v>24</v>
      </c>
      <c r="BK180" s="232">
        <f>ROUND(I180*H180,2)</f>
        <v>0</v>
      </c>
      <c r="BL180" s="24" t="s">
        <v>138</v>
      </c>
      <c r="BM180" s="24" t="s">
        <v>800</v>
      </c>
    </row>
    <row r="181" s="1" customFormat="1">
      <c r="B181" s="46"/>
      <c r="C181" s="74"/>
      <c r="D181" s="235" t="s">
        <v>170</v>
      </c>
      <c r="E181" s="74"/>
      <c r="F181" s="255" t="s">
        <v>801</v>
      </c>
      <c r="G181" s="74"/>
      <c r="H181" s="74"/>
      <c r="I181" s="191"/>
      <c r="J181" s="74"/>
      <c r="K181" s="74"/>
      <c r="L181" s="72"/>
      <c r="M181" s="256"/>
      <c r="N181" s="47"/>
      <c r="O181" s="47"/>
      <c r="P181" s="47"/>
      <c r="Q181" s="47"/>
      <c r="R181" s="47"/>
      <c r="S181" s="47"/>
      <c r="T181" s="95"/>
      <c r="AT181" s="24" t="s">
        <v>170</v>
      </c>
      <c r="AU181" s="24" t="s">
        <v>84</v>
      </c>
    </row>
    <row r="182" s="1" customFormat="1" ht="25.5" customHeight="1">
      <c r="B182" s="46"/>
      <c r="C182" s="221" t="s">
        <v>301</v>
      </c>
      <c r="D182" s="221" t="s">
        <v>133</v>
      </c>
      <c r="E182" s="222" t="s">
        <v>802</v>
      </c>
      <c r="F182" s="223" t="s">
        <v>803</v>
      </c>
      <c r="G182" s="224" t="s">
        <v>145</v>
      </c>
      <c r="H182" s="225">
        <v>35.100000000000001</v>
      </c>
      <c r="I182" s="226"/>
      <c r="J182" s="227">
        <f>ROUND(I182*H182,2)</f>
        <v>0</v>
      </c>
      <c r="K182" s="223" t="s">
        <v>137</v>
      </c>
      <c r="L182" s="72"/>
      <c r="M182" s="228" t="s">
        <v>22</v>
      </c>
      <c r="N182" s="229" t="s">
        <v>46</v>
      </c>
      <c r="O182" s="47"/>
      <c r="P182" s="230">
        <f>O182*H182</f>
        <v>0</v>
      </c>
      <c r="Q182" s="230">
        <v>0.00011</v>
      </c>
      <c r="R182" s="230">
        <f>Q182*H182</f>
        <v>0.0038610000000000003</v>
      </c>
      <c r="S182" s="230">
        <v>0</v>
      </c>
      <c r="T182" s="231">
        <f>S182*H182</f>
        <v>0</v>
      </c>
      <c r="AR182" s="24" t="s">
        <v>138</v>
      </c>
      <c r="AT182" s="24" t="s">
        <v>133</v>
      </c>
      <c r="AU182" s="24" t="s">
        <v>84</v>
      </c>
      <c r="AY182" s="24" t="s">
        <v>131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24" t="s">
        <v>24</v>
      </c>
      <c r="BK182" s="232">
        <f>ROUND(I182*H182,2)</f>
        <v>0</v>
      </c>
      <c r="BL182" s="24" t="s">
        <v>138</v>
      </c>
      <c r="BM182" s="24" t="s">
        <v>804</v>
      </c>
    </row>
    <row r="183" s="1" customFormat="1">
      <c r="B183" s="46"/>
      <c r="C183" s="74"/>
      <c r="D183" s="235" t="s">
        <v>170</v>
      </c>
      <c r="E183" s="74"/>
      <c r="F183" s="255" t="s">
        <v>805</v>
      </c>
      <c r="G183" s="74"/>
      <c r="H183" s="74"/>
      <c r="I183" s="191"/>
      <c r="J183" s="74"/>
      <c r="K183" s="74"/>
      <c r="L183" s="72"/>
      <c r="M183" s="256"/>
      <c r="N183" s="47"/>
      <c r="O183" s="47"/>
      <c r="P183" s="47"/>
      <c r="Q183" s="47"/>
      <c r="R183" s="47"/>
      <c r="S183" s="47"/>
      <c r="T183" s="95"/>
      <c r="AT183" s="24" t="s">
        <v>170</v>
      </c>
      <c r="AU183" s="24" t="s">
        <v>84</v>
      </c>
    </row>
    <row r="184" s="1" customFormat="1" ht="25.5" customHeight="1">
      <c r="B184" s="46"/>
      <c r="C184" s="221" t="s">
        <v>305</v>
      </c>
      <c r="D184" s="221" t="s">
        <v>133</v>
      </c>
      <c r="E184" s="222" t="s">
        <v>806</v>
      </c>
      <c r="F184" s="223" t="s">
        <v>807</v>
      </c>
      <c r="G184" s="224" t="s">
        <v>145</v>
      </c>
      <c r="H184" s="225">
        <v>14.4</v>
      </c>
      <c r="I184" s="226"/>
      <c r="J184" s="227">
        <f>ROUND(I184*H184,2)</f>
        <v>0</v>
      </c>
      <c r="K184" s="223" t="s">
        <v>137</v>
      </c>
      <c r="L184" s="72"/>
      <c r="M184" s="228" t="s">
        <v>22</v>
      </c>
      <c r="N184" s="229" t="s">
        <v>46</v>
      </c>
      <c r="O184" s="47"/>
      <c r="P184" s="230">
        <f>O184*H184</f>
        <v>0</v>
      </c>
      <c r="Q184" s="230">
        <v>0.00011</v>
      </c>
      <c r="R184" s="230">
        <f>Q184*H184</f>
        <v>0.0015840000000000001</v>
      </c>
      <c r="S184" s="230">
        <v>0</v>
      </c>
      <c r="T184" s="231">
        <f>S184*H184</f>
        <v>0</v>
      </c>
      <c r="AR184" s="24" t="s">
        <v>138</v>
      </c>
      <c r="AT184" s="24" t="s">
        <v>133</v>
      </c>
      <c r="AU184" s="24" t="s">
        <v>84</v>
      </c>
      <c r="AY184" s="24" t="s">
        <v>131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24</v>
      </c>
      <c r="BK184" s="232">
        <f>ROUND(I184*H184,2)</f>
        <v>0</v>
      </c>
      <c r="BL184" s="24" t="s">
        <v>138</v>
      </c>
      <c r="BM184" s="24" t="s">
        <v>808</v>
      </c>
    </row>
    <row r="185" s="1" customFormat="1">
      <c r="B185" s="46"/>
      <c r="C185" s="74"/>
      <c r="D185" s="235" t="s">
        <v>170</v>
      </c>
      <c r="E185" s="74"/>
      <c r="F185" s="255" t="s">
        <v>801</v>
      </c>
      <c r="G185" s="74"/>
      <c r="H185" s="74"/>
      <c r="I185" s="191"/>
      <c r="J185" s="74"/>
      <c r="K185" s="74"/>
      <c r="L185" s="72"/>
      <c r="M185" s="256"/>
      <c r="N185" s="47"/>
      <c r="O185" s="47"/>
      <c r="P185" s="47"/>
      <c r="Q185" s="47"/>
      <c r="R185" s="47"/>
      <c r="S185" s="47"/>
      <c r="T185" s="95"/>
      <c r="AT185" s="24" t="s">
        <v>170</v>
      </c>
      <c r="AU185" s="24" t="s">
        <v>84</v>
      </c>
    </row>
    <row r="186" s="1" customFormat="1" ht="25.5" customHeight="1">
      <c r="B186" s="46"/>
      <c r="C186" s="221" t="s">
        <v>309</v>
      </c>
      <c r="D186" s="221" t="s">
        <v>133</v>
      </c>
      <c r="E186" s="222" t="s">
        <v>809</v>
      </c>
      <c r="F186" s="223" t="s">
        <v>810</v>
      </c>
      <c r="G186" s="224" t="s">
        <v>279</v>
      </c>
      <c r="H186" s="225">
        <v>1</v>
      </c>
      <c r="I186" s="226"/>
      <c r="J186" s="227">
        <f>ROUND(I186*H186,2)</f>
        <v>0</v>
      </c>
      <c r="K186" s="223" t="s">
        <v>137</v>
      </c>
      <c r="L186" s="72"/>
      <c r="M186" s="228" t="s">
        <v>22</v>
      </c>
      <c r="N186" s="229" t="s">
        <v>46</v>
      </c>
      <c r="O186" s="47"/>
      <c r="P186" s="230">
        <f>O186*H186</f>
        <v>0</v>
      </c>
      <c r="Q186" s="230">
        <v>0.00014999999999999999</v>
      </c>
      <c r="R186" s="230">
        <f>Q186*H186</f>
        <v>0.00014999999999999999</v>
      </c>
      <c r="S186" s="230">
        <v>0</v>
      </c>
      <c r="T186" s="231">
        <f>S186*H186</f>
        <v>0</v>
      </c>
      <c r="AR186" s="24" t="s">
        <v>138</v>
      </c>
      <c r="AT186" s="24" t="s">
        <v>133</v>
      </c>
      <c r="AU186" s="24" t="s">
        <v>84</v>
      </c>
      <c r="AY186" s="24" t="s">
        <v>131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24" t="s">
        <v>24</v>
      </c>
      <c r="BK186" s="232">
        <f>ROUND(I186*H186,2)</f>
        <v>0</v>
      </c>
      <c r="BL186" s="24" t="s">
        <v>138</v>
      </c>
      <c r="BM186" s="24" t="s">
        <v>811</v>
      </c>
    </row>
    <row r="187" s="1" customFormat="1">
      <c r="B187" s="46"/>
      <c r="C187" s="74"/>
      <c r="D187" s="235" t="s">
        <v>170</v>
      </c>
      <c r="E187" s="74"/>
      <c r="F187" s="255" t="s">
        <v>812</v>
      </c>
      <c r="G187" s="74"/>
      <c r="H187" s="74"/>
      <c r="I187" s="191"/>
      <c r="J187" s="74"/>
      <c r="K187" s="74"/>
      <c r="L187" s="72"/>
      <c r="M187" s="256"/>
      <c r="N187" s="47"/>
      <c r="O187" s="47"/>
      <c r="P187" s="47"/>
      <c r="Q187" s="47"/>
      <c r="R187" s="47"/>
      <c r="S187" s="47"/>
      <c r="T187" s="95"/>
      <c r="AT187" s="24" t="s">
        <v>170</v>
      </c>
      <c r="AU187" s="24" t="s">
        <v>84</v>
      </c>
    </row>
    <row r="188" s="1" customFormat="1" ht="38.25" customHeight="1">
      <c r="B188" s="46"/>
      <c r="C188" s="221" t="s">
        <v>314</v>
      </c>
      <c r="D188" s="221" t="s">
        <v>133</v>
      </c>
      <c r="E188" s="222" t="s">
        <v>813</v>
      </c>
      <c r="F188" s="223" t="s">
        <v>814</v>
      </c>
      <c r="G188" s="224" t="s">
        <v>163</v>
      </c>
      <c r="H188" s="225">
        <v>8.4779999999999998</v>
      </c>
      <c r="I188" s="226"/>
      <c r="J188" s="227">
        <f>ROUND(I188*H188,2)</f>
        <v>0</v>
      </c>
      <c r="K188" s="223" t="s">
        <v>137</v>
      </c>
      <c r="L188" s="72"/>
      <c r="M188" s="228" t="s">
        <v>22</v>
      </c>
      <c r="N188" s="229" t="s">
        <v>46</v>
      </c>
      <c r="O188" s="47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AR188" s="24" t="s">
        <v>138</v>
      </c>
      <c r="AT188" s="24" t="s">
        <v>133</v>
      </c>
      <c r="AU188" s="24" t="s">
        <v>84</v>
      </c>
      <c r="AY188" s="24" t="s">
        <v>131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24</v>
      </c>
      <c r="BK188" s="232">
        <f>ROUND(I188*H188,2)</f>
        <v>0</v>
      </c>
      <c r="BL188" s="24" t="s">
        <v>138</v>
      </c>
      <c r="BM188" s="24" t="s">
        <v>815</v>
      </c>
    </row>
    <row r="189" s="1" customFormat="1">
      <c r="B189" s="46"/>
      <c r="C189" s="74"/>
      <c r="D189" s="235" t="s">
        <v>170</v>
      </c>
      <c r="E189" s="74"/>
      <c r="F189" s="255" t="s">
        <v>816</v>
      </c>
      <c r="G189" s="74"/>
      <c r="H189" s="74"/>
      <c r="I189" s="191"/>
      <c r="J189" s="74"/>
      <c r="K189" s="74"/>
      <c r="L189" s="72"/>
      <c r="M189" s="256"/>
      <c r="N189" s="47"/>
      <c r="O189" s="47"/>
      <c r="P189" s="47"/>
      <c r="Q189" s="47"/>
      <c r="R189" s="47"/>
      <c r="S189" s="47"/>
      <c r="T189" s="95"/>
      <c r="AT189" s="24" t="s">
        <v>170</v>
      </c>
      <c r="AU189" s="24" t="s">
        <v>84</v>
      </c>
    </row>
    <row r="190" s="11" customFormat="1">
      <c r="B190" s="233"/>
      <c r="C190" s="234"/>
      <c r="D190" s="235" t="s">
        <v>140</v>
      </c>
      <c r="E190" s="236" t="s">
        <v>22</v>
      </c>
      <c r="F190" s="237" t="s">
        <v>706</v>
      </c>
      <c r="G190" s="234"/>
      <c r="H190" s="238">
        <v>8.4779999999999998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140</v>
      </c>
      <c r="AU190" s="244" t="s">
        <v>84</v>
      </c>
      <c r="AV190" s="11" t="s">
        <v>84</v>
      </c>
      <c r="AW190" s="11" t="s">
        <v>39</v>
      </c>
      <c r="AX190" s="11" t="s">
        <v>24</v>
      </c>
      <c r="AY190" s="244" t="s">
        <v>131</v>
      </c>
    </row>
    <row r="191" s="1" customFormat="1" ht="38.25" customHeight="1">
      <c r="B191" s="46"/>
      <c r="C191" s="221" t="s">
        <v>318</v>
      </c>
      <c r="D191" s="221" t="s">
        <v>133</v>
      </c>
      <c r="E191" s="222" t="s">
        <v>817</v>
      </c>
      <c r="F191" s="223" t="s">
        <v>818</v>
      </c>
      <c r="G191" s="224" t="s">
        <v>279</v>
      </c>
      <c r="H191" s="225">
        <v>1</v>
      </c>
      <c r="I191" s="226"/>
      <c r="J191" s="227">
        <f>ROUND(I191*H191,2)</f>
        <v>0</v>
      </c>
      <c r="K191" s="223" t="s">
        <v>137</v>
      </c>
      <c r="L191" s="72"/>
      <c r="M191" s="228" t="s">
        <v>22</v>
      </c>
      <c r="N191" s="229" t="s">
        <v>46</v>
      </c>
      <c r="O191" s="47"/>
      <c r="P191" s="230">
        <f>O191*H191</f>
        <v>0</v>
      </c>
      <c r="Q191" s="230">
        <v>11.9034</v>
      </c>
      <c r="R191" s="230">
        <f>Q191*H191</f>
        <v>11.9034</v>
      </c>
      <c r="S191" s="230">
        <v>0</v>
      </c>
      <c r="T191" s="231">
        <f>S191*H191</f>
        <v>0</v>
      </c>
      <c r="AR191" s="24" t="s">
        <v>138</v>
      </c>
      <c r="AT191" s="24" t="s">
        <v>133</v>
      </c>
      <c r="AU191" s="24" t="s">
        <v>84</v>
      </c>
      <c r="AY191" s="24" t="s">
        <v>131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24</v>
      </c>
      <c r="BK191" s="232">
        <f>ROUND(I191*H191,2)</f>
        <v>0</v>
      </c>
      <c r="BL191" s="24" t="s">
        <v>138</v>
      </c>
      <c r="BM191" s="24" t="s">
        <v>819</v>
      </c>
    </row>
    <row r="192" s="1" customFormat="1">
      <c r="B192" s="46"/>
      <c r="C192" s="74"/>
      <c r="D192" s="235" t="s">
        <v>170</v>
      </c>
      <c r="E192" s="74"/>
      <c r="F192" s="255" t="s">
        <v>820</v>
      </c>
      <c r="G192" s="74"/>
      <c r="H192" s="74"/>
      <c r="I192" s="191"/>
      <c r="J192" s="74"/>
      <c r="K192" s="74"/>
      <c r="L192" s="72"/>
      <c r="M192" s="256"/>
      <c r="N192" s="47"/>
      <c r="O192" s="47"/>
      <c r="P192" s="47"/>
      <c r="Q192" s="47"/>
      <c r="R192" s="47"/>
      <c r="S192" s="47"/>
      <c r="T192" s="95"/>
      <c r="AT192" s="24" t="s">
        <v>170</v>
      </c>
      <c r="AU192" s="24" t="s">
        <v>84</v>
      </c>
    </row>
    <row r="193" s="1" customFormat="1" ht="38.25" customHeight="1">
      <c r="B193" s="46"/>
      <c r="C193" s="221" t="s">
        <v>322</v>
      </c>
      <c r="D193" s="221" t="s">
        <v>133</v>
      </c>
      <c r="E193" s="222" t="s">
        <v>821</v>
      </c>
      <c r="F193" s="223" t="s">
        <v>822</v>
      </c>
      <c r="G193" s="224" t="s">
        <v>279</v>
      </c>
      <c r="H193" s="225">
        <v>1</v>
      </c>
      <c r="I193" s="226"/>
      <c r="J193" s="227">
        <f>ROUND(I193*H193,2)</f>
        <v>0</v>
      </c>
      <c r="K193" s="223" t="s">
        <v>137</v>
      </c>
      <c r="L193" s="72"/>
      <c r="M193" s="228" t="s">
        <v>22</v>
      </c>
      <c r="N193" s="229" t="s">
        <v>46</v>
      </c>
      <c r="O193" s="47"/>
      <c r="P193" s="230">
        <f>O193*H193</f>
        <v>0</v>
      </c>
      <c r="Q193" s="230">
        <v>2.3557399999999999</v>
      </c>
      <c r="R193" s="230">
        <f>Q193*H193</f>
        <v>2.3557399999999999</v>
      </c>
      <c r="S193" s="230">
        <v>0</v>
      </c>
      <c r="T193" s="231">
        <f>S193*H193</f>
        <v>0</v>
      </c>
      <c r="AR193" s="24" t="s">
        <v>138</v>
      </c>
      <c r="AT193" s="24" t="s">
        <v>133</v>
      </c>
      <c r="AU193" s="24" t="s">
        <v>84</v>
      </c>
      <c r="AY193" s="24" t="s">
        <v>131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24</v>
      </c>
      <c r="BK193" s="232">
        <f>ROUND(I193*H193,2)</f>
        <v>0</v>
      </c>
      <c r="BL193" s="24" t="s">
        <v>138</v>
      </c>
      <c r="BM193" s="24" t="s">
        <v>823</v>
      </c>
    </row>
    <row r="194" s="1" customFormat="1">
      <c r="B194" s="46"/>
      <c r="C194" s="74"/>
      <c r="D194" s="235" t="s">
        <v>170</v>
      </c>
      <c r="E194" s="74"/>
      <c r="F194" s="255" t="s">
        <v>824</v>
      </c>
      <c r="G194" s="74"/>
      <c r="H194" s="74"/>
      <c r="I194" s="191"/>
      <c r="J194" s="74"/>
      <c r="K194" s="74"/>
      <c r="L194" s="72"/>
      <c r="M194" s="256"/>
      <c r="N194" s="47"/>
      <c r="O194" s="47"/>
      <c r="P194" s="47"/>
      <c r="Q194" s="47"/>
      <c r="R194" s="47"/>
      <c r="S194" s="47"/>
      <c r="T194" s="95"/>
      <c r="AT194" s="24" t="s">
        <v>170</v>
      </c>
      <c r="AU194" s="24" t="s">
        <v>84</v>
      </c>
    </row>
    <row r="195" s="1" customFormat="1" ht="38.25" customHeight="1">
      <c r="B195" s="46"/>
      <c r="C195" s="221" t="s">
        <v>326</v>
      </c>
      <c r="D195" s="221" t="s">
        <v>133</v>
      </c>
      <c r="E195" s="222" t="s">
        <v>825</v>
      </c>
      <c r="F195" s="223" t="s">
        <v>826</v>
      </c>
      <c r="G195" s="224" t="s">
        <v>279</v>
      </c>
      <c r="H195" s="225">
        <v>3</v>
      </c>
      <c r="I195" s="226"/>
      <c r="J195" s="227">
        <f>ROUND(I195*H195,2)</f>
        <v>0</v>
      </c>
      <c r="K195" s="223" t="s">
        <v>137</v>
      </c>
      <c r="L195" s="72"/>
      <c r="M195" s="228" t="s">
        <v>22</v>
      </c>
      <c r="N195" s="229" t="s">
        <v>46</v>
      </c>
      <c r="O195" s="47"/>
      <c r="P195" s="230">
        <f>O195*H195</f>
        <v>0</v>
      </c>
      <c r="Q195" s="230">
        <v>2.5258799999999999</v>
      </c>
      <c r="R195" s="230">
        <f>Q195*H195</f>
        <v>7.5776399999999997</v>
      </c>
      <c r="S195" s="230">
        <v>0</v>
      </c>
      <c r="T195" s="231">
        <f>S195*H195</f>
        <v>0</v>
      </c>
      <c r="AR195" s="24" t="s">
        <v>138</v>
      </c>
      <c r="AT195" s="24" t="s">
        <v>133</v>
      </c>
      <c r="AU195" s="24" t="s">
        <v>84</v>
      </c>
      <c r="AY195" s="24" t="s">
        <v>131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24" t="s">
        <v>24</v>
      </c>
      <c r="BK195" s="232">
        <f>ROUND(I195*H195,2)</f>
        <v>0</v>
      </c>
      <c r="BL195" s="24" t="s">
        <v>138</v>
      </c>
      <c r="BM195" s="24" t="s">
        <v>827</v>
      </c>
    </row>
    <row r="196" s="1" customFormat="1">
      <c r="B196" s="46"/>
      <c r="C196" s="74"/>
      <c r="D196" s="235" t="s">
        <v>170</v>
      </c>
      <c r="E196" s="74"/>
      <c r="F196" s="255" t="s">
        <v>824</v>
      </c>
      <c r="G196" s="74"/>
      <c r="H196" s="74"/>
      <c r="I196" s="191"/>
      <c r="J196" s="74"/>
      <c r="K196" s="74"/>
      <c r="L196" s="72"/>
      <c r="M196" s="256"/>
      <c r="N196" s="47"/>
      <c r="O196" s="47"/>
      <c r="P196" s="47"/>
      <c r="Q196" s="47"/>
      <c r="R196" s="47"/>
      <c r="S196" s="47"/>
      <c r="T196" s="95"/>
      <c r="AT196" s="24" t="s">
        <v>170</v>
      </c>
      <c r="AU196" s="24" t="s">
        <v>84</v>
      </c>
    </row>
    <row r="197" s="1" customFormat="1" ht="38.25" customHeight="1">
      <c r="B197" s="46"/>
      <c r="C197" s="221" t="s">
        <v>330</v>
      </c>
      <c r="D197" s="221" t="s">
        <v>133</v>
      </c>
      <c r="E197" s="222" t="s">
        <v>828</v>
      </c>
      <c r="F197" s="223" t="s">
        <v>829</v>
      </c>
      <c r="G197" s="224" t="s">
        <v>279</v>
      </c>
      <c r="H197" s="225">
        <v>1</v>
      </c>
      <c r="I197" s="226"/>
      <c r="J197" s="227">
        <f>ROUND(I197*H197,2)</f>
        <v>0</v>
      </c>
      <c r="K197" s="223" t="s">
        <v>137</v>
      </c>
      <c r="L197" s="72"/>
      <c r="M197" s="228" t="s">
        <v>22</v>
      </c>
      <c r="N197" s="229" t="s">
        <v>46</v>
      </c>
      <c r="O197" s="47"/>
      <c r="P197" s="230">
        <f>O197*H197</f>
        <v>0</v>
      </c>
      <c r="Q197" s="230">
        <v>4.6718200000000003</v>
      </c>
      <c r="R197" s="230">
        <f>Q197*H197</f>
        <v>4.6718200000000003</v>
      </c>
      <c r="S197" s="230">
        <v>0</v>
      </c>
      <c r="T197" s="231">
        <f>S197*H197</f>
        <v>0</v>
      </c>
      <c r="AR197" s="24" t="s">
        <v>138</v>
      </c>
      <c r="AT197" s="24" t="s">
        <v>133</v>
      </c>
      <c r="AU197" s="24" t="s">
        <v>84</v>
      </c>
      <c r="AY197" s="24" t="s">
        <v>131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24</v>
      </c>
      <c r="BK197" s="232">
        <f>ROUND(I197*H197,2)</f>
        <v>0</v>
      </c>
      <c r="BL197" s="24" t="s">
        <v>138</v>
      </c>
      <c r="BM197" s="24" t="s">
        <v>830</v>
      </c>
    </row>
    <row r="198" s="1" customFormat="1">
      <c r="B198" s="46"/>
      <c r="C198" s="74"/>
      <c r="D198" s="235" t="s">
        <v>170</v>
      </c>
      <c r="E198" s="74"/>
      <c r="F198" s="255" t="s">
        <v>831</v>
      </c>
      <c r="G198" s="74"/>
      <c r="H198" s="74"/>
      <c r="I198" s="191"/>
      <c r="J198" s="74"/>
      <c r="K198" s="74"/>
      <c r="L198" s="72"/>
      <c r="M198" s="256"/>
      <c r="N198" s="47"/>
      <c r="O198" s="47"/>
      <c r="P198" s="47"/>
      <c r="Q198" s="47"/>
      <c r="R198" s="47"/>
      <c r="S198" s="47"/>
      <c r="T198" s="95"/>
      <c r="AT198" s="24" t="s">
        <v>170</v>
      </c>
      <c r="AU198" s="24" t="s">
        <v>84</v>
      </c>
    </row>
    <row r="199" s="1" customFormat="1" ht="38.25" customHeight="1">
      <c r="B199" s="46"/>
      <c r="C199" s="221" t="s">
        <v>334</v>
      </c>
      <c r="D199" s="221" t="s">
        <v>133</v>
      </c>
      <c r="E199" s="222" t="s">
        <v>832</v>
      </c>
      <c r="F199" s="223" t="s">
        <v>833</v>
      </c>
      <c r="G199" s="224" t="s">
        <v>279</v>
      </c>
      <c r="H199" s="225">
        <v>2</v>
      </c>
      <c r="I199" s="226"/>
      <c r="J199" s="227">
        <f>ROUND(I199*H199,2)</f>
        <v>0</v>
      </c>
      <c r="K199" s="223" t="s">
        <v>137</v>
      </c>
      <c r="L199" s="72"/>
      <c r="M199" s="228" t="s">
        <v>22</v>
      </c>
      <c r="N199" s="229" t="s">
        <v>46</v>
      </c>
      <c r="O199" s="47"/>
      <c r="P199" s="230">
        <f>O199*H199</f>
        <v>0</v>
      </c>
      <c r="Q199" s="230">
        <v>5.1136699999999999</v>
      </c>
      <c r="R199" s="230">
        <f>Q199*H199</f>
        <v>10.22734</v>
      </c>
      <c r="S199" s="230">
        <v>0</v>
      </c>
      <c r="T199" s="231">
        <f>S199*H199</f>
        <v>0</v>
      </c>
      <c r="AR199" s="24" t="s">
        <v>138</v>
      </c>
      <c r="AT199" s="24" t="s">
        <v>133</v>
      </c>
      <c r="AU199" s="24" t="s">
        <v>84</v>
      </c>
      <c r="AY199" s="24" t="s">
        <v>131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24" t="s">
        <v>24</v>
      </c>
      <c r="BK199" s="232">
        <f>ROUND(I199*H199,2)</f>
        <v>0</v>
      </c>
      <c r="BL199" s="24" t="s">
        <v>138</v>
      </c>
      <c r="BM199" s="24" t="s">
        <v>834</v>
      </c>
    </row>
    <row r="200" s="1" customFormat="1">
      <c r="B200" s="46"/>
      <c r="C200" s="74"/>
      <c r="D200" s="235" t="s">
        <v>170</v>
      </c>
      <c r="E200" s="74"/>
      <c r="F200" s="255" t="s">
        <v>831</v>
      </c>
      <c r="G200" s="74"/>
      <c r="H200" s="74"/>
      <c r="I200" s="191"/>
      <c r="J200" s="74"/>
      <c r="K200" s="74"/>
      <c r="L200" s="72"/>
      <c r="M200" s="256"/>
      <c r="N200" s="47"/>
      <c r="O200" s="47"/>
      <c r="P200" s="47"/>
      <c r="Q200" s="47"/>
      <c r="R200" s="47"/>
      <c r="S200" s="47"/>
      <c r="T200" s="95"/>
      <c r="AT200" s="24" t="s">
        <v>170</v>
      </c>
      <c r="AU200" s="24" t="s">
        <v>84</v>
      </c>
    </row>
    <row r="201" s="1" customFormat="1" ht="25.5" customHeight="1">
      <c r="B201" s="46"/>
      <c r="C201" s="221" t="s">
        <v>338</v>
      </c>
      <c r="D201" s="221" t="s">
        <v>133</v>
      </c>
      <c r="E201" s="222" t="s">
        <v>835</v>
      </c>
      <c r="F201" s="223" t="s">
        <v>836</v>
      </c>
      <c r="G201" s="224" t="s">
        <v>279</v>
      </c>
      <c r="H201" s="225">
        <v>6</v>
      </c>
      <c r="I201" s="226"/>
      <c r="J201" s="227">
        <f>ROUND(I201*H201,2)</f>
        <v>0</v>
      </c>
      <c r="K201" s="223" t="s">
        <v>22</v>
      </c>
      <c r="L201" s="72"/>
      <c r="M201" s="228" t="s">
        <v>22</v>
      </c>
      <c r="N201" s="229" t="s">
        <v>46</v>
      </c>
      <c r="O201" s="47"/>
      <c r="P201" s="230">
        <f>O201*H201</f>
        <v>0</v>
      </c>
      <c r="Q201" s="230">
        <v>0.0070200000000000002</v>
      </c>
      <c r="R201" s="230">
        <f>Q201*H201</f>
        <v>0.042120000000000005</v>
      </c>
      <c r="S201" s="230">
        <v>0</v>
      </c>
      <c r="T201" s="231">
        <f>S201*H201</f>
        <v>0</v>
      </c>
      <c r="AR201" s="24" t="s">
        <v>138</v>
      </c>
      <c r="AT201" s="24" t="s">
        <v>133</v>
      </c>
      <c r="AU201" s="24" t="s">
        <v>84</v>
      </c>
      <c r="AY201" s="24" t="s">
        <v>131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24" t="s">
        <v>24</v>
      </c>
      <c r="BK201" s="232">
        <f>ROUND(I201*H201,2)</f>
        <v>0</v>
      </c>
      <c r="BL201" s="24" t="s">
        <v>138</v>
      </c>
      <c r="BM201" s="24" t="s">
        <v>837</v>
      </c>
    </row>
    <row r="202" s="1" customFormat="1" ht="16.5" customHeight="1">
      <c r="B202" s="46"/>
      <c r="C202" s="245" t="s">
        <v>342</v>
      </c>
      <c r="D202" s="245" t="s">
        <v>142</v>
      </c>
      <c r="E202" s="246" t="s">
        <v>838</v>
      </c>
      <c r="F202" s="247" t="s">
        <v>839</v>
      </c>
      <c r="G202" s="248" t="s">
        <v>279</v>
      </c>
      <c r="H202" s="249">
        <v>6</v>
      </c>
      <c r="I202" s="250"/>
      <c r="J202" s="251">
        <f>ROUND(I202*H202,2)</f>
        <v>0</v>
      </c>
      <c r="K202" s="247" t="s">
        <v>22</v>
      </c>
      <c r="L202" s="252"/>
      <c r="M202" s="253" t="s">
        <v>22</v>
      </c>
      <c r="N202" s="254" t="s">
        <v>46</v>
      </c>
      <c r="O202" s="47"/>
      <c r="P202" s="230">
        <f>O202*H202</f>
        <v>0</v>
      </c>
      <c r="Q202" s="230">
        <v>0.51800000000000002</v>
      </c>
      <c r="R202" s="230">
        <f>Q202*H202</f>
        <v>3.1080000000000001</v>
      </c>
      <c r="S202" s="230">
        <v>0</v>
      </c>
      <c r="T202" s="231">
        <f>S202*H202</f>
        <v>0</v>
      </c>
      <c r="AR202" s="24" t="s">
        <v>146</v>
      </c>
      <c r="AT202" s="24" t="s">
        <v>142</v>
      </c>
      <c r="AU202" s="24" t="s">
        <v>84</v>
      </c>
      <c r="AY202" s="24" t="s">
        <v>131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24" t="s">
        <v>24</v>
      </c>
      <c r="BK202" s="232">
        <f>ROUND(I202*H202,2)</f>
        <v>0</v>
      </c>
      <c r="BL202" s="24" t="s">
        <v>138</v>
      </c>
      <c r="BM202" s="24" t="s">
        <v>840</v>
      </c>
    </row>
    <row r="203" s="1" customFormat="1" ht="16.5" customHeight="1">
      <c r="B203" s="46"/>
      <c r="C203" s="245" t="s">
        <v>346</v>
      </c>
      <c r="D203" s="245" t="s">
        <v>142</v>
      </c>
      <c r="E203" s="246" t="s">
        <v>841</v>
      </c>
      <c r="F203" s="247" t="s">
        <v>842</v>
      </c>
      <c r="G203" s="248" t="s">
        <v>279</v>
      </c>
      <c r="H203" s="249">
        <v>1</v>
      </c>
      <c r="I203" s="250"/>
      <c r="J203" s="251">
        <f>ROUND(I203*H203,2)</f>
        <v>0</v>
      </c>
      <c r="K203" s="247" t="s">
        <v>741</v>
      </c>
      <c r="L203" s="252"/>
      <c r="M203" s="253" t="s">
        <v>22</v>
      </c>
      <c r="N203" s="254" t="s">
        <v>46</v>
      </c>
      <c r="O203" s="47"/>
      <c r="P203" s="230">
        <f>O203*H203</f>
        <v>0</v>
      </c>
      <c r="Q203" s="230">
        <v>1.6140000000000001</v>
      </c>
      <c r="R203" s="230">
        <f>Q203*H203</f>
        <v>1.6140000000000001</v>
      </c>
      <c r="S203" s="230">
        <v>0</v>
      </c>
      <c r="T203" s="231">
        <f>S203*H203</f>
        <v>0</v>
      </c>
      <c r="AR203" s="24" t="s">
        <v>146</v>
      </c>
      <c r="AT203" s="24" t="s">
        <v>142</v>
      </c>
      <c r="AU203" s="24" t="s">
        <v>84</v>
      </c>
      <c r="AY203" s="24" t="s">
        <v>131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24</v>
      </c>
      <c r="BK203" s="232">
        <f>ROUND(I203*H203,2)</f>
        <v>0</v>
      </c>
      <c r="BL203" s="24" t="s">
        <v>138</v>
      </c>
      <c r="BM203" s="24" t="s">
        <v>843</v>
      </c>
    </row>
    <row r="204" s="1" customFormat="1" ht="16.5" customHeight="1">
      <c r="B204" s="46"/>
      <c r="C204" s="245" t="s">
        <v>350</v>
      </c>
      <c r="D204" s="245" t="s">
        <v>142</v>
      </c>
      <c r="E204" s="246" t="s">
        <v>844</v>
      </c>
      <c r="F204" s="247" t="s">
        <v>845</v>
      </c>
      <c r="G204" s="248" t="s">
        <v>279</v>
      </c>
      <c r="H204" s="249">
        <v>2</v>
      </c>
      <c r="I204" s="250"/>
      <c r="J204" s="251">
        <f>ROUND(I204*H204,2)</f>
        <v>0</v>
      </c>
      <c r="K204" s="247" t="s">
        <v>22</v>
      </c>
      <c r="L204" s="252"/>
      <c r="M204" s="253" t="s">
        <v>22</v>
      </c>
      <c r="N204" s="254" t="s">
        <v>46</v>
      </c>
      <c r="O204" s="47"/>
      <c r="P204" s="230">
        <f>O204*H204</f>
        <v>0</v>
      </c>
      <c r="Q204" s="230">
        <v>0.064000000000000001</v>
      </c>
      <c r="R204" s="230">
        <f>Q204*H204</f>
        <v>0.128</v>
      </c>
      <c r="S204" s="230">
        <v>0</v>
      </c>
      <c r="T204" s="231">
        <f>S204*H204</f>
        <v>0</v>
      </c>
      <c r="AR204" s="24" t="s">
        <v>146</v>
      </c>
      <c r="AT204" s="24" t="s">
        <v>142</v>
      </c>
      <c r="AU204" s="24" t="s">
        <v>84</v>
      </c>
      <c r="AY204" s="24" t="s">
        <v>131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24" t="s">
        <v>24</v>
      </c>
      <c r="BK204" s="232">
        <f>ROUND(I204*H204,2)</f>
        <v>0</v>
      </c>
      <c r="BL204" s="24" t="s">
        <v>138</v>
      </c>
      <c r="BM204" s="24" t="s">
        <v>846</v>
      </c>
    </row>
    <row r="205" s="1" customFormat="1" ht="16.5" customHeight="1">
      <c r="B205" s="46"/>
      <c r="C205" s="245" t="s">
        <v>354</v>
      </c>
      <c r="D205" s="245" t="s">
        <v>142</v>
      </c>
      <c r="E205" s="246" t="s">
        <v>847</v>
      </c>
      <c r="F205" s="247" t="s">
        <v>848</v>
      </c>
      <c r="G205" s="248" t="s">
        <v>279</v>
      </c>
      <c r="H205" s="249">
        <v>1</v>
      </c>
      <c r="I205" s="250"/>
      <c r="J205" s="251">
        <f>ROUND(I205*H205,2)</f>
        <v>0</v>
      </c>
      <c r="K205" s="247" t="s">
        <v>22</v>
      </c>
      <c r="L205" s="252"/>
      <c r="M205" s="253" t="s">
        <v>22</v>
      </c>
      <c r="N205" s="254" t="s">
        <v>46</v>
      </c>
      <c r="O205" s="47"/>
      <c r="P205" s="230">
        <f>O205*H205</f>
        <v>0</v>
      </c>
      <c r="Q205" s="230">
        <v>0.064000000000000001</v>
      </c>
      <c r="R205" s="230">
        <f>Q205*H205</f>
        <v>0.064000000000000001</v>
      </c>
      <c r="S205" s="230">
        <v>0</v>
      </c>
      <c r="T205" s="231">
        <f>S205*H205</f>
        <v>0</v>
      </c>
      <c r="AR205" s="24" t="s">
        <v>146</v>
      </c>
      <c r="AT205" s="24" t="s">
        <v>142</v>
      </c>
      <c r="AU205" s="24" t="s">
        <v>84</v>
      </c>
      <c r="AY205" s="24" t="s">
        <v>131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24</v>
      </c>
      <c r="BK205" s="232">
        <f>ROUND(I205*H205,2)</f>
        <v>0</v>
      </c>
      <c r="BL205" s="24" t="s">
        <v>138</v>
      </c>
      <c r="BM205" s="24" t="s">
        <v>849</v>
      </c>
    </row>
    <row r="206" s="1" customFormat="1" ht="16.5" customHeight="1">
      <c r="B206" s="46"/>
      <c r="C206" s="245" t="s">
        <v>358</v>
      </c>
      <c r="D206" s="245" t="s">
        <v>142</v>
      </c>
      <c r="E206" s="246" t="s">
        <v>850</v>
      </c>
      <c r="F206" s="247" t="s">
        <v>851</v>
      </c>
      <c r="G206" s="248" t="s">
        <v>279</v>
      </c>
      <c r="H206" s="249">
        <v>2</v>
      </c>
      <c r="I206" s="250"/>
      <c r="J206" s="251">
        <f>ROUND(I206*H206,2)</f>
        <v>0</v>
      </c>
      <c r="K206" s="247" t="s">
        <v>137</v>
      </c>
      <c r="L206" s="252"/>
      <c r="M206" s="253" t="s">
        <v>22</v>
      </c>
      <c r="N206" s="254" t="s">
        <v>46</v>
      </c>
      <c r="O206" s="47"/>
      <c r="P206" s="230">
        <f>O206*H206</f>
        <v>0</v>
      </c>
      <c r="Q206" s="230">
        <v>0.039</v>
      </c>
      <c r="R206" s="230">
        <f>Q206*H206</f>
        <v>0.078</v>
      </c>
      <c r="S206" s="230">
        <v>0</v>
      </c>
      <c r="T206" s="231">
        <f>S206*H206</f>
        <v>0</v>
      </c>
      <c r="AR206" s="24" t="s">
        <v>146</v>
      </c>
      <c r="AT206" s="24" t="s">
        <v>142</v>
      </c>
      <c r="AU206" s="24" t="s">
        <v>84</v>
      </c>
      <c r="AY206" s="24" t="s">
        <v>131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24" t="s">
        <v>24</v>
      </c>
      <c r="BK206" s="232">
        <f>ROUND(I206*H206,2)</f>
        <v>0</v>
      </c>
      <c r="BL206" s="24" t="s">
        <v>138</v>
      </c>
      <c r="BM206" s="24" t="s">
        <v>852</v>
      </c>
    </row>
    <row r="207" s="1" customFormat="1" ht="16.5" customHeight="1">
      <c r="B207" s="46"/>
      <c r="C207" s="245" t="s">
        <v>362</v>
      </c>
      <c r="D207" s="245" t="s">
        <v>142</v>
      </c>
      <c r="E207" s="246" t="s">
        <v>853</v>
      </c>
      <c r="F207" s="247" t="s">
        <v>854</v>
      </c>
      <c r="G207" s="248" t="s">
        <v>279</v>
      </c>
      <c r="H207" s="249">
        <v>1</v>
      </c>
      <c r="I207" s="250"/>
      <c r="J207" s="251">
        <f>ROUND(I207*H207,2)</f>
        <v>0</v>
      </c>
      <c r="K207" s="247" t="s">
        <v>22</v>
      </c>
      <c r="L207" s="252"/>
      <c r="M207" s="253" t="s">
        <v>22</v>
      </c>
      <c r="N207" s="254" t="s">
        <v>46</v>
      </c>
      <c r="O207" s="47"/>
      <c r="P207" s="230">
        <f>O207*H207</f>
        <v>0</v>
      </c>
      <c r="Q207" s="230">
        <v>0.039</v>
      </c>
      <c r="R207" s="230">
        <f>Q207*H207</f>
        <v>0.039</v>
      </c>
      <c r="S207" s="230">
        <v>0</v>
      </c>
      <c r="T207" s="231">
        <f>S207*H207</f>
        <v>0</v>
      </c>
      <c r="AR207" s="24" t="s">
        <v>146</v>
      </c>
      <c r="AT207" s="24" t="s">
        <v>142</v>
      </c>
      <c r="AU207" s="24" t="s">
        <v>84</v>
      </c>
      <c r="AY207" s="24" t="s">
        <v>131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24</v>
      </c>
      <c r="BK207" s="232">
        <f>ROUND(I207*H207,2)</f>
        <v>0</v>
      </c>
      <c r="BL207" s="24" t="s">
        <v>138</v>
      </c>
      <c r="BM207" s="24" t="s">
        <v>855</v>
      </c>
    </row>
    <row r="208" s="1" customFormat="1" ht="25.5" customHeight="1">
      <c r="B208" s="46"/>
      <c r="C208" s="245" t="s">
        <v>366</v>
      </c>
      <c r="D208" s="245" t="s">
        <v>142</v>
      </c>
      <c r="E208" s="246" t="s">
        <v>856</v>
      </c>
      <c r="F208" s="247" t="s">
        <v>857</v>
      </c>
      <c r="G208" s="248" t="s">
        <v>279</v>
      </c>
      <c r="H208" s="249">
        <v>6</v>
      </c>
      <c r="I208" s="250"/>
      <c r="J208" s="251">
        <f>ROUND(I208*H208,2)</f>
        <v>0</v>
      </c>
      <c r="K208" s="247" t="s">
        <v>22</v>
      </c>
      <c r="L208" s="252"/>
      <c r="M208" s="253" t="s">
        <v>22</v>
      </c>
      <c r="N208" s="254" t="s">
        <v>46</v>
      </c>
      <c r="O208" s="47"/>
      <c r="P208" s="230">
        <f>O208*H208</f>
        <v>0</v>
      </c>
      <c r="Q208" s="230">
        <v>0.254</v>
      </c>
      <c r="R208" s="230">
        <f>Q208*H208</f>
        <v>1.524</v>
      </c>
      <c r="S208" s="230">
        <v>0</v>
      </c>
      <c r="T208" s="231">
        <f>S208*H208</f>
        <v>0</v>
      </c>
      <c r="AR208" s="24" t="s">
        <v>146</v>
      </c>
      <c r="AT208" s="24" t="s">
        <v>142</v>
      </c>
      <c r="AU208" s="24" t="s">
        <v>84</v>
      </c>
      <c r="AY208" s="24" t="s">
        <v>131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24</v>
      </c>
      <c r="BK208" s="232">
        <f>ROUND(I208*H208,2)</f>
        <v>0</v>
      </c>
      <c r="BL208" s="24" t="s">
        <v>138</v>
      </c>
      <c r="BM208" s="24" t="s">
        <v>858</v>
      </c>
    </row>
    <row r="209" s="1" customFormat="1" ht="25.5" customHeight="1">
      <c r="B209" s="46"/>
      <c r="C209" s="245" t="s">
        <v>371</v>
      </c>
      <c r="D209" s="245" t="s">
        <v>142</v>
      </c>
      <c r="E209" s="246" t="s">
        <v>859</v>
      </c>
      <c r="F209" s="247" t="s">
        <v>860</v>
      </c>
      <c r="G209" s="248" t="s">
        <v>279</v>
      </c>
      <c r="H209" s="249">
        <v>6</v>
      </c>
      <c r="I209" s="250"/>
      <c r="J209" s="251">
        <f>ROUND(I209*H209,2)</f>
        <v>0</v>
      </c>
      <c r="K209" s="247" t="s">
        <v>137</v>
      </c>
      <c r="L209" s="252"/>
      <c r="M209" s="253" t="s">
        <v>22</v>
      </c>
      <c r="N209" s="254" t="s">
        <v>46</v>
      </c>
      <c r="O209" s="47"/>
      <c r="P209" s="230">
        <f>O209*H209</f>
        <v>0</v>
      </c>
      <c r="Q209" s="230">
        <v>0.50600000000000001</v>
      </c>
      <c r="R209" s="230">
        <f>Q209*H209</f>
        <v>3.036</v>
      </c>
      <c r="S209" s="230">
        <v>0</v>
      </c>
      <c r="T209" s="231">
        <f>S209*H209</f>
        <v>0</v>
      </c>
      <c r="AR209" s="24" t="s">
        <v>146</v>
      </c>
      <c r="AT209" s="24" t="s">
        <v>142</v>
      </c>
      <c r="AU209" s="24" t="s">
        <v>84</v>
      </c>
      <c r="AY209" s="24" t="s">
        <v>131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24" t="s">
        <v>24</v>
      </c>
      <c r="BK209" s="232">
        <f>ROUND(I209*H209,2)</f>
        <v>0</v>
      </c>
      <c r="BL209" s="24" t="s">
        <v>138</v>
      </c>
      <c r="BM209" s="24" t="s">
        <v>861</v>
      </c>
    </row>
    <row r="210" s="1" customFormat="1" ht="25.5" customHeight="1">
      <c r="B210" s="46"/>
      <c r="C210" s="245" t="s">
        <v>375</v>
      </c>
      <c r="D210" s="245" t="s">
        <v>142</v>
      </c>
      <c r="E210" s="246" t="s">
        <v>862</v>
      </c>
      <c r="F210" s="247" t="s">
        <v>863</v>
      </c>
      <c r="G210" s="248" t="s">
        <v>279</v>
      </c>
      <c r="H210" s="249">
        <v>6</v>
      </c>
      <c r="I210" s="250"/>
      <c r="J210" s="251">
        <f>ROUND(I210*H210,2)</f>
        <v>0</v>
      </c>
      <c r="K210" s="247" t="s">
        <v>137</v>
      </c>
      <c r="L210" s="252"/>
      <c r="M210" s="253" t="s">
        <v>22</v>
      </c>
      <c r="N210" s="254" t="s">
        <v>46</v>
      </c>
      <c r="O210" s="47"/>
      <c r="P210" s="230">
        <f>O210*H210</f>
        <v>0</v>
      </c>
      <c r="Q210" s="230">
        <v>0.10100000000000001</v>
      </c>
      <c r="R210" s="230">
        <f>Q210*H210</f>
        <v>0.60600000000000009</v>
      </c>
      <c r="S210" s="230">
        <v>0</v>
      </c>
      <c r="T210" s="231">
        <f>S210*H210</f>
        <v>0</v>
      </c>
      <c r="AR210" s="24" t="s">
        <v>146</v>
      </c>
      <c r="AT210" s="24" t="s">
        <v>142</v>
      </c>
      <c r="AU210" s="24" t="s">
        <v>84</v>
      </c>
      <c r="AY210" s="24" t="s">
        <v>131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24" t="s">
        <v>24</v>
      </c>
      <c r="BK210" s="232">
        <f>ROUND(I210*H210,2)</f>
        <v>0</v>
      </c>
      <c r="BL210" s="24" t="s">
        <v>138</v>
      </c>
      <c r="BM210" s="24" t="s">
        <v>864</v>
      </c>
    </row>
    <row r="211" s="10" customFormat="1" ht="29.88" customHeight="1">
      <c r="B211" s="205"/>
      <c r="C211" s="206"/>
      <c r="D211" s="207" t="s">
        <v>74</v>
      </c>
      <c r="E211" s="219" t="s">
        <v>588</v>
      </c>
      <c r="F211" s="219" t="s">
        <v>589</v>
      </c>
      <c r="G211" s="206"/>
      <c r="H211" s="206"/>
      <c r="I211" s="209"/>
      <c r="J211" s="220">
        <f>BK211</f>
        <v>0</v>
      </c>
      <c r="K211" s="206"/>
      <c r="L211" s="211"/>
      <c r="M211" s="212"/>
      <c r="N211" s="213"/>
      <c r="O211" s="213"/>
      <c r="P211" s="214">
        <f>P212</f>
        <v>0</v>
      </c>
      <c r="Q211" s="213"/>
      <c r="R211" s="214">
        <f>R212</f>
        <v>0</v>
      </c>
      <c r="S211" s="213"/>
      <c r="T211" s="215">
        <f>T212</f>
        <v>0</v>
      </c>
      <c r="AR211" s="216" t="s">
        <v>24</v>
      </c>
      <c r="AT211" s="217" t="s">
        <v>74</v>
      </c>
      <c r="AU211" s="217" t="s">
        <v>24</v>
      </c>
      <c r="AY211" s="216" t="s">
        <v>131</v>
      </c>
      <c r="BK211" s="218">
        <f>BK212</f>
        <v>0</v>
      </c>
    </row>
    <row r="212" s="1" customFormat="1" ht="16.5" customHeight="1">
      <c r="B212" s="46"/>
      <c r="C212" s="221" t="s">
        <v>379</v>
      </c>
      <c r="D212" s="221" t="s">
        <v>133</v>
      </c>
      <c r="E212" s="222" t="s">
        <v>865</v>
      </c>
      <c r="F212" s="223" t="s">
        <v>866</v>
      </c>
      <c r="G212" s="224" t="s">
        <v>216</v>
      </c>
      <c r="H212" s="225">
        <v>52.921999999999997</v>
      </c>
      <c r="I212" s="226"/>
      <c r="J212" s="227">
        <f>ROUND(I212*H212,2)</f>
        <v>0</v>
      </c>
      <c r="K212" s="223" t="s">
        <v>741</v>
      </c>
      <c r="L212" s="72"/>
      <c r="M212" s="228" t="s">
        <v>22</v>
      </c>
      <c r="N212" s="229" t="s">
        <v>46</v>
      </c>
      <c r="O212" s="47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AR212" s="24" t="s">
        <v>138</v>
      </c>
      <c r="AT212" s="24" t="s">
        <v>133</v>
      </c>
      <c r="AU212" s="24" t="s">
        <v>84</v>
      </c>
      <c r="AY212" s="24" t="s">
        <v>131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24" t="s">
        <v>24</v>
      </c>
      <c r="BK212" s="232">
        <f>ROUND(I212*H212,2)</f>
        <v>0</v>
      </c>
      <c r="BL212" s="24" t="s">
        <v>138</v>
      </c>
      <c r="BM212" s="24" t="s">
        <v>867</v>
      </c>
    </row>
    <row r="213" s="10" customFormat="1" ht="37.44" customHeight="1">
      <c r="B213" s="205"/>
      <c r="C213" s="206"/>
      <c r="D213" s="207" t="s">
        <v>74</v>
      </c>
      <c r="E213" s="208" t="s">
        <v>868</v>
      </c>
      <c r="F213" s="208" t="s">
        <v>869</v>
      </c>
      <c r="G213" s="206"/>
      <c r="H213" s="206"/>
      <c r="I213" s="209"/>
      <c r="J213" s="210">
        <f>BK213</f>
        <v>0</v>
      </c>
      <c r="K213" s="206"/>
      <c r="L213" s="211"/>
      <c r="M213" s="212"/>
      <c r="N213" s="213"/>
      <c r="O213" s="213"/>
      <c r="P213" s="214">
        <f>P214</f>
        <v>0</v>
      </c>
      <c r="Q213" s="213"/>
      <c r="R213" s="214">
        <f>R214</f>
        <v>2.4907142399999995</v>
      </c>
      <c r="S213" s="213"/>
      <c r="T213" s="215">
        <f>T214</f>
        <v>0</v>
      </c>
      <c r="AR213" s="216" t="s">
        <v>84</v>
      </c>
      <c r="AT213" s="217" t="s">
        <v>74</v>
      </c>
      <c r="AU213" s="217" t="s">
        <v>75</v>
      </c>
      <c r="AY213" s="216" t="s">
        <v>131</v>
      </c>
      <c r="BK213" s="218">
        <f>BK214</f>
        <v>0</v>
      </c>
    </row>
    <row r="214" s="10" customFormat="1" ht="19.92" customHeight="1">
      <c r="B214" s="205"/>
      <c r="C214" s="206"/>
      <c r="D214" s="207" t="s">
        <v>74</v>
      </c>
      <c r="E214" s="219" t="s">
        <v>870</v>
      </c>
      <c r="F214" s="219" t="s">
        <v>871</v>
      </c>
      <c r="G214" s="206"/>
      <c r="H214" s="206"/>
      <c r="I214" s="209"/>
      <c r="J214" s="220">
        <f>BK214</f>
        <v>0</v>
      </c>
      <c r="K214" s="206"/>
      <c r="L214" s="211"/>
      <c r="M214" s="212"/>
      <c r="N214" s="213"/>
      <c r="O214" s="213"/>
      <c r="P214" s="214">
        <f>SUM(P215:P219)</f>
        <v>0</v>
      </c>
      <c r="Q214" s="213"/>
      <c r="R214" s="214">
        <f>SUM(R215:R219)</f>
        <v>2.4907142399999995</v>
      </c>
      <c r="S214" s="213"/>
      <c r="T214" s="215">
        <f>SUM(T215:T219)</f>
        <v>0</v>
      </c>
      <c r="AR214" s="216" t="s">
        <v>84</v>
      </c>
      <c r="AT214" s="217" t="s">
        <v>74</v>
      </c>
      <c r="AU214" s="217" t="s">
        <v>24</v>
      </c>
      <c r="AY214" s="216" t="s">
        <v>131</v>
      </c>
      <c r="BK214" s="218">
        <f>SUM(BK215:BK219)</f>
        <v>0</v>
      </c>
    </row>
    <row r="215" s="1" customFormat="1" ht="25.5" customHeight="1">
      <c r="B215" s="46"/>
      <c r="C215" s="221" t="s">
        <v>384</v>
      </c>
      <c r="D215" s="221" t="s">
        <v>133</v>
      </c>
      <c r="E215" s="222" t="s">
        <v>872</v>
      </c>
      <c r="F215" s="223" t="s">
        <v>873</v>
      </c>
      <c r="G215" s="224" t="s">
        <v>136</v>
      </c>
      <c r="H215" s="225">
        <v>27.600999999999999</v>
      </c>
      <c r="I215" s="226"/>
      <c r="J215" s="227">
        <f>ROUND(I215*H215,2)</f>
        <v>0</v>
      </c>
      <c r="K215" s="223" t="s">
        <v>137</v>
      </c>
      <c r="L215" s="72"/>
      <c r="M215" s="228" t="s">
        <v>22</v>
      </c>
      <c r="N215" s="229" t="s">
        <v>46</v>
      </c>
      <c r="O215" s="47"/>
      <c r="P215" s="230">
        <f>O215*H215</f>
        <v>0</v>
      </c>
      <c r="Q215" s="230">
        <v>0.00024000000000000001</v>
      </c>
      <c r="R215" s="230">
        <f>Q215*H215</f>
        <v>0.00662424</v>
      </c>
      <c r="S215" s="230">
        <v>0</v>
      </c>
      <c r="T215" s="231">
        <f>S215*H215</f>
        <v>0</v>
      </c>
      <c r="AR215" s="24" t="s">
        <v>209</v>
      </c>
      <c r="AT215" s="24" t="s">
        <v>133</v>
      </c>
      <c r="AU215" s="24" t="s">
        <v>84</v>
      </c>
      <c r="AY215" s="24" t="s">
        <v>131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24" t="s">
        <v>24</v>
      </c>
      <c r="BK215" s="232">
        <f>ROUND(I215*H215,2)</f>
        <v>0</v>
      </c>
      <c r="BL215" s="24" t="s">
        <v>209</v>
      </c>
      <c r="BM215" s="24" t="s">
        <v>874</v>
      </c>
    </row>
    <row r="216" s="1" customFormat="1">
      <c r="B216" s="46"/>
      <c r="C216" s="74"/>
      <c r="D216" s="235" t="s">
        <v>170</v>
      </c>
      <c r="E216" s="74"/>
      <c r="F216" s="255" t="s">
        <v>875</v>
      </c>
      <c r="G216" s="74"/>
      <c r="H216" s="74"/>
      <c r="I216" s="191"/>
      <c r="J216" s="74"/>
      <c r="K216" s="74"/>
      <c r="L216" s="72"/>
      <c r="M216" s="256"/>
      <c r="N216" s="47"/>
      <c r="O216" s="47"/>
      <c r="P216" s="47"/>
      <c r="Q216" s="47"/>
      <c r="R216" s="47"/>
      <c r="S216" s="47"/>
      <c r="T216" s="95"/>
      <c r="AT216" s="24" t="s">
        <v>170</v>
      </c>
      <c r="AU216" s="24" t="s">
        <v>84</v>
      </c>
    </row>
    <row r="217" s="11" customFormat="1">
      <c r="B217" s="233"/>
      <c r="C217" s="234"/>
      <c r="D217" s="235" t="s">
        <v>140</v>
      </c>
      <c r="E217" s="236" t="s">
        <v>22</v>
      </c>
      <c r="F217" s="237" t="s">
        <v>876</v>
      </c>
      <c r="G217" s="234"/>
      <c r="H217" s="238">
        <v>27.600999999999999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AT217" s="244" t="s">
        <v>140</v>
      </c>
      <c r="AU217" s="244" t="s">
        <v>84</v>
      </c>
      <c r="AV217" s="11" t="s">
        <v>84</v>
      </c>
      <c r="AW217" s="11" t="s">
        <v>39</v>
      </c>
      <c r="AX217" s="11" t="s">
        <v>24</v>
      </c>
      <c r="AY217" s="244" t="s">
        <v>131</v>
      </c>
    </row>
    <row r="218" s="1" customFormat="1" ht="25.5" customHeight="1">
      <c r="B218" s="46"/>
      <c r="C218" s="245" t="s">
        <v>388</v>
      </c>
      <c r="D218" s="245" t="s">
        <v>142</v>
      </c>
      <c r="E218" s="246" t="s">
        <v>877</v>
      </c>
      <c r="F218" s="247" t="s">
        <v>878</v>
      </c>
      <c r="G218" s="248" t="s">
        <v>279</v>
      </c>
      <c r="H218" s="249">
        <v>690.02499999999998</v>
      </c>
      <c r="I218" s="250"/>
      <c r="J218" s="251">
        <f>ROUND(I218*H218,2)</f>
        <v>0</v>
      </c>
      <c r="K218" s="247" t="s">
        <v>137</v>
      </c>
      <c r="L218" s="252"/>
      <c r="M218" s="253" t="s">
        <v>22</v>
      </c>
      <c r="N218" s="254" t="s">
        <v>46</v>
      </c>
      <c r="O218" s="47"/>
      <c r="P218" s="230">
        <f>O218*H218</f>
        <v>0</v>
      </c>
      <c r="Q218" s="230">
        <v>0.0035999999999999999</v>
      </c>
      <c r="R218" s="230">
        <f>Q218*H218</f>
        <v>2.4840899999999997</v>
      </c>
      <c r="S218" s="230">
        <v>0</v>
      </c>
      <c r="T218" s="231">
        <f>S218*H218</f>
        <v>0</v>
      </c>
      <c r="AR218" s="24" t="s">
        <v>289</v>
      </c>
      <c r="AT218" s="24" t="s">
        <v>142</v>
      </c>
      <c r="AU218" s="24" t="s">
        <v>84</v>
      </c>
      <c r="AY218" s="24" t="s">
        <v>131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4" t="s">
        <v>24</v>
      </c>
      <c r="BK218" s="232">
        <f>ROUND(I218*H218,2)</f>
        <v>0</v>
      </c>
      <c r="BL218" s="24" t="s">
        <v>209</v>
      </c>
      <c r="BM218" s="24" t="s">
        <v>879</v>
      </c>
    </row>
    <row r="219" s="11" customFormat="1">
      <c r="B219" s="233"/>
      <c r="C219" s="234"/>
      <c r="D219" s="235" t="s">
        <v>140</v>
      </c>
      <c r="E219" s="236" t="s">
        <v>22</v>
      </c>
      <c r="F219" s="237" t="s">
        <v>880</v>
      </c>
      <c r="G219" s="234"/>
      <c r="H219" s="238">
        <v>690.02499999999998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140</v>
      </c>
      <c r="AU219" s="244" t="s">
        <v>84</v>
      </c>
      <c r="AV219" s="11" t="s">
        <v>84</v>
      </c>
      <c r="AW219" s="11" t="s">
        <v>39</v>
      </c>
      <c r="AX219" s="11" t="s">
        <v>24</v>
      </c>
      <c r="AY219" s="244" t="s">
        <v>131</v>
      </c>
    </row>
    <row r="220" s="10" customFormat="1" ht="37.44" customHeight="1">
      <c r="B220" s="205"/>
      <c r="C220" s="206"/>
      <c r="D220" s="207" t="s">
        <v>74</v>
      </c>
      <c r="E220" s="208" t="s">
        <v>594</v>
      </c>
      <c r="F220" s="208" t="s">
        <v>595</v>
      </c>
      <c r="G220" s="206"/>
      <c r="H220" s="206"/>
      <c r="I220" s="209"/>
      <c r="J220" s="210">
        <f>BK220</f>
        <v>0</v>
      </c>
      <c r="K220" s="206"/>
      <c r="L220" s="211"/>
      <c r="M220" s="212"/>
      <c r="N220" s="213"/>
      <c r="O220" s="213"/>
      <c r="P220" s="214">
        <f>P221+P226+P236+P241</f>
        <v>0</v>
      </c>
      <c r="Q220" s="213"/>
      <c r="R220" s="214">
        <f>R221+R226+R236+R241</f>
        <v>0</v>
      </c>
      <c r="S220" s="213"/>
      <c r="T220" s="215">
        <f>T221+T226+T236+T241</f>
        <v>0</v>
      </c>
      <c r="AR220" s="216" t="s">
        <v>156</v>
      </c>
      <c r="AT220" s="217" t="s">
        <v>74</v>
      </c>
      <c r="AU220" s="217" t="s">
        <v>75</v>
      </c>
      <c r="AY220" s="216" t="s">
        <v>131</v>
      </c>
      <c r="BK220" s="218">
        <f>BK221+BK226+BK236+BK241</f>
        <v>0</v>
      </c>
    </row>
    <row r="221" s="10" customFormat="1" ht="19.92" customHeight="1">
      <c r="B221" s="205"/>
      <c r="C221" s="206"/>
      <c r="D221" s="207" t="s">
        <v>74</v>
      </c>
      <c r="E221" s="219" t="s">
        <v>596</v>
      </c>
      <c r="F221" s="219" t="s">
        <v>597</v>
      </c>
      <c r="G221" s="206"/>
      <c r="H221" s="206"/>
      <c r="I221" s="209"/>
      <c r="J221" s="220">
        <f>BK221</f>
        <v>0</v>
      </c>
      <c r="K221" s="206"/>
      <c r="L221" s="211"/>
      <c r="M221" s="212"/>
      <c r="N221" s="213"/>
      <c r="O221" s="213"/>
      <c r="P221" s="214">
        <f>SUM(P222:P225)</f>
        <v>0</v>
      </c>
      <c r="Q221" s="213"/>
      <c r="R221" s="214">
        <f>SUM(R222:R225)</f>
        <v>0</v>
      </c>
      <c r="S221" s="213"/>
      <c r="T221" s="215">
        <f>SUM(T222:T225)</f>
        <v>0</v>
      </c>
      <c r="AR221" s="216" t="s">
        <v>156</v>
      </c>
      <c r="AT221" s="217" t="s">
        <v>74</v>
      </c>
      <c r="AU221" s="217" t="s">
        <v>24</v>
      </c>
      <c r="AY221" s="216" t="s">
        <v>131</v>
      </c>
      <c r="BK221" s="218">
        <f>SUM(BK222:BK225)</f>
        <v>0</v>
      </c>
    </row>
    <row r="222" s="1" customFormat="1" ht="16.5" customHeight="1">
      <c r="B222" s="46"/>
      <c r="C222" s="221" t="s">
        <v>392</v>
      </c>
      <c r="D222" s="221" t="s">
        <v>133</v>
      </c>
      <c r="E222" s="222" t="s">
        <v>599</v>
      </c>
      <c r="F222" s="223" t="s">
        <v>600</v>
      </c>
      <c r="G222" s="224" t="s">
        <v>601</v>
      </c>
      <c r="H222" s="225">
        <v>1</v>
      </c>
      <c r="I222" s="226"/>
      <c r="J222" s="227">
        <f>ROUND(I222*H222,2)</f>
        <v>0</v>
      </c>
      <c r="K222" s="223" t="s">
        <v>175</v>
      </c>
      <c r="L222" s="72"/>
      <c r="M222" s="228" t="s">
        <v>22</v>
      </c>
      <c r="N222" s="229" t="s">
        <v>46</v>
      </c>
      <c r="O222" s="47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AR222" s="24" t="s">
        <v>602</v>
      </c>
      <c r="AT222" s="24" t="s">
        <v>133</v>
      </c>
      <c r="AU222" s="24" t="s">
        <v>84</v>
      </c>
      <c r="AY222" s="24" t="s">
        <v>131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24</v>
      </c>
      <c r="BK222" s="232">
        <f>ROUND(I222*H222,2)</f>
        <v>0</v>
      </c>
      <c r="BL222" s="24" t="s">
        <v>602</v>
      </c>
      <c r="BM222" s="24" t="s">
        <v>881</v>
      </c>
    </row>
    <row r="223" s="1" customFormat="1" ht="16.5" customHeight="1">
      <c r="B223" s="46"/>
      <c r="C223" s="221" t="s">
        <v>396</v>
      </c>
      <c r="D223" s="221" t="s">
        <v>133</v>
      </c>
      <c r="E223" s="222" t="s">
        <v>605</v>
      </c>
      <c r="F223" s="223" t="s">
        <v>606</v>
      </c>
      <c r="G223" s="224" t="s">
        <v>601</v>
      </c>
      <c r="H223" s="225">
        <v>1</v>
      </c>
      <c r="I223" s="226"/>
      <c r="J223" s="227">
        <f>ROUND(I223*H223,2)</f>
        <v>0</v>
      </c>
      <c r="K223" s="223" t="s">
        <v>175</v>
      </c>
      <c r="L223" s="72"/>
      <c r="M223" s="228" t="s">
        <v>22</v>
      </c>
      <c r="N223" s="229" t="s">
        <v>46</v>
      </c>
      <c r="O223" s="47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AR223" s="24" t="s">
        <v>602</v>
      </c>
      <c r="AT223" s="24" t="s">
        <v>133</v>
      </c>
      <c r="AU223" s="24" t="s">
        <v>84</v>
      </c>
      <c r="AY223" s="24" t="s">
        <v>131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24" t="s">
        <v>24</v>
      </c>
      <c r="BK223" s="232">
        <f>ROUND(I223*H223,2)</f>
        <v>0</v>
      </c>
      <c r="BL223" s="24" t="s">
        <v>602</v>
      </c>
      <c r="BM223" s="24" t="s">
        <v>882</v>
      </c>
    </row>
    <row r="224" s="1" customFormat="1" ht="16.5" customHeight="1">
      <c r="B224" s="46"/>
      <c r="C224" s="221" t="s">
        <v>400</v>
      </c>
      <c r="D224" s="221" t="s">
        <v>133</v>
      </c>
      <c r="E224" s="222" t="s">
        <v>609</v>
      </c>
      <c r="F224" s="223" t="s">
        <v>610</v>
      </c>
      <c r="G224" s="224" t="s">
        <v>601</v>
      </c>
      <c r="H224" s="225">
        <v>1</v>
      </c>
      <c r="I224" s="226"/>
      <c r="J224" s="227">
        <f>ROUND(I224*H224,2)</f>
        <v>0</v>
      </c>
      <c r="K224" s="223" t="s">
        <v>175</v>
      </c>
      <c r="L224" s="72"/>
      <c r="M224" s="228" t="s">
        <v>22</v>
      </c>
      <c r="N224" s="229" t="s">
        <v>46</v>
      </c>
      <c r="O224" s="47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AR224" s="24" t="s">
        <v>602</v>
      </c>
      <c r="AT224" s="24" t="s">
        <v>133</v>
      </c>
      <c r="AU224" s="24" t="s">
        <v>84</v>
      </c>
      <c r="AY224" s="24" t="s">
        <v>131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24" t="s">
        <v>24</v>
      </c>
      <c r="BK224" s="232">
        <f>ROUND(I224*H224,2)</f>
        <v>0</v>
      </c>
      <c r="BL224" s="24" t="s">
        <v>602</v>
      </c>
      <c r="BM224" s="24" t="s">
        <v>883</v>
      </c>
    </row>
    <row r="225" s="1" customFormat="1" ht="16.5" customHeight="1">
      <c r="B225" s="46"/>
      <c r="C225" s="221" t="s">
        <v>404</v>
      </c>
      <c r="D225" s="221" t="s">
        <v>133</v>
      </c>
      <c r="E225" s="222" t="s">
        <v>613</v>
      </c>
      <c r="F225" s="223" t="s">
        <v>614</v>
      </c>
      <c r="G225" s="224" t="s">
        <v>601</v>
      </c>
      <c r="H225" s="225">
        <v>1</v>
      </c>
      <c r="I225" s="226"/>
      <c r="J225" s="227">
        <f>ROUND(I225*H225,2)</f>
        <v>0</v>
      </c>
      <c r="K225" s="223" t="s">
        <v>175</v>
      </c>
      <c r="L225" s="72"/>
      <c r="M225" s="228" t="s">
        <v>22</v>
      </c>
      <c r="N225" s="229" t="s">
        <v>46</v>
      </c>
      <c r="O225" s="47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AR225" s="24" t="s">
        <v>602</v>
      </c>
      <c r="AT225" s="24" t="s">
        <v>133</v>
      </c>
      <c r="AU225" s="24" t="s">
        <v>84</v>
      </c>
      <c r="AY225" s="24" t="s">
        <v>131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4" t="s">
        <v>24</v>
      </c>
      <c r="BK225" s="232">
        <f>ROUND(I225*H225,2)</f>
        <v>0</v>
      </c>
      <c r="BL225" s="24" t="s">
        <v>602</v>
      </c>
      <c r="BM225" s="24" t="s">
        <v>884</v>
      </c>
    </row>
    <row r="226" s="10" customFormat="1" ht="29.88" customHeight="1">
      <c r="B226" s="205"/>
      <c r="C226" s="206"/>
      <c r="D226" s="207" t="s">
        <v>74</v>
      </c>
      <c r="E226" s="219" t="s">
        <v>616</v>
      </c>
      <c r="F226" s="219" t="s">
        <v>617</v>
      </c>
      <c r="G226" s="206"/>
      <c r="H226" s="206"/>
      <c r="I226" s="209"/>
      <c r="J226" s="220">
        <f>BK226</f>
        <v>0</v>
      </c>
      <c r="K226" s="206"/>
      <c r="L226" s="211"/>
      <c r="M226" s="212"/>
      <c r="N226" s="213"/>
      <c r="O226" s="213"/>
      <c r="P226" s="214">
        <f>SUM(P227:P235)</f>
        <v>0</v>
      </c>
      <c r="Q226" s="213"/>
      <c r="R226" s="214">
        <f>SUM(R227:R235)</f>
        <v>0</v>
      </c>
      <c r="S226" s="213"/>
      <c r="T226" s="215">
        <f>SUM(T227:T235)</f>
        <v>0</v>
      </c>
      <c r="AR226" s="216" t="s">
        <v>156</v>
      </c>
      <c r="AT226" s="217" t="s">
        <v>74</v>
      </c>
      <c r="AU226" s="217" t="s">
        <v>24</v>
      </c>
      <c r="AY226" s="216" t="s">
        <v>131</v>
      </c>
      <c r="BK226" s="218">
        <f>SUM(BK227:BK235)</f>
        <v>0</v>
      </c>
    </row>
    <row r="227" s="1" customFormat="1" ht="16.5" customHeight="1">
      <c r="B227" s="46"/>
      <c r="C227" s="221" t="s">
        <v>408</v>
      </c>
      <c r="D227" s="221" t="s">
        <v>133</v>
      </c>
      <c r="E227" s="222" t="s">
        <v>619</v>
      </c>
      <c r="F227" s="223" t="s">
        <v>620</v>
      </c>
      <c r="G227" s="224" t="s">
        <v>621</v>
      </c>
      <c r="H227" s="225">
        <v>1</v>
      </c>
      <c r="I227" s="226"/>
      <c r="J227" s="227">
        <f>ROUND(I227*H227,2)</f>
        <v>0</v>
      </c>
      <c r="K227" s="223" t="s">
        <v>137</v>
      </c>
      <c r="L227" s="72"/>
      <c r="M227" s="228" t="s">
        <v>22</v>
      </c>
      <c r="N227" s="229" t="s">
        <v>46</v>
      </c>
      <c r="O227" s="47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AR227" s="24" t="s">
        <v>602</v>
      </c>
      <c r="AT227" s="24" t="s">
        <v>133</v>
      </c>
      <c r="AU227" s="24" t="s">
        <v>84</v>
      </c>
      <c r="AY227" s="24" t="s">
        <v>131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24</v>
      </c>
      <c r="BK227" s="232">
        <f>ROUND(I227*H227,2)</f>
        <v>0</v>
      </c>
      <c r="BL227" s="24" t="s">
        <v>602</v>
      </c>
      <c r="BM227" s="24" t="s">
        <v>885</v>
      </c>
    </row>
    <row r="228" s="1" customFormat="1" ht="16.5" customHeight="1">
      <c r="B228" s="46"/>
      <c r="C228" s="221" t="s">
        <v>412</v>
      </c>
      <c r="D228" s="221" t="s">
        <v>133</v>
      </c>
      <c r="E228" s="222" t="s">
        <v>624</v>
      </c>
      <c r="F228" s="223" t="s">
        <v>625</v>
      </c>
      <c r="G228" s="224" t="s">
        <v>621</v>
      </c>
      <c r="H228" s="225">
        <v>1</v>
      </c>
      <c r="I228" s="226"/>
      <c r="J228" s="227">
        <f>ROUND(I228*H228,2)</f>
        <v>0</v>
      </c>
      <c r="K228" s="223" t="s">
        <v>137</v>
      </c>
      <c r="L228" s="72"/>
      <c r="M228" s="228" t="s">
        <v>22</v>
      </c>
      <c r="N228" s="229" t="s">
        <v>46</v>
      </c>
      <c r="O228" s="47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AR228" s="24" t="s">
        <v>602</v>
      </c>
      <c r="AT228" s="24" t="s">
        <v>133</v>
      </c>
      <c r="AU228" s="24" t="s">
        <v>84</v>
      </c>
      <c r="AY228" s="24" t="s">
        <v>131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24</v>
      </c>
      <c r="BK228" s="232">
        <f>ROUND(I228*H228,2)</f>
        <v>0</v>
      </c>
      <c r="BL228" s="24" t="s">
        <v>602</v>
      </c>
      <c r="BM228" s="24" t="s">
        <v>886</v>
      </c>
    </row>
    <row r="229" s="1" customFormat="1" ht="16.5" customHeight="1">
      <c r="B229" s="46"/>
      <c r="C229" s="221" t="s">
        <v>416</v>
      </c>
      <c r="D229" s="221" t="s">
        <v>133</v>
      </c>
      <c r="E229" s="222" t="s">
        <v>628</v>
      </c>
      <c r="F229" s="223" t="s">
        <v>629</v>
      </c>
      <c r="G229" s="224" t="s">
        <v>621</v>
      </c>
      <c r="H229" s="225">
        <v>1</v>
      </c>
      <c r="I229" s="226"/>
      <c r="J229" s="227">
        <f>ROUND(I229*H229,2)</f>
        <v>0</v>
      </c>
      <c r="K229" s="223" t="s">
        <v>137</v>
      </c>
      <c r="L229" s="72"/>
      <c r="M229" s="228" t="s">
        <v>22</v>
      </c>
      <c r="N229" s="229" t="s">
        <v>46</v>
      </c>
      <c r="O229" s="47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AR229" s="24" t="s">
        <v>602</v>
      </c>
      <c r="AT229" s="24" t="s">
        <v>133</v>
      </c>
      <c r="AU229" s="24" t="s">
        <v>84</v>
      </c>
      <c r="AY229" s="24" t="s">
        <v>131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24</v>
      </c>
      <c r="BK229" s="232">
        <f>ROUND(I229*H229,2)</f>
        <v>0</v>
      </c>
      <c r="BL229" s="24" t="s">
        <v>602</v>
      </c>
      <c r="BM229" s="24" t="s">
        <v>887</v>
      </c>
    </row>
    <row r="230" s="1" customFormat="1" ht="25.5" customHeight="1">
      <c r="B230" s="46"/>
      <c r="C230" s="221" t="s">
        <v>421</v>
      </c>
      <c r="D230" s="221" t="s">
        <v>133</v>
      </c>
      <c r="E230" s="222" t="s">
        <v>632</v>
      </c>
      <c r="F230" s="223" t="s">
        <v>633</v>
      </c>
      <c r="G230" s="224" t="s">
        <v>621</v>
      </c>
      <c r="H230" s="225">
        <v>1</v>
      </c>
      <c r="I230" s="226"/>
      <c r="J230" s="227">
        <f>ROUND(I230*H230,2)</f>
        <v>0</v>
      </c>
      <c r="K230" s="223" t="s">
        <v>137</v>
      </c>
      <c r="L230" s="72"/>
      <c r="M230" s="228" t="s">
        <v>22</v>
      </c>
      <c r="N230" s="229" t="s">
        <v>46</v>
      </c>
      <c r="O230" s="47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AR230" s="24" t="s">
        <v>602</v>
      </c>
      <c r="AT230" s="24" t="s">
        <v>133</v>
      </c>
      <c r="AU230" s="24" t="s">
        <v>84</v>
      </c>
      <c r="AY230" s="24" t="s">
        <v>131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24" t="s">
        <v>24</v>
      </c>
      <c r="BK230" s="232">
        <f>ROUND(I230*H230,2)</f>
        <v>0</v>
      </c>
      <c r="BL230" s="24" t="s">
        <v>602</v>
      </c>
      <c r="BM230" s="24" t="s">
        <v>888</v>
      </c>
    </row>
    <row r="231" s="1" customFormat="1" ht="16.5" customHeight="1">
      <c r="B231" s="46"/>
      <c r="C231" s="221" t="s">
        <v>425</v>
      </c>
      <c r="D231" s="221" t="s">
        <v>133</v>
      </c>
      <c r="E231" s="222" t="s">
        <v>636</v>
      </c>
      <c r="F231" s="223" t="s">
        <v>637</v>
      </c>
      <c r="G231" s="224" t="s">
        <v>601</v>
      </c>
      <c r="H231" s="225">
        <v>1</v>
      </c>
      <c r="I231" s="226"/>
      <c r="J231" s="227">
        <f>ROUND(I231*H231,2)</f>
        <v>0</v>
      </c>
      <c r="K231" s="223" t="s">
        <v>175</v>
      </c>
      <c r="L231" s="72"/>
      <c r="M231" s="228" t="s">
        <v>22</v>
      </c>
      <c r="N231" s="229" t="s">
        <v>46</v>
      </c>
      <c r="O231" s="47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AR231" s="24" t="s">
        <v>602</v>
      </c>
      <c r="AT231" s="24" t="s">
        <v>133</v>
      </c>
      <c r="AU231" s="24" t="s">
        <v>84</v>
      </c>
      <c r="AY231" s="24" t="s">
        <v>131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24" t="s">
        <v>24</v>
      </c>
      <c r="BK231" s="232">
        <f>ROUND(I231*H231,2)</f>
        <v>0</v>
      </c>
      <c r="BL231" s="24" t="s">
        <v>602</v>
      </c>
      <c r="BM231" s="24" t="s">
        <v>889</v>
      </c>
    </row>
    <row r="232" s="1" customFormat="1" ht="16.5" customHeight="1">
      <c r="B232" s="46"/>
      <c r="C232" s="221" t="s">
        <v>429</v>
      </c>
      <c r="D232" s="221" t="s">
        <v>133</v>
      </c>
      <c r="E232" s="222" t="s">
        <v>640</v>
      </c>
      <c r="F232" s="223" t="s">
        <v>641</v>
      </c>
      <c r="G232" s="224" t="s">
        <v>621</v>
      </c>
      <c r="H232" s="225">
        <v>1</v>
      </c>
      <c r="I232" s="226"/>
      <c r="J232" s="227">
        <f>ROUND(I232*H232,2)</f>
        <v>0</v>
      </c>
      <c r="K232" s="223" t="s">
        <v>137</v>
      </c>
      <c r="L232" s="72"/>
      <c r="M232" s="228" t="s">
        <v>22</v>
      </c>
      <c r="N232" s="229" t="s">
        <v>46</v>
      </c>
      <c r="O232" s="47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AR232" s="24" t="s">
        <v>602</v>
      </c>
      <c r="AT232" s="24" t="s">
        <v>133</v>
      </c>
      <c r="AU232" s="24" t="s">
        <v>84</v>
      </c>
      <c r="AY232" s="24" t="s">
        <v>131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24" t="s">
        <v>24</v>
      </c>
      <c r="BK232" s="232">
        <f>ROUND(I232*H232,2)</f>
        <v>0</v>
      </c>
      <c r="BL232" s="24" t="s">
        <v>602</v>
      </c>
      <c r="BM232" s="24" t="s">
        <v>890</v>
      </c>
    </row>
    <row r="233" s="1" customFormat="1" ht="16.5" customHeight="1">
      <c r="B233" s="46"/>
      <c r="C233" s="221" t="s">
        <v>433</v>
      </c>
      <c r="D233" s="221" t="s">
        <v>133</v>
      </c>
      <c r="E233" s="222" t="s">
        <v>644</v>
      </c>
      <c r="F233" s="223" t="s">
        <v>645</v>
      </c>
      <c r="G233" s="224" t="s">
        <v>601</v>
      </c>
      <c r="H233" s="225">
        <v>1</v>
      </c>
      <c r="I233" s="226"/>
      <c r="J233" s="227">
        <f>ROUND(I233*H233,2)</f>
        <v>0</v>
      </c>
      <c r="K233" s="223" t="s">
        <v>175</v>
      </c>
      <c r="L233" s="72"/>
      <c r="M233" s="228" t="s">
        <v>22</v>
      </c>
      <c r="N233" s="229" t="s">
        <v>46</v>
      </c>
      <c r="O233" s="47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AR233" s="24" t="s">
        <v>602</v>
      </c>
      <c r="AT233" s="24" t="s">
        <v>133</v>
      </c>
      <c r="AU233" s="24" t="s">
        <v>84</v>
      </c>
      <c r="AY233" s="24" t="s">
        <v>131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24" t="s">
        <v>24</v>
      </c>
      <c r="BK233" s="232">
        <f>ROUND(I233*H233,2)</f>
        <v>0</v>
      </c>
      <c r="BL233" s="24" t="s">
        <v>602</v>
      </c>
      <c r="BM233" s="24" t="s">
        <v>891</v>
      </c>
    </row>
    <row r="234" s="1" customFormat="1" ht="16.5" customHeight="1">
      <c r="B234" s="46"/>
      <c r="C234" s="221" t="s">
        <v>437</v>
      </c>
      <c r="D234" s="221" t="s">
        <v>133</v>
      </c>
      <c r="E234" s="222" t="s">
        <v>648</v>
      </c>
      <c r="F234" s="223" t="s">
        <v>649</v>
      </c>
      <c r="G234" s="224" t="s">
        <v>621</v>
      </c>
      <c r="H234" s="225">
        <v>1</v>
      </c>
      <c r="I234" s="226"/>
      <c r="J234" s="227">
        <f>ROUND(I234*H234,2)</f>
        <v>0</v>
      </c>
      <c r="K234" s="223" t="s">
        <v>137</v>
      </c>
      <c r="L234" s="72"/>
      <c r="M234" s="228" t="s">
        <v>22</v>
      </c>
      <c r="N234" s="229" t="s">
        <v>46</v>
      </c>
      <c r="O234" s="47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AR234" s="24" t="s">
        <v>602</v>
      </c>
      <c r="AT234" s="24" t="s">
        <v>133</v>
      </c>
      <c r="AU234" s="24" t="s">
        <v>84</v>
      </c>
      <c r="AY234" s="24" t="s">
        <v>131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24" t="s">
        <v>24</v>
      </c>
      <c r="BK234" s="232">
        <f>ROUND(I234*H234,2)</f>
        <v>0</v>
      </c>
      <c r="BL234" s="24" t="s">
        <v>602</v>
      </c>
      <c r="BM234" s="24" t="s">
        <v>892</v>
      </c>
    </row>
    <row r="235" s="1" customFormat="1" ht="16.5" customHeight="1">
      <c r="B235" s="46"/>
      <c r="C235" s="221" t="s">
        <v>441</v>
      </c>
      <c r="D235" s="221" t="s">
        <v>133</v>
      </c>
      <c r="E235" s="222" t="s">
        <v>652</v>
      </c>
      <c r="F235" s="223" t="s">
        <v>653</v>
      </c>
      <c r="G235" s="224" t="s">
        <v>621</v>
      </c>
      <c r="H235" s="225">
        <v>1</v>
      </c>
      <c r="I235" s="226"/>
      <c r="J235" s="227">
        <f>ROUND(I235*H235,2)</f>
        <v>0</v>
      </c>
      <c r="K235" s="223" t="s">
        <v>137</v>
      </c>
      <c r="L235" s="72"/>
      <c r="M235" s="228" t="s">
        <v>22</v>
      </c>
      <c r="N235" s="229" t="s">
        <v>46</v>
      </c>
      <c r="O235" s="4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AR235" s="24" t="s">
        <v>602</v>
      </c>
      <c r="AT235" s="24" t="s">
        <v>133</v>
      </c>
      <c r="AU235" s="24" t="s">
        <v>84</v>
      </c>
      <c r="AY235" s="24" t="s">
        <v>131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24" t="s">
        <v>24</v>
      </c>
      <c r="BK235" s="232">
        <f>ROUND(I235*H235,2)</f>
        <v>0</v>
      </c>
      <c r="BL235" s="24" t="s">
        <v>602</v>
      </c>
      <c r="BM235" s="24" t="s">
        <v>893</v>
      </c>
    </row>
    <row r="236" s="10" customFormat="1" ht="29.88" customHeight="1">
      <c r="B236" s="205"/>
      <c r="C236" s="206"/>
      <c r="D236" s="207" t="s">
        <v>74</v>
      </c>
      <c r="E236" s="219" t="s">
        <v>655</v>
      </c>
      <c r="F236" s="219" t="s">
        <v>656</v>
      </c>
      <c r="G236" s="206"/>
      <c r="H236" s="206"/>
      <c r="I236" s="209"/>
      <c r="J236" s="220">
        <f>BK236</f>
        <v>0</v>
      </c>
      <c r="K236" s="206"/>
      <c r="L236" s="211"/>
      <c r="M236" s="212"/>
      <c r="N236" s="213"/>
      <c r="O236" s="213"/>
      <c r="P236" s="214">
        <f>SUM(P237:P240)</f>
        <v>0</v>
      </c>
      <c r="Q236" s="213"/>
      <c r="R236" s="214">
        <f>SUM(R237:R240)</f>
        <v>0</v>
      </c>
      <c r="S236" s="213"/>
      <c r="T236" s="215">
        <f>SUM(T237:T240)</f>
        <v>0</v>
      </c>
      <c r="AR236" s="216" t="s">
        <v>156</v>
      </c>
      <c r="AT236" s="217" t="s">
        <v>74</v>
      </c>
      <c r="AU236" s="217" t="s">
        <v>24</v>
      </c>
      <c r="AY236" s="216" t="s">
        <v>131</v>
      </c>
      <c r="BK236" s="218">
        <f>SUM(BK237:BK240)</f>
        <v>0</v>
      </c>
    </row>
    <row r="237" s="1" customFormat="1" ht="16.5" customHeight="1">
      <c r="B237" s="46"/>
      <c r="C237" s="221" t="s">
        <v>445</v>
      </c>
      <c r="D237" s="221" t="s">
        <v>133</v>
      </c>
      <c r="E237" s="222" t="s">
        <v>894</v>
      </c>
      <c r="F237" s="223" t="s">
        <v>895</v>
      </c>
      <c r="G237" s="224" t="s">
        <v>621</v>
      </c>
      <c r="H237" s="225">
        <v>1</v>
      </c>
      <c r="I237" s="226"/>
      <c r="J237" s="227">
        <f>ROUND(I237*H237,2)</f>
        <v>0</v>
      </c>
      <c r="K237" s="223" t="s">
        <v>137</v>
      </c>
      <c r="L237" s="72"/>
      <c r="M237" s="228" t="s">
        <v>22</v>
      </c>
      <c r="N237" s="229" t="s">
        <v>46</v>
      </c>
      <c r="O237" s="4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AR237" s="24" t="s">
        <v>602</v>
      </c>
      <c r="AT237" s="24" t="s">
        <v>133</v>
      </c>
      <c r="AU237" s="24" t="s">
        <v>84</v>
      </c>
      <c r="AY237" s="24" t="s">
        <v>131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24</v>
      </c>
      <c r="BK237" s="232">
        <f>ROUND(I237*H237,2)</f>
        <v>0</v>
      </c>
      <c r="BL237" s="24" t="s">
        <v>602</v>
      </c>
      <c r="BM237" s="24" t="s">
        <v>896</v>
      </c>
    </row>
    <row r="238" s="1" customFormat="1" ht="16.5" customHeight="1">
      <c r="B238" s="46"/>
      <c r="C238" s="221" t="s">
        <v>449</v>
      </c>
      <c r="D238" s="221" t="s">
        <v>133</v>
      </c>
      <c r="E238" s="222" t="s">
        <v>663</v>
      </c>
      <c r="F238" s="223" t="s">
        <v>664</v>
      </c>
      <c r="G238" s="224" t="s">
        <v>660</v>
      </c>
      <c r="H238" s="225">
        <v>1</v>
      </c>
      <c r="I238" s="226"/>
      <c r="J238" s="227">
        <f>ROUND(I238*H238,2)</f>
        <v>0</v>
      </c>
      <c r="K238" s="223" t="s">
        <v>137</v>
      </c>
      <c r="L238" s="72"/>
      <c r="M238" s="228" t="s">
        <v>22</v>
      </c>
      <c r="N238" s="229" t="s">
        <v>46</v>
      </c>
      <c r="O238" s="47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AR238" s="24" t="s">
        <v>602</v>
      </c>
      <c r="AT238" s="24" t="s">
        <v>133</v>
      </c>
      <c r="AU238" s="24" t="s">
        <v>84</v>
      </c>
      <c r="AY238" s="24" t="s">
        <v>131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24</v>
      </c>
      <c r="BK238" s="232">
        <f>ROUND(I238*H238,2)</f>
        <v>0</v>
      </c>
      <c r="BL238" s="24" t="s">
        <v>602</v>
      </c>
      <c r="BM238" s="24" t="s">
        <v>897</v>
      </c>
    </row>
    <row r="239" s="1" customFormat="1" ht="16.5" customHeight="1">
      <c r="B239" s="46"/>
      <c r="C239" s="221" t="s">
        <v>453</v>
      </c>
      <c r="D239" s="221" t="s">
        <v>133</v>
      </c>
      <c r="E239" s="222" t="s">
        <v>667</v>
      </c>
      <c r="F239" s="223" t="s">
        <v>668</v>
      </c>
      <c r="G239" s="224" t="s">
        <v>621</v>
      </c>
      <c r="H239" s="225">
        <v>1</v>
      </c>
      <c r="I239" s="226"/>
      <c r="J239" s="227">
        <f>ROUND(I239*H239,2)</f>
        <v>0</v>
      </c>
      <c r="K239" s="223" t="s">
        <v>137</v>
      </c>
      <c r="L239" s="72"/>
      <c r="M239" s="228" t="s">
        <v>22</v>
      </c>
      <c r="N239" s="229" t="s">
        <v>46</v>
      </c>
      <c r="O239" s="47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AR239" s="24" t="s">
        <v>602</v>
      </c>
      <c r="AT239" s="24" t="s">
        <v>133</v>
      </c>
      <c r="AU239" s="24" t="s">
        <v>84</v>
      </c>
      <c r="AY239" s="24" t="s">
        <v>131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24" t="s">
        <v>24</v>
      </c>
      <c r="BK239" s="232">
        <f>ROUND(I239*H239,2)</f>
        <v>0</v>
      </c>
      <c r="BL239" s="24" t="s">
        <v>602</v>
      </c>
      <c r="BM239" s="24" t="s">
        <v>898</v>
      </c>
    </row>
    <row r="240" s="1" customFormat="1" ht="16.5" customHeight="1">
      <c r="B240" s="46"/>
      <c r="C240" s="221" t="s">
        <v>457</v>
      </c>
      <c r="D240" s="221" t="s">
        <v>133</v>
      </c>
      <c r="E240" s="222" t="s">
        <v>671</v>
      </c>
      <c r="F240" s="223" t="s">
        <v>899</v>
      </c>
      <c r="G240" s="224" t="s">
        <v>621</v>
      </c>
      <c r="H240" s="225">
        <v>1</v>
      </c>
      <c r="I240" s="226"/>
      <c r="J240" s="227">
        <f>ROUND(I240*H240,2)</f>
        <v>0</v>
      </c>
      <c r="K240" s="223" t="s">
        <v>137</v>
      </c>
      <c r="L240" s="72"/>
      <c r="M240" s="228" t="s">
        <v>22</v>
      </c>
      <c r="N240" s="229" t="s">
        <v>46</v>
      </c>
      <c r="O240" s="47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AR240" s="24" t="s">
        <v>602</v>
      </c>
      <c r="AT240" s="24" t="s">
        <v>133</v>
      </c>
      <c r="AU240" s="24" t="s">
        <v>84</v>
      </c>
      <c r="AY240" s="24" t="s">
        <v>131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24" t="s">
        <v>24</v>
      </c>
      <c r="BK240" s="232">
        <f>ROUND(I240*H240,2)</f>
        <v>0</v>
      </c>
      <c r="BL240" s="24" t="s">
        <v>602</v>
      </c>
      <c r="BM240" s="24" t="s">
        <v>900</v>
      </c>
    </row>
    <row r="241" s="10" customFormat="1" ht="29.88" customHeight="1">
      <c r="B241" s="205"/>
      <c r="C241" s="206"/>
      <c r="D241" s="207" t="s">
        <v>74</v>
      </c>
      <c r="E241" s="219" t="s">
        <v>674</v>
      </c>
      <c r="F241" s="219" t="s">
        <v>675</v>
      </c>
      <c r="G241" s="206"/>
      <c r="H241" s="206"/>
      <c r="I241" s="209"/>
      <c r="J241" s="220">
        <f>BK241</f>
        <v>0</v>
      </c>
      <c r="K241" s="206"/>
      <c r="L241" s="211"/>
      <c r="M241" s="212"/>
      <c r="N241" s="213"/>
      <c r="O241" s="213"/>
      <c r="P241" s="214">
        <f>P242</f>
        <v>0</v>
      </c>
      <c r="Q241" s="213"/>
      <c r="R241" s="214">
        <f>R242</f>
        <v>0</v>
      </c>
      <c r="S241" s="213"/>
      <c r="T241" s="215">
        <f>T242</f>
        <v>0</v>
      </c>
      <c r="AR241" s="216" t="s">
        <v>156</v>
      </c>
      <c r="AT241" s="217" t="s">
        <v>74</v>
      </c>
      <c r="AU241" s="217" t="s">
        <v>24</v>
      </c>
      <c r="AY241" s="216" t="s">
        <v>131</v>
      </c>
      <c r="BK241" s="218">
        <f>BK242</f>
        <v>0</v>
      </c>
    </row>
    <row r="242" s="1" customFormat="1" ht="25.5" customHeight="1">
      <c r="B242" s="46"/>
      <c r="C242" s="221" t="s">
        <v>462</v>
      </c>
      <c r="D242" s="221" t="s">
        <v>133</v>
      </c>
      <c r="E242" s="222" t="s">
        <v>677</v>
      </c>
      <c r="F242" s="223" t="s">
        <v>678</v>
      </c>
      <c r="G242" s="224" t="s">
        <v>621</v>
      </c>
      <c r="H242" s="225">
        <v>1</v>
      </c>
      <c r="I242" s="226"/>
      <c r="J242" s="227">
        <f>ROUND(I242*H242,2)</f>
        <v>0</v>
      </c>
      <c r="K242" s="223" t="s">
        <v>137</v>
      </c>
      <c r="L242" s="72"/>
      <c r="M242" s="228" t="s">
        <v>22</v>
      </c>
      <c r="N242" s="268" t="s">
        <v>46</v>
      </c>
      <c r="O242" s="269"/>
      <c r="P242" s="270">
        <f>O242*H242</f>
        <v>0</v>
      </c>
      <c r="Q242" s="270">
        <v>0</v>
      </c>
      <c r="R242" s="270">
        <f>Q242*H242</f>
        <v>0</v>
      </c>
      <c r="S242" s="270">
        <v>0</v>
      </c>
      <c r="T242" s="271">
        <f>S242*H242</f>
        <v>0</v>
      </c>
      <c r="AR242" s="24" t="s">
        <v>602</v>
      </c>
      <c r="AT242" s="24" t="s">
        <v>133</v>
      </c>
      <c r="AU242" s="24" t="s">
        <v>84</v>
      </c>
      <c r="AY242" s="24" t="s">
        <v>131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4" t="s">
        <v>24</v>
      </c>
      <c r="BK242" s="232">
        <f>ROUND(I242*H242,2)</f>
        <v>0</v>
      </c>
      <c r="BL242" s="24" t="s">
        <v>602</v>
      </c>
      <c r="BM242" s="24" t="s">
        <v>901</v>
      </c>
    </row>
    <row r="243" s="1" customFormat="1" ht="6.96" customHeight="1">
      <c r="B243" s="67"/>
      <c r="C243" s="68"/>
      <c r="D243" s="68"/>
      <c r="E243" s="68"/>
      <c r="F243" s="68"/>
      <c r="G243" s="68"/>
      <c r="H243" s="68"/>
      <c r="I243" s="166"/>
      <c r="J243" s="68"/>
      <c r="K243" s="68"/>
      <c r="L243" s="72"/>
    </row>
  </sheetData>
  <sheetProtection sheet="1" autoFilter="0" formatColumns="0" formatRows="0" objects="1" scenarios="1" spinCount="100000" saltValue="/eoUgEr8lvmUWIEHvrOh8eLExRbbyI6nwqHabyNu4MHlGHBazkWz1io+5Uj6D6Qveob3Puc5WV+SpgRHDjwlig==" hashValue="Uu4cYV/flC2C5ChPjPNJgTV+dDvapOe1nrX8W+m963xz84iNuQQLvmRFRnmLu116tfMl4BpOsWtfOUmKht7yyw==" algorithmName="SHA-512" password="CC35"/>
  <autoFilter ref="C89:K242"/>
  <mergeCells count="10">
    <mergeCell ref="E7:H7"/>
    <mergeCell ref="E9:H9"/>
    <mergeCell ref="E24:H24"/>
    <mergeCell ref="E45:H45"/>
    <mergeCell ref="E47:H47"/>
    <mergeCell ref="J51:J52"/>
    <mergeCell ref="E80:H80"/>
    <mergeCell ref="E82:H82"/>
    <mergeCell ref="G1:H1"/>
    <mergeCell ref="L2:V2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91</v>
      </c>
      <c r="G1" s="139" t="s">
        <v>92</v>
      </c>
      <c r="H1" s="139"/>
      <c r="I1" s="140"/>
      <c r="J1" s="139" t="s">
        <v>93</v>
      </c>
      <c r="K1" s="138" t="s">
        <v>94</v>
      </c>
      <c r="L1" s="139" t="s">
        <v>95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96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MLADÁ BOLESLAV,PTÁCKÁ UL.-OBNOVA VODOVODU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97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902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21</v>
      </c>
      <c r="E11" s="47"/>
      <c r="F11" s="35" t="s">
        <v>22</v>
      </c>
      <c r="G11" s="47"/>
      <c r="H11" s="47"/>
      <c r="I11" s="146" t="s">
        <v>23</v>
      </c>
      <c r="J11" s="35" t="s">
        <v>22</v>
      </c>
      <c r="K11" s="51"/>
    </row>
    <row r="12" s="1" customFormat="1" ht="14.4" customHeight="1">
      <c r="B12" s="46"/>
      <c r="C12" s="47"/>
      <c r="D12" s="40" t="s">
        <v>25</v>
      </c>
      <c r="E12" s="47"/>
      <c r="F12" s="35" t="s">
        <v>26</v>
      </c>
      <c r="G12" s="47"/>
      <c r="H12" s="47"/>
      <c r="I12" s="146" t="s">
        <v>27</v>
      </c>
      <c r="J12" s="147" t="str">
        <f>'Rekapitulace stavby'!AN8</f>
        <v>30. 9. 2017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31</v>
      </c>
      <c r="E14" s="47"/>
      <c r="F14" s="47"/>
      <c r="G14" s="47"/>
      <c r="H14" s="47"/>
      <c r="I14" s="146" t="s">
        <v>32</v>
      </c>
      <c r="J14" s="35" t="s">
        <v>22</v>
      </c>
      <c r="K14" s="51"/>
    </row>
    <row r="15" s="1" customFormat="1" ht="18" customHeight="1">
      <c r="B15" s="46"/>
      <c r="C15" s="47"/>
      <c r="D15" s="47"/>
      <c r="E15" s="35" t="s">
        <v>33</v>
      </c>
      <c r="F15" s="47"/>
      <c r="G15" s="47"/>
      <c r="H15" s="47"/>
      <c r="I15" s="146" t="s">
        <v>34</v>
      </c>
      <c r="J15" s="35" t="s">
        <v>22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35</v>
      </c>
      <c r="E17" s="47"/>
      <c r="F17" s="47"/>
      <c r="G17" s="47"/>
      <c r="H17" s="47"/>
      <c r="I17" s="146" t="s">
        <v>32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34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37</v>
      </c>
      <c r="E20" s="47"/>
      <c r="F20" s="47"/>
      <c r="G20" s="47"/>
      <c r="H20" s="47"/>
      <c r="I20" s="146" t="s">
        <v>32</v>
      </c>
      <c r="J20" s="35" t="s">
        <v>22</v>
      </c>
      <c r="K20" s="51"/>
    </row>
    <row r="21" s="1" customFormat="1" ht="18" customHeight="1">
      <c r="B21" s="46"/>
      <c r="C21" s="47"/>
      <c r="D21" s="47"/>
      <c r="E21" s="35" t="s">
        <v>38</v>
      </c>
      <c r="F21" s="47"/>
      <c r="G21" s="47"/>
      <c r="H21" s="47"/>
      <c r="I21" s="146" t="s">
        <v>34</v>
      </c>
      <c r="J21" s="35" t="s">
        <v>22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40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22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41</v>
      </c>
      <c r="E27" s="47"/>
      <c r="F27" s="47"/>
      <c r="G27" s="47"/>
      <c r="H27" s="47"/>
      <c r="I27" s="144"/>
      <c r="J27" s="155">
        <f>ROUND(J84,2)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43</v>
      </c>
      <c r="G29" s="47"/>
      <c r="H29" s="47"/>
      <c r="I29" s="156" t="s">
        <v>42</v>
      </c>
      <c r="J29" s="52" t="s">
        <v>44</v>
      </c>
      <c r="K29" s="51"/>
    </row>
    <row r="30" s="1" customFormat="1" ht="14.4" customHeight="1">
      <c r="B30" s="46"/>
      <c r="C30" s="47"/>
      <c r="D30" s="55" t="s">
        <v>45</v>
      </c>
      <c r="E30" s="55" t="s">
        <v>46</v>
      </c>
      <c r="F30" s="157">
        <f>ROUND(SUM(BE84:BE211), 2)</f>
        <v>0</v>
      </c>
      <c r="G30" s="47"/>
      <c r="H30" s="47"/>
      <c r="I30" s="158">
        <v>0.20999999999999999</v>
      </c>
      <c r="J30" s="157">
        <f>ROUND(ROUND((SUM(BE84:BE211)), 2)*I30, 2)</f>
        <v>0</v>
      </c>
      <c r="K30" s="51"/>
    </row>
    <row r="31" s="1" customFormat="1" ht="14.4" customHeight="1">
      <c r="B31" s="46"/>
      <c r="C31" s="47"/>
      <c r="D31" s="47"/>
      <c r="E31" s="55" t="s">
        <v>47</v>
      </c>
      <c r="F31" s="157">
        <f>ROUND(SUM(BF84:BF211), 2)</f>
        <v>0</v>
      </c>
      <c r="G31" s="47"/>
      <c r="H31" s="47"/>
      <c r="I31" s="158">
        <v>0.14999999999999999</v>
      </c>
      <c r="J31" s="157">
        <f>ROUND(ROUND((SUM(BF84:BF211)),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48</v>
      </c>
      <c r="F32" s="157">
        <f>ROUND(SUM(BG84:BG211),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49</v>
      </c>
      <c r="F33" s="157">
        <f>ROUND(SUM(BH84:BH211),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50</v>
      </c>
      <c r="F34" s="157">
        <f>ROUND(SUM(BI84:BI211),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51</v>
      </c>
      <c r="E36" s="98"/>
      <c r="F36" s="98"/>
      <c r="G36" s="161" t="s">
        <v>52</v>
      </c>
      <c r="H36" s="162" t="s">
        <v>53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99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MLADÁ BOLESLAV,PTÁCKÁ UL.-OBNOVA VODOVODU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97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2017024-KOM - OPRAVY KOMUNIKACÍ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25</v>
      </c>
      <c r="D49" s="47"/>
      <c r="E49" s="47"/>
      <c r="F49" s="35" t="str">
        <f>F12</f>
        <v>MLADÁ BOLESLAV,PTÁCKÁ UL.</v>
      </c>
      <c r="G49" s="47"/>
      <c r="H49" s="47"/>
      <c r="I49" s="146" t="s">
        <v>27</v>
      </c>
      <c r="J49" s="147" t="str">
        <f>IF(J12="","",J12)</f>
        <v>30. 9. 2017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31</v>
      </c>
      <c r="D51" s="47"/>
      <c r="E51" s="47"/>
      <c r="F51" s="35" t="str">
        <f>E15</f>
        <v>VODOVODY A KANALIZACE MLADÁ BOLESLAV A.S.</v>
      </c>
      <c r="G51" s="47"/>
      <c r="H51" s="47"/>
      <c r="I51" s="146" t="s">
        <v>37</v>
      </c>
      <c r="J51" s="44" t="str">
        <f>E21</f>
        <v>ING.EVŽEN KOZÁK S.R.O.</v>
      </c>
      <c r="K51" s="51"/>
    </row>
    <row r="52" s="1" customFormat="1" ht="14.4" customHeight="1">
      <c r="B52" s="46"/>
      <c r="C52" s="40" t="s">
        <v>35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100</v>
      </c>
      <c r="D54" s="159"/>
      <c r="E54" s="159"/>
      <c r="F54" s="159"/>
      <c r="G54" s="159"/>
      <c r="H54" s="159"/>
      <c r="I54" s="173"/>
      <c r="J54" s="174" t="s">
        <v>101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102</v>
      </c>
      <c r="D56" s="47"/>
      <c r="E56" s="47"/>
      <c r="F56" s="47"/>
      <c r="G56" s="47"/>
      <c r="H56" s="47"/>
      <c r="I56" s="144"/>
      <c r="J56" s="155">
        <f>J84</f>
        <v>0</v>
      </c>
      <c r="K56" s="51"/>
      <c r="AU56" s="24" t="s">
        <v>103</v>
      </c>
    </row>
    <row r="57" s="7" customFormat="1" ht="24.96" customHeight="1">
      <c r="B57" s="177"/>
      <c r="C57" s="178"/>
      <c r="D57" s="179" t="s">
        <v>104</v>
      </c>
      <c r="E57" s="180"/>
      <c r="F57" s="180"/>
      <c r="G57" s="180"/>
      <c r="H57" s="180"/>
      <c r="I57" s="181"/>
      <c r="J57" s="182">
        <f>J85</f>
        <v>0</v>
      </c>
      <c r="K57" s="183"/>
    </row>
    <row r="58" s="8" customFormat="1" ht="19.92" customHeight="1">
      <c r="B58" s="184"/>
      <c r="C58" s="185"/>
      <c r="D58" s="186" t="s">
        <v>903</v>
      </c>
      <c r="E58" s="187"/>
      <c r="F58" s="187"/>
      <c r="G58" s="187"/>
      <c r="H58" s="187"/>
      <c r="I58" s="188"/>
      <c r="J58" s="189">
        <f>J86</f>
        <v>0</v>
      </c>
      <c r="K58" s="190"/>
    </row>
    <row r="59" s="8" customFormat="1" ht="14.88" customHeight="1">
      <c r="B59" s="184"/>
      <c r="C59" s="185"/>
      <c r="D59" s="186" t="s">
        <v>904</v>
      </c>
      <c r="E59" s="187"/>
      <c r="F59" s="187"/>
      <c r="G59" s="187"/>
      <c r="H59" s="187"/>
      <c r="I59" s="188"/>
      <c r="J59" s="189">
        <f>J87</f>
        <v>0</v>
      </c>
      <c r="K59" s="190"/>
    </row>
    <row r="60" s="8" customFormat="1" ht="14.88" customHeight="1">
      <c r="B60" s="184"/>
      <c r="C60" s="185"/>
      <c r="D60" s="186" t="s">
        <v>905</v>
      </c>
      <c r="E60" s="187"/>
      <c r="F60" s="187"/>
      <c r="G60" s="187"/>
      <c r="H60" s="187"/>
      <c r="I60" s="188"/>
      <c r="J60" s="189">
        <f>J100</f>
        <v>0</v>
      </c>
      <c r="K60" s="190"/>
    </row>
    <row r="61" s="8" customFormat="1" ht="19.92" customHeight="1">
      <c r="B61" s="184"/>
      <c r="C61" s="185"/>
      <c r="D61" s="186" t="s">
        <v>906</v>
      </c>
      <c r="E61" s="187"/>
      <c r="F61" s="187"/>
      <c r="G61" s="187"/>
      <c r="H61" s="187"/>
      <c r="I61" s="188"/>
      <c r="J61" s="189">
        <f>J140</f>
        <v>0</v>
      </c>
      <c r="K61" s="190"/>
    </row>
    <row r="62" s="8" customFormat="1" ht="14.88" customHeight="1">
      <c r="B62" s="184"/>
      <c r="C62" s="185"/>
      <c r="D62" s="186" t="s">
        <v>907</v>
      </c>
      <c r="E62" s="187"/>
      <c r="F62" s="187"/>
      <c r="G62" s="187"/>
      <c r="H62" s="187"/>
      <c r="I62" s="188"/>
      <c r="J62" s="189">
        <f>J141</f>
        <v>0</v>
      </c>
      <c r="K62" s="190"/>
    </row>
    <row r="63" s="8" customFormat="1" ht="14.88" customHeight="1">
      <c r="B63" s="184"/>
      <c r="C63" s="185"/>
      <c r="D63" s="186" t="s">
        <v>908</v>
      </c>
      <c r="E63" s="187"/>
      <c r="F63" s="187"/>
      <c r="G63" s="187"/>
      <c r="H63" s="187"/>
      <c r="I63" s="188"/>
      <c r="J63" s="189">
        <f>J146</f>
        <v>0</v>
      </c>
      <c r="K63" s="190"/>
    </row>
    <row r="64" s="8" customFormat="1" ht="14.88" customHeight="1">
      <c r="B64" s="184"/>
      <c r="C64" s="185"/>
      <c r="D64" s="186" t="s">
        <v>909</v>
      </c>
      <c r="E64" s="187"/>
      <c r="F64" s="187"/>
      <c r="G64" s="187"/>
      <c r="H64" s="187"/>
      <c r="I64" s="188"/>
      <c r="J64" s="189">
        <f>J161</f>
        <v>0</v>
      </c>
      <c r="K64" s="190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44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66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69"/>
      <c r="J70" s="71"/>
      <c r="K70" s="71"/>
      <c r="L70" s="72"/>
    </row>
    <row r="71" s="1" customFormat="1" ht="36.96" customHeight="1">
      <c r="B71" s="46"/>
      <c r="C71" s="73" t="s">
        <v>115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6.5" customHeight="1">
      <c r="B74" s="46"/>
      <c r="C74" s="74"/>
      <c r="D74" s="74"/>
      <c r="E74" s="192" t="str">
        <f>E7</f>
        <v>MLADÁ BOLESLAV,PTÁCKÁ UL.-OBNOVA VODOVODU</v>
      </c>
      <c r="F74" s="76"/>
      <c r="G74" s="76"/>
      <c r="H74" s="76"/>
      <c r="I74" s="191"/>
      <c r="J74" s="74"/>
      <c r="K74" s="74"/>
      <c r="L74" s="72"/>
    </row>
    <row r="75" s="1" customFormat="1" ht="14.4" customHeight="1">
      <c r="B75" s="46"/>
      <c r="C75" s="76" t="s">
        <v>97</v>
      </c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E9</f>
        <v>2017024-KOM - OPRAVY KOMUNIKACÍ</v>
      </c>
      <c r="F76" s="74"/>
      <c r="G76" s="74"/>
      <c r="H76" s="74"/>
      <c r="I76" s="191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8" customHeight="1">
      <c r="B78" s="46"/>
      <c r="C78" s="76" t="s">
        <v>25</v>
      </c>
      <c r="D78" s="74"/>
      <c r="E78" s="74"/>
      <c r="F78" s="193" t="str">
        <f>F12</f>
        <v>MLADÁ BOLESLAV,PTÁCKÁ UL.</v>
      </c>
      <c r="G78" s="74"/>
      <c r="H78" s="74"/>
      <c r="I78" s="194" t="s">
        <v>27</v>
      </c>
      <c r="J78" s="85" t="str">
        <f>IF(J12="","",J12)</f>
        <v>30. 9. 2017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191"/>
      <c r="J79" s="74"/>
      <c r="K79" s="74"/>
      <c r="L79" s="72"/>
    </row>
    <row r="80" s="1" customFormat="1">
      <c r="B80" s="46"/>
      <c r="C80" s="76" t="s">
        <v>31</v>
      </c>
      <c r="D80" s="74"/>
      <c r="E80" s="74"/>
      <c r="F80" s="193" t="str">
        <f>E15</f>
        <v>VODOVODY A KANALIZACE MLADÁ BOLESLAV A.S.</v>
      </c>
      <c r="G80" s="74"/>
      <c r="H80" s="74"/>
      <c r="I80" s="194" t="s">
        <v>37</v>
      </c>
      <c r="J80" s="193" t="str">
        <f>E21</f>
        <v>ING.EVŽEN KOZÁK S.R.O.</v>
      </c>
      <c r="K80" s="74"/>
      <c r="L80" s="72"/>
    </row>
    <row r="81" s="1" customFormat="1" ht="14.4" customHeight="1">
      <c r="B81" s="46"/>
      <c r="C81" s="76" t="s">
        <v>35</v>
      </c>
      <c r="D81" s="74"/>
      <c r="E81" s="74"/>
      <c r="F81" s="193" t="str">
        <f>IF(E18="","",E18)</f>
        <v/>
      </c>
      <c r="G81" s="74"/>
      <c r="H81" s="74"/>
      <c r="I81" s="191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9" customFormat="1" ht="29.28" customHeight="1">
      <c r="B83" s="195"/>
      <c r="C83" s="196" t="s">
        <v>116</v>
      </c>
      <c r="D83" s="197" t="s">
        <v>60</v>
      </c>
      <c r="E83" s="197" t="s">
        <v>56</v>
      </c>
      <c r="F83" s="197" t="s">
        <v>117</v>
      </c>
      <c r="G83" s="197" t="s">
        <v>118</v>
      </c>
      <c r="H83" s="197" t="s">
        <v>119</v>
      </c>
      <c r="I83" s="198" t="s">
        <v>120</v>
      </c>
      <c r="J83" s="197" t="s">
        <v>101</v>
      </c>
      <c r="K83" s="199" t="s">
        <v>121</v>
      </c>
      <c r="L83" s="200"/>
      <c r="M83" s="102" t="s">
        <v>122</v>
      </c>
      <c r="N83" s="103" t="s">
        <v>45</v>
      </c>
      <c r="O83" s="103" t="s">
        <v>123</v>
      </c>
      <c r="P83" s="103" t="s">
        <v>124</v>
      </c>
      <c r="Q83" s="103" t="s">
        <v>125</v>
      </c>
      <c r="R83" s="103" t="s">
        <v>126</v>
      </c>
      <c r="S83" s="103" t="s">
        <v>127</v>
      </c>
      <c r="T83" s="104" t="s">
        <v>128</v>
      </c>
    </row>
    <row r="84" s="1" customFormat="1" ht="29.28" customHeight="1">
      <c r="B84" s="46"/>
      <c r="C84" s="108" t="s">
        <v>102</v>
      </c>
      <c r="D84" s="74"/>
      <c r="E84" s="74"/>
      <c r="F84" s="74"/>
      <c r="G84" s="74"/>
      <c r="H84" s="74"/>
      <c r="I84" s="191"/>
      <c r="J84" s="201">
        <f>BK84</f>
        <v>0</v>
      </c>
      <c r="K84" s="74"/>
      <c r="L84" s="72"/>
      <c r="M84" s="105"/>
      <c r="N84" s="106"/>
      <c r="O84" s="106"/>
      <c r="P84" s="202">
        <f>P85</f>
        <v>0</v>
      </c>
      <c r="Q84" s="106"/>
      <c r="R84" s="202">
        <f>R85</f>
        <v>0.45901440000000004</v>
      </c>
      <c r="S84" s="106"/>
      <c r="T84" s="203">
        <f>T85</f>
        <v>1791.5087599999999</v>
      </c>
      <c r="AT84" s="24" t="s">
        <v>74</v>
      </c>
      <c r="AU84" s="24" t="s">
        <v>103</v>
      </c>
      <c r="BK84" s="204">
        <f>BK85</f>
        <v>0</v>
      </c>
    </row>
    <row r="85" s="10" customFormat="1" ht="37.44" customHeight="1">
      <c r="B85" s="205"/>
      <c r="C85" s="206"/>
      <c r="D85" s="207" t="s">
        <v>74</v>
      </c>
      <c r="E85" s="208" t="s">
        <v>129</v>
      </c>
      <c r="F85" s="208" t="s">
        <v>130</v>
      </c>
      <c r="G85" s="206"/>
      <c r="H85" s="206"/>
      <c r="I85" s="209"/>
      <c r="J85" s="210">
        <f>BK85</f>
        <v>0</v>
      </c>
      <c r="K85" s="206"/>
      <c r="L85" s="211"/>
      <c r="M85" s="212"/>
      <c r="N85" s="213"/>
      <c r="O85" s="213"/>
      <c r="P85" s="214">
        <f>P86+P140</f>
        <v>0</v>
      </c>
      <c r="Q85" s="213"/>
      <c r="R85" s="214">
        <f>R86+R140</f>
        <v>0.45901440000000004</v>
      </c>
      <c r="S85" s="213"/>
      <c r="T85" s="215">
        <f>T86+T140</f>
        <v>1791.5087599999999</v>
      </c>
      <c r="AR85" s="216" t="s">
        <v>24</v>
      </c>
      <c r="AT85" s="217" t="s">
        <v>74</v>
      </c>
      <c r="AU85" s="217" t="s">
        <v>75</v>
      </c>
      <c r="AY85" s="216" t="s">
        <v>131</v>
      </c>
      <c r="BK85" s="218">
        <f>BK86+BK140</f>
        <v>0</v>
      </c>
    </row>
    <row r="86" s="10" customFormat="1" ht="19.92" customHeight="1">
      <c r="B86" s="205"/>
      <c r="C86" s="206"/>
      <c r="D86" s="207" t="s">
        <v>74</v>
      </c>
      <c r="E86" s="219" t="s">
        <v>156</v>
      </c>
      <c r="F86" s="219" t="s">
        <v>910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P87+P100</f>
        <v>0</v>
      </c>
      <c r="Q86" s="213"/>
      <c r="R86" s="214">
        <f>R87+R100</f>
        <v>0</v>
      </c>
      <c r="S86" s="213"/>
      <c r="T86" s="215">
        <f>T87+T100</f>
        <v>0</v>
      </c>
      <c r="AR86" s="216" t="s">
        <v>24</v>
      </c>
      <c r="AT86" s="217" t="s">
        <v>74</v>
      </c>
      <c r="AU86" s="217" t="s">
        <v>24</v>
      </c>
      <c r="AY86" s="216" t="s">
        <v>131</v>
      </c>
      <c r="BK86" s="218">
        <f>BK87+BK100</f>
        <v>0</v>
      </c>
    </row>
    <row r="87" s="10" customFormat="1" ht="14.88" customHeight="1">
      <c r="B87" s="205"/>
      <c r="C87" s="206"/>
      <c r="D87" s="207" t="s">
        <v>74</v>
      </c>
      <c r="E87" s="219" t="s">
        <v>911</v>
      </c>
      <c r="F87" s="219" t="s">
        <v>912</v>
      </c>
      <c r="G87" s="206"/>
      <c r="H87" s="206"/>
      <c r="I87" s="209"/>
      <c r="J87" s="220">
        <f>BK87</f>
        <v>0</v>
      </c>
      <c r="K87" s="206"/>
      <c r="L87" s="211"/>
      <c r="M87" s="212"/>
      <c r="N87" s="213"/>
      <c r="O87" s="213"/>
      <c r="P87" s="214">
        <f>SUM(P88:P99)</f>
        <v>0</v>
      </c>
      <c r="Q87" s="213"/>
      <c r="R87" s="214">
        <f>SUM(R88:R99)</f>
        <v>0</v>
      </c>
      <c r="S87" s="213"/>
      <c r="T87" s="215">
        <f>SUM(T88:T99)</f>
        <v>0</v>
      </c>
      <c r="AR87" s="216" t="s">
        <v>24</v>
      </c>
      <c r="AT87" s="217" t="s">
        <v>74</v>
      </c>
      <c r="AU87" s="217" t="s">
        <v>84</v>
      </c>
      <c r="AY87" s="216" t="s">
        <v>131</v>
      </c>
      <c r="BK87" s="218">
        <f>SUM(BK88:BK99)</f>
        <v>0</v>
      </c>
    </row>
    <row r="88" s="1" customFormat="1" ht="25.5" customHeight="1">
      <c r="B88" s="46"/>
      <c r="C88" s="221" t="s">
        <v>24</v>
      </c>
      <c r="D88" s="221" t="s">
        <v>133</v>
      </c>
      <c r="E88" s="222" t="s">
        <v>913</v>
      </c>
      <c r="F88" s="223" t="s">
        <v>914</v>
      </c>
      <c r="G88" s="224" t="s">
        <v>136</v>
      </c>
      <c r="H88" s="225">
        <v>312.132</v>
      </c>
      <c r="I88" s="226"/>
      <c r="J88" s="227">
        <f>ROUND(I88*H88,2)</f>
        <v>0</v>
      </c>
      <c r="K88" s="223" t="s">
        <v>915</v>
      </c>
      <c r="L88" s="72"/>
      <c r="M88" s="228" t="s">
        <v>22</v>
      </c>
      <c r="N88" s="229" t="s">
        <v>46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138</v>
      </c>
      <c r="AT88" s="24" t="s">
        <v>133</v>
      </c>
      <c r="AU88" s="24" t="s">
        <v>149</v>
      </c>
      <c r="AY88" s="24" t="s">
        <v>131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24</v>
      </c>
      <c r="BK88" s="232">
        <f>ROUND(I88*H88,2)</f>
        <v>0</v>
      </c>
      <c r="BL88" s="24" t="s">
        <v>138</v>
      </c>
      <c r="BM88" s="24" t="s">
        <v>916</v>
      </c>
    </row>
    <row r="89" s="13" customFormat="1">
      <c r="B89" s="272"/>
      <c r="C89" s="273"/>
      <c r="D89" s="235" t="s">
        <v>140</v>
      </c>
      <c r="E89" s="274" t="s">
        <v>22</v>
      </c>
      <c r="F89" s="275" t="s">
        <v>917</v>
      </c>
      <c r="G89" s="273"/>
      <c r="H89" s="274" t="s">
        <v>22</v>
      </c>
      <c r="I89" s="276"/>
      <c r="J89" s="273"/>
      <c r="K89" s="273"/>
      <c r="L89" s="277"/>
      <c r="M89" s="278"/>
      <c r="N89" s="279"/>
      <c r="O89" s="279"/>
      <c r="P89" s="279"/>
      <c r="Q89" s="279"/>
      <c r="R89" s="279"/>
      <c r="S89" s="279"/>
      <c r="T89" s="280"/>
      <c r="AT89" s="281" t="s">
        <v>140</v>
      </c>
      <c r="AU89" s="281" t="s">
        <v>149</v>
      </c>
      <c r="AV89" s="13" t="s">
        <v>24</v>
      </c>
      <c r="AW89" s="13" t="s">
        <v>39</v>
      </c>
      <c r="AX89" s="13" t="s">
        <v>75</v>
      </c>
      <c r="AY89" s="281" t="s">
        <v>131</v>
      </c>
    </row>
    <row r="90" s="13" customFormat="1">
      <c r="B90" s="272"/>
      <c r="C90" s="273"/>
      <c r="D90" s="235" t="s">
        <v>140</v>
      </c>
      <c r="E90" s="274" t="s">
        <v>22</v>
      </c>
      <c r="F90" s="275" t="s">
        <v>918</v>
      </c>
      <c r="G90" s="273"/>
      <c r="H90" s="274" t="s">
        <v>22</v>
      </c>
      <c r="I90" s="276"/>
      <c r="J90" s="273"/>
      <c r="K90" s="273"/>
      <c r="L90" s="277"/>
      <c r="M90" s="278"/>
      <c r="N90" s="279"/>
      <c r="O90" s="279"/>
      <c r="P90" s="279"/>
      <c r="Q90" s="279"/>
      <c r="R90" s="279"/>
      <c r="S90" s="279"/>
      <c r="T90" s="280"/>
      <c r="AT90" s="281" t="s">
        <v>140</v>
      </c>
      <c r="AU90" s="281" t="s">
        <v>149</v>
      </c>
      <c r="AV90" s="13" t="s">
        <v>24</v>
      </c>
      <c r="AW90" s="13" t="s">
        <v>39</v>
      </c>
      <c r="AX90" s="13" t="s">
        <v>75</v>
      </c>
      <c r="AY90" s="281" t="s">
        <v>131</v>
      </c>
    </row>
    <row r="91" s="11" customFormat="1">
      <c r="B91" s="233"/>
      <c r="C91" s="234"/>
      <c r="D91" s="235" t="s">
        <v>140</v>
      </c>
      <c r="E91" s="236" t="s">
        <v>22</v>
      </c>
      <c r="F91" s="237" t="s">
        <v>919</v>
      </c>
      <c r="G91" s="234"/>
      <c r="H91" s="238">
        <v>312.132</v>
      </c>
      <c r="I91" s="239"/>
      <c r="J91" s="234"/>
      <c r="K91" s="234"/>
      <c r="L91" s="240"/>
      <c r="M91" s="241"/>
      <c r="N91" s="242"/>
      <c r="O91" s="242"/>
      <c r="P91" s="242"/>
      <c r="Q91" s="242"/>
      <c r="R91" s="242"/>
      <c r="S91" s="242"/>
      <c r="T91" s="243"/>
      <c r="AT91" s="244" t="s">
        <v>140</v>
      </c>
      <c r="AU91" s="244" t="s">
        <v>149</v>
      </c>
      <c r="AV91" s="11" t="s">
        <v>84</v>
      </c>
      <c r="AW91" s="11" t="s">
        <v>39</v>
      </c>
      <c r="AX91" s="11" t="s">
        <v>24</v>
      </c>
      <c r="AY91" s="244" t="s">
        <v>131</v>
      </c>
    </row>
    <row r="92" s="1" customFormat="1" ht="25.5" customHeight="1">
      <c r="B92" s="46"/>
      <c r="C92" s="221" t="s">
        <v>84</v>
      </c>
      <c r="D92" s="221" t="s">
        <v>133</v>
      </c>
      <c r="E92" s="222" t="s">
        <v>920</v>
      </c>
      <c r="F92" s="223" t="s">
        <v>921</v>
      </c>
      <c r="G92" s="224" t="s">
        <v>136</v>
      </c>
      <c r="H92" s="225">
        <v>52.835999999999999</v>
      </c>
      <c r="I92" s="226"/>
      <c r="J92" s="227">
        <f>ROUND(I92*H92,2)</f>
        <v>0</v>
      </c>
      <c r="K92" s="223" t="s">
        <v>915</v>
      </c>
      <c r="L92" s="72"/>
      <c r="M92" s="228" t="s">
        <v>22</v>
      </c>
      <c r="N92" s="229" t="s">
        <v>46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138</v>
      </c>
      <c r="AT92" s="24" t="s">
        <v>133</v>
      </c>
      <c r="AU92" s="24" t="s">
        <v>149</v>
      </c>
      <c r="AY92" s="24" t="s">
        <v>131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24</v>
      </c>
      <c r="BK92" s="232">
        <f>ROUND(I92*H92,2)</f>
        <v>0</v>
      </c>
      <c r="BL92" s="24" t="s">
        <v>138</v>
      </c>
      <c r="BM92" s="24" t="s">
        <v>922</v>
      </c>
    </row>
    <row r="93" s="13" customFormat="1">
      <c r="B93" s="272"/>
      <c r="C93" s="273"/>
      <c r="D93" s="235" t="s">
        <v>140</v>
      </c>
      <c r="E93" s="274" t="s">
        <v>22</v>
      </c>
      <c r="F93" s="275" t="s">
        <v>917</v>
      </c>
      <c r="G93" s="273"/>
      <c r="H93" s="274" t="s">
        <v>22</v>
      </c>
      <c r="I93" s="276"/>
      <c r="J93" s="273"/>
      <c r="K93" s="273"/>
      <c r="L93" s="277"/>
      <c r="M93" s="278"/>
      <c r="N93" s="279"/>
      <c r="O93" s="279"/>
      <c r="P93" s="279"/>
      <c r="Q93" s="279"/>
      <c r="R93" s="279"/>
      <c r="S93" s="279"/>
      <c r="T93" s="280"/>
      <c r="AT93" s="281" t="s">
        <v>140</v>
      </c>
      <c r="AU93" s="281" t="s">
        <v>149</v>
      </c>
      <c r="AV93" s="13" t="s">
        <v>24</v>
      </c>
      <c r="AW93" s="13" t="s">
        <v>39</v>
      </c>
      <c r="AX93" s="13" t="s">
        <v>75</v>
      </c>
      <c r="AY93" s="281" t="s">
        <v>131</v>
      </c>
    </row>
    <row r="94" s="13" customFormat="1">
      <c r="B94" s="272"/>
      <c r="C94" s="273"/>
      <c r="D94" s="235" t="s">
        <v>140</v>
      </c>
      <c r="E94" s="274" t="s">
        <v>22</v>
      </c>
      <c r="F94" s="275" t="s">
        <v>918</v>
      </c>
      <c r="G94" s="273"/>
      <c r="H94" s="274" t="s">
        <v>22</v>
      </c>
      <c r="I94" s="276"/>
      <c r="J94" s="273"/>
      <c r="K94" s="273"/>
      <c r="L94" s="277"/>
      <c r="M94" s="278"/>
      <c r="N94" s="279"/>
      <c r="O94" s="279"/>
      <c r="P94" s="279"/>
      <c r="Q94" s="279"/>
      <c r="R94" s="279"/>
      <c r="S94" s="279"/>
      <c r="T94" s="280"/>
      <c r="AT94" s="281" t="s">
        <v>140</v>
      </c>
      <c r="AU94" s="281" t="s">
        <v>149</v>
      </c>
      <c r="AV94" s="13" t="s">
        <v>24</v>
      </c>
      <c r="AW94" s="13" t="s">
        <v>39</v>
      </c>
      <c r="AX94" s="13" t="s">
        <v>75</v>
      </c>
      <c r="AY94" s="281" t="s">
        <v>131</v>
      </c>
    </row>
    <row r="95" s="11" customFormat="1">
      <c r="B95" s="233"/>
      <c r="C95" s="234"/>
      <c r="D95" s="235" t="s">
        <v>140</v>
      </c>
      <c r="E95" s="236" t="s">
        <v>22</v>
      </c>
      <c r="F95" s="237" t="s">
        <v>923</v>
      </c>
      <c r="G95" s="234"/>
      <c r="H95" s="238">
        <v>52.835999999999999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140</v>
      </c>
      <c r="AU95" s="244" t="s">
        <v>149</v>
      </c>
      <c r="AV95" s="11" t="s">
        <v>84</v>
      </c>
      <c r="AW95" s="11" t="s">
        <v>39</v>
      </c>
      <c r="AX95" s="11" t="s">
        <v>24</v>
      </c>
      <c r="AY95" s="244" t="s">
        <v>131</v>
      </c>
    </row>
    <row r="96" s="1" customFormat="1" ht="25.5" customHeight="1">
      <c r="B96" s="46"/>
      <c r="C96" s="221" t="s">
        <v>149</v>
      </c>
      <c r="D96" s="221" t="s">
        <v>133</v>
      </c>
      <c r="E96" s="222" t="s">
        <v>924</v>
      </c>
      <c r="F96" s="223" t="s">
        <v>925</v>
      </c>
      <c r="G96" s="224" t="s">
        <v>136</v>
      </c>
      <c r="H96" s="225">
        <v>49.979999999999997</v>
      </c>
      <c r="I96" s="226"/>
      <c r="J96" s="227">
        <f>ROUND(I96*H96,2)</f>
        <v>0</v>
      </c>
      <c r="K96" s="223" t="s">
        <v>915</v>
      </c>
      <c r="L96" s="72"/>
      <c r="M96" s="228" t="s">
        <v>22</v>
      </c>
      <c r="N96" s="229" t="s">
        <v>46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</v>
      </c>
      <c r="T96" s="231">
        <f>S96*H96</f>
        <v>0</v>
      </c>
      <c r="AR96" s="24" t="s">
        <v>138</v>
      </c>
      <c r="AT96" s="24" t="s">
        <v>133</v>
      </c>
      <c r="AU96" s="24" t="s">
        <v>149</v>
      </c>
      <c r="AY96" s="24" t="s">
        <v>131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24</v>
      </c>
      <c r="BK96" s="232">
        <f>ROUND(I96*H96,2)</f>
        <v>0</v>
      </c>
      <c r="BL96" s="24" t="s">
        <v>138</v>
      </c>
      <c r="BM96" s="24" t="s">
        <v>926</v>
      </c>
    </row>
    <row r="97" s="13" customFormat="1">
      <c r="B97" s="272"/>
      <c r="C97" s="273"/>
      <c r="D97" s="235" t="s">
        <v>140</v>
      </c>
      <c r="E97" s="274" t="s">
        <v>22</v>
      </c>
      <c r="F97" s="275" t="s">
        <v>917</v>
      </c>
      <c r="G97" s="273"/>
      <c r="H97" s="274" t="s">
        <v>22</v>
      </c>
      <c r="I97" s="276"/>
      <c r="J97" s="273"/>
      <c r="K97" s="273"/>
      <c r="L97" s="277"/>
      <c r="M97" s="278"/>
      <c r="N97" s="279"/>
      <c r="O97" s="279"/>
      <c r="P97" s="279"/>
      <c r="Q97" s="279"/>
      <c r="R97" s="279"/>
      <c r="S97" s="279"/>
      <c r="T97" s="280"/>
      <c r="AT97" s="281" t="s">
        <v>140</v>
      </c>
      <c r="AU97" s="281" t="s">
        <v>149</v>
      </c>
      <c r="AV97" s="13" t="s">
        <v>24</v>
      </c>
      <c r="AW97" s="13" t="s">
        <v>39</v>
      </c>
      <c r="AX97" s="13" t="s">
        <v>75</v>
      </c>
      <c r="AY97" s="281" t="s">
        <v>131</v>
      </c>
    </row>
    <row r="98" s="13" customFormat="1">
      <c r="B98" s="272"/>
      <c r="C98" s="273"/>
      <c r="D98" s="235" t="s">
        <v>140</v>
      </c>
      <c r="E98" s="274" t="s">
        <v>22</v>
      </c>
      <c r="F98" s="275" t="s">
        <v>918</v>
      </c>
      <c r="G98" s="273"/>
      <c r="H98" s="274" t="s">
        <v>22</v>
      </c>
      <c r="I98" s="276"/>
      <c r="J98" s="273"/>
      <c r="K98" s="273"/>
      <c r="L98" s="277"/>
      <c r="M98" s="278"/>
      <c r="N98" s="279"/>
      <c r="O98" s="279"/>
      <c r="P98" s="279"/>
      <c r="Q98" s="279"/>
      <c r="R98" s="279"/>
      <c r="S98" s="279"/>
      <c r="T98" s="280"/>
      <c r="AT98" s="281" t="s">
        <v>140</v>
      </c>
      <c r="AU98" s="281" t="s">
        <v>149</v>
      </c>
      <c r="AV98" s="13" t="s">
        <v>24</v>
      </c>
      <c r="AW98" s="13" t="s">
        <v>39</v>
      </c>
      <c r="AX98" s="13" t="s">
        <v>75</v>
      </c>
      <c r="AY98" s="281" t="s">
        <v>131</v>
      </c>
    </row>
    <row r="99" s="11" customFormat="1">
      <c r="B99" s="233"/>
      <c r="C99" s="234"/>
      <c r="D99" s="235" t="s">
        <v>140</v>
      </c>
      <c r="E99" s="236" t="s">
        <v>22</v>
      </c>
      <c r="F99" s="237" t="s">
        <v>927</v>
      </c>
      <c r="G99" s="234"/>
      <c r="H99" s="238">
        <v>49.979999999999997</v>
      </c>
      <c r="I99" s="239"/>
      <c r="J99" s="234"/>
      <c r="K99" s="234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140</v>
      </c>
      <c r="AU99" s="244" t="s">
        <v>149</v>
      </c>
      <c r="AV99" s="11" t="s">
        <v>84</v>
      </c>
      <c r="AW99" s="11" t="s">
        <v>39</v>
      </c>
      <c r="AX99" s="11" t="s">
        <v>24</v>
      </c>
      <c r="AY99" s="244" t="s">
        <v>131</v>
      </c>
    </row>
    <row r="100" s="10" customFormat="1" ht="22.32" customHeight="1">
      <c r="B100" s="205"/>
      <c r="C100" s="206"/>
      <c r="D100" s="207" t="s">
        <v>74</v>
      </c>
      <c r="E100" s="219" t="s">
        <v>928</v>
      </c>
      <c r="F100" s="219" t="s">
        <v>929</v>
      </c>
      <c r="G100" s="206"/>
      <c r="H100" s="206"/>
      <c r="I100" s="209"/>
      <c r="J100" s="220">
        <f>BK100</f>
        <v>0</v>
      </c>
      <c r="K100" s="206"/>
      <c r="L100" s="211"/>
      <c r="M100" s="212"/>
      <c r="N100" s="213"/>
      <c r="O100" s="213"/>
      <c r="P100" s="214">
        <f>SUM(P101:P139)</f>
        <v>0</v>
      </c>
      <c r="Q100" s="213"/>
      <c r="R100" s="214">
        <f>SUM(R101:R139)</f>
        <v>0</v>
      </c>
      <c r="S100" s="213"/>
      <c r="T100" s="215">
        <f>SUM(T101:T139)</f>
        <v>0</v>
      </c>
      <c r="AR100" s="216" t="s">
        <v>24</v>
      </c>
      <c r="AT100" s="217" t="s">
        <v>74</v>
      </c>
      <c r="AU100" s="217" t="s">
        <v>84</v>
      </c>
      <c r="AY100" s="216" t="s">
        <v>131</v>
      </c>
      <c r="BK100" s="218">
        <f>SUM(BK101:BK139)</f>
        <v>0</v>
      </c>
    </row>
    <row r="101" s="1" customFormat="1" ht="38.25" customHeight="1">
      <c r="B101" s="46"/>
      <c r="C101" s="221" t="s">
        <v>138</v>
      </c>
      <c r="D101" s="221" t="s">
        <v>133</v>
      </c>
      <c r="E101" s="222" t="s">
        <v>930</v>
      </c>
      <c r="F101" s="223" t="s">
        <v>931</v>
      </c>
      <c r="G101" s="224" t="s">
        <v>136</v>
      </c>
      <c r="H101" s="225">
        <v>47.600000000000001</v>
      </c>
      <c r="I101" s="226"/>
      <c r="J101" s="227">
        <f>ROUND(I101*H101,2)</f>
        <v>0</v>
      </c>
      <c r="K101" s="223" t="s">
        <v>915</v>
      </c>
      <c r="L101" s="72"/>
      <c r="M101" s="228" t="s">
        <v>22</v>
      </c>
      <c r="N101" s="229" t="s">
        <v>46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138</v>
      </c>
      <c r="AT101" s="24" t="s">
        <v>133</v>
      </c>
      <c r="AU101" s="24" t="s">
        <v>149</v>
      </c>
      <c r="AY101" s="24" t="s">
        <v>131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24</v>
      </c>
      <c r="BK101" s="232">
        <f>ROUND(I101*H101,2)</f>
        <v>0</v>
      </c>
      <c r="BL101" s="24" t="s">
        <v>138</v>
      </c>
      <c r="BM101" s="24" t="s">
        <v>932</v>
      </c>
    </row>
    <row r="102" s="13" customFormat="1">
      <c r="B102" s="272"/>
      <c r="C102" s="273"/>
      <c r="D102" s="235" t="s">
        <v>140</v>
      </c>
      <c r="E102" s="274" t="s">
        <v>22</v>
      </c>
      <c r="F102" s="275" t="s">
        <v>917</v>
      </c>
      <c r="G102" s="273"/>
      <c r="H102" s="274" t="s">
        <v>22</v>
      </c>
      <c r="I102" s="276"/>
      <c r="J102" s="273"/>
      <c r="K102" s="273"/>
      <c r="L102" s="277"/>
      <c r="M102" s="278"/>
      <c r="N102" s="279"/>
      <c r="O102" s="279"/>
      <c r="P102" s="279"/>
      <c r="Q102" s="279"/>
      <c r="R102" s="279"/>
      <c r="S102" s="279"/>
      <c r="T102" s="280"/>
      <c r="AT102" s="281" t="s">
        <v>140</v>
      </c>
      <c r="AU102" s="281" t="s">
        <v>149</v>
      </c>
      <c r="AV102" s="13" t="s">
        <v>24</v>
      </c>
      <c r="AW102" s="13" t="s">
        <v>39</v>
      </c>
      <c r="AX102" s="13" t="s">
        <v>75</v>
      </c>
      <c r="AY102" s="281" t="s">
        <v>131</v>
      </c>
    </row>
    <row r="103" s="11" customFormat="1">
      <c r="B103" s="233"/>
      <c r="C103" s="234"/>
      <c r="D103" s="235" t="s">
        <v>140</v>
      </c>
      <c r="E103" s="236" t="s">
        <v>22</v>
      </c>
      <c r="F103" s="237" t="s">
        <v>933</v>
      </c>
      <c r="G103" s="234"/>
      <c r="H103" s="238">
        <v>47.600000000000001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140</v>
      </c>
      <c r="AU103" s="244" t="s">
        <v>149</v>
      </c>
      <c r="AV103" s="11" t="s">
        <v>84</v>
      </c>
      <c r="AW103" s="11" t="s">
        <v>39</v>
      </c>
      <c r="AX103" s="11" t="s">
        <v>24</v>
      </c>
      <c r="AY103" s="244" t="s">
        <v>131</v>
      </c>
    </row>
    <row r="104" s="1" customFormat="1" ht="38.25" customHeight="1">
      <c r="B104" s="46"/>
      <c r="C104" s="221" t="s">
        <v>156</v>
      </c>
      <c r="D104" s="221" t="s">
        <v>133</v>
      </c>
      <c r="E104" s="222" t="s">
        <v>934</v>
      </c>
      <c r="F104" s="223" t="s">
        <v>935</v>
      </c>
      <c r="G104" s="224" t="s">
        <v>136</v>
      </c>
      <c r="H104" s="225">
        <v>140.59999999999999</v>
      </c>
      <c r="I104" s="226"/>
      <c r="J104" s="227">
        <f>ROUND(I104*H104,2)</f>
        <v>0</v>
      </c>
      <c r="K104" s="223" t="s">
        <v>915</v>
      </c>
      <c r="L104" s="72"/>
      <c r="M104" s="228" t="s">
        <v>22</v>
      </c>
      <c r="N104" s="229" t="s">
        <v>46</v>
      </c>
      <c r="O104" s="47"/>
      <c r="P104" s="230">
        <f>O104*H104</f>
        <v>0</v>
      </c>
      <c r="Q104" s="230">
        <v>0</v>
      </c>
      <c r="R104" s="230">
        <f>Q104*H104</f>
        <v>0</v>
      </c>
      <c r="S104" s="230">
        <v>0</v>
      </c>
      <c r="T104" s="231">
        <f>S104*H104</f>
        <v>0</v>
      </c>
      <c r="AR104" s="24" t="s">
        <v>138</v>
      </c>
      <c r="AT104" s="24" t="s">
        <v>133</v>
      </c>
      <c r="AU104" s="24" t="s">
        <v>149</v>
      </c>
      <c r="AY104" s="24" t="s">
        <v>131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24" t="s">
        <v>24</v>
      </c>
      <c r="BK104" s="232">
        <f>ROUND(I104*H104,2)</f>
        <v>0</v>
      </c>
      <c r="BL104" s="24" t="s">
        <v>138</v>
      </c>
      <c r="BM104" s="24" t="s">
        <v>936</v>
      </c>
    </row>
    <row r="105" s="13" customFormat="1">
      <c r="B105" s="272"/>
      <c r="C105" s="273"/>
      <c r="D105" s="235" t="s">
        <v>140</v>
      </c>
      <c r="E105" s="274" t="s">
        <v>22</v>
      </c>
      <c r="F105" s="275" t="s">
        <v>917</v>
      </c>
      <c r="G105" s="273"/>
      <c r="H105" s="274" t="s">
        <v>22</v>
      </c>
      <c r="I105" s="276"/>
      <c r="J105" s="273"/>
      <c r="K105" s="273"/>
      <c r="L105" s="277"/>
      <c r="M105" s="278"/>
      <c r="N105" s="279"/>
      <c r="O105" s="279"/>
      <c r="P105" s="279"/>
      <c r="Q105" s="279"/>
      <c r="R105" s="279"/>
      <c r="S105" s="279"/>
      <c r="T105" s="280"/>
      <c r="AT105" s="281" t="s">
        <v>140</v>
      </c>
      <c r="AU105" s="281" t="s">
        <v>149</v>
      </c>
      <c r="AV105" s="13" t="s">
        <v>24</v>
      </c>
      <c r="AW105" s="13" t="s">
        <v>39</v>
      </c>
      <c r="AX105" s="13" t="s">
        <v>75</v>
      </c>
      <c r="AY105" s="281" t="s">
        <v>131</v>
      </c>
    </row>
    <row r="106" s="11" customFormat="1">
      <c r="B106" s="233"/>
      <c r="C106" s="234"/>
      <c r="D106" s="235" t="s">
        <v>140</v>
      </c>
      <c r="E106" s="236" t="s">
        <v>22</v>
      </c>
      <c r="F106" s="237" t="s">
        <v>937</v>
      </c>
      <c r="G106" s="234"/>
      <c r="H106" s="238">
        <v>12.6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AT106" s="244" t="s">
        <v>140</v>
      </c>
      <c r="AU106" s="244" t="s">
        <v>149</v>
      </c>
      <c r="AV106" s="11" t="s">
        <v>84</v>
      </c>
      <c r="AW106" s="11" t="s">
        <v>39</v>
      </c>
      <c r="AX106" s="11" t="s">
        <v>75</v>
      </c>
      <c r="AY106" s="244" t="s">
        <v>131</v>
      </c>
    </row>
    <row r="107" s="11" customFormat="1">
      <c r="B107" s="233"/>
      <c r="C107" s="234"/>
      <c r="D107" s="235" t="s">
        <v>140</v>
      </c>
      <c r="E107" s="236" t="s">
        <v>22</v>
      </c>
      <c r="F107" s="237" t="s">
        <v>938</v>
      </c>
      <c r="G107" s="234"/>
      <c r="H107" s="238">
        <v>25.199999999999999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140</v>
      </c>
      <c r="AU107" s="244" t="s">
        <v>149</v>
      </c>
      <c r="AV107" s="11" t="s">
        <v>84</v>
      </c>
      <c r="AW107" s="11" t="s">
        <v>39</v>
      </c>
      <c r="AX107" s="11" t="s">
        <v>75</v>
      </c>
      <c r="AY107" s="244" t="s">
        <v>131</v>
      </c>
    </row>
    <row r="108" s="11" customFormat="1">
      <c r="B108" s="233"/>
      <c r="C108" s="234"/>
      <c r="D108" s="235" t="s">
        <v>140</v>
      </c>
      <c r="E108" s="236" t="s">
        <v>22</v>
      </c>
      <c r="F108" s="237" t="s">
        <v>939</v>
      </c>
      <c r="G108" s="234"/>
      <c r="H108" s="238">
        <v>87.079999999999998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140</v>
      </c>
      <c r="AU108" s="244" t="s">
        <v>149</v>
      </c>
      <c r="AV108" s="11" t="s">
        <v>84</v>
      </c>
      <c r="AW108" s="11" t="s">
        <v>39</v>
      </c>
      <c r="AX108" s="11" t="s">
        <v>75</v>
      </c>
      <c r="AY108" s="244" t="s">
        <v>131</v>
      </c>
    </row>
    <row r="109" s="11" customFormat="1">
      <c r="B109" s="233"/>
      <c r="C109" s="234"/>
      <c r="D109" s="235" t="s">
        <v>140</v>
      </c>
      <c r="E109" s="236" t="s">
        <v>22</v>
      </c>
      <c r="F109" s="237" t="s">
        <v>940</v>
      </c>
      <c r="G109" s="234"/>
      <c r="H109" s="238">
        <v>15.720000000000001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140</v>
      </c>
      <c r="AU109" s="244" t="s">
        <v>149</v>
      </c>
      <c r="AV109" s="11" t="s">
        <v>84</v>
      </c>
      <c r="AW109" s="11" t="s">
        <v>39</v>
      </c>
      <c r="AX109" s="11" t="s">
        <v>75</v>
      </c>
      <c r="AY109" s="244" t="s">
        <v>131</v>
      </c>
    </row>
    <row r="110" s="12" customFormat="1">
      <c r="B110" s="257"/>
      <c r="C110" s="258"/>
      <c r="D110" s="235" t="s">
        <v>140</v>
      </c>
      <c r="E110" s="259" t="s">
        <v>22</v>
      </c>
      <c r="F110" s="260" t="s">
        <v>254</v>
      </c>
      <c r="G110" s="258"/>
      <c r="H110" s="261">
        <v>140.59999999999999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AT110" s="267" t="s">
        <v>140</v>
      </c>
      <c r="AU110" s="267" t="s">
        <v>149</v>
      </c>
      <c r="AV110" s="12" t="s">
        <v>138</v>
      </c>
      <c r="AW110" s="12" t="s">
        <v>39</v>
      </c>
      <c r="AX110" s="12" t="s">
        <v>24</v>
      </c>
      <c r="AY110" s="267" t="s">
        <v>131</v>
      </c>
    </row>
    <row r="111" s="1" customFormat="1" ht="16.5" customHeight="1">
      <c r="B111" s="46"/>
      <c r="C111" s="221" t="s">
        <v>160</v>
      </c>
      <c r="D111" s="221" t="s">
        <v>133</v>
      </c>
      <c r="E111" s="222" t="s">
        <v>941</v>
      </c>
      <c r="F111" s="223" t="s">
        <v>942</v>
      </c>
      <c r="G111" s="224" t="s">
        <v>136</v>
      </c>
      <c r="H111" s="225">
        <v>188.19999999999999</v>
      </c>
      <c r="I111" s="226"/>
      <c r="J111" s="227">
        <f>ROUND(I111*H111,2)</f>
        <v>0</v>
      </c>
      <c r="K111" s="223" t="s">
        <v>915</v>
      </c>
      <c r="L111" s="72"/>
      <c r="M111" s="228" t="s">
        <v>22</v>
      </c>
      <c r="N111" s="229" t="s">
        <v>46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138</v>
      </c>
      <c r="AT111" s="24" t="s">
        <v>133</v>
      </c>
      <c r="AU111" s="24" t="s">
        <v>149</v>
      </c>
      <c r="AY111" s="24" t="s">
        <v>131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24</v>
      </c>
      <c r="BK111" s="232">
        <f>ROUND(I111*H111,2)</f>
        <v>0</v>
      </c>
      <c r="BL111" s="24" t="s">
        <v>138</v>
      </c>
      <c r="BM111" s="24" t="s">
        <v>943</v>
      </c>
    </row>
    <row r="112" s="13" customFormat="1">
      <c r="B112" s="272"/>
      <c r="C112" s="273"/>
      <c r="D112" s="235" t="s">
        <v>140</v>
      </c>
      <c r="E112" s="274" t="s">
        <v>22</v>
      </c>
      <c r="F112" s="275" t="s">
        <v>917</v>
      </c>
      <c r="G112" s="273"/>
      <c r="H112" s="274" t="s">
        <v>22</v>
      </c>
      <c r="I112" s="276"/>
      <c r="J112" s="273"/>
      <c r="K112" s="273"/>
      <c r="L112" s="277"/>
      <c r="M112" s="278"/>
      <c r="N112" s="279"/>
      <c r="O112" s="279"/>
      <c r="P112" s="279"/>
      <c r="Q112" s="279"/>
      <c r="R112" s="279"/>
      <c r="S112" s="279"/>
      <c r="T112" s="280"/>
      <c r="AT112" s="281" t="s">
        <v>140</v>
      </c>
      <c r="AU112" s="281" t="s">
        <v>149</v>
      </c>
      <c r="AV112" s="13" t="s">
        <v>24</v>
      </c>
      <c r="AW112" s="13" t="s">
        <v>39</v>
      </c>
      <c r="AX112" s="13" t="s">
        <v>75</v>
      </c>
      <c r="AY112" s="281" t="s">
        <v>131</v>
      </c>
    </row>
    <row r="113" s="11" customFormat="1">
      <c r="B113" s="233"/>
      <c r="C113" s="234"/>
      <c r="D113" s="235" t="s">
        <v>140</v>
      </c>
      <c r="E113" s="236" t="s">
        <v>22</v>
      </c>
      <c r="F113" s="237" t="s">
        <v>933</v>
      </c>
      <c r="G113" s="234"/>
      <c r="H113" s="238">
        <v>47.600000000000001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140</v>
      </c>
      <c r="AU113" s="244" t="s">
        <v>149</v>
      </c>
      <c r="AV113" s="11" t="s">
        <v>84</v>
      </c>
      <c r="AW113" s="11" t="s">
        <v>39</v>
      </c>
      <c r="AX113" s="11" t="s">
        <v>75</v>
      </c>
      <c r="AY113" s="244" t="s">
        <v>131</v>
      </c>
    </row>
    <row r="114" s="11" customFormat="1">
      <c r="B114" s="233"/>
      <c r="C114" s="234"/>
      <c r="D114" s="235" t="s">
        <v>140</v>
      </c>
      <c r="E114" s="236" t="s">
        <v>22</v>
      </c>
      <c r="F114" s="237" t="s">
        <v>937</v>
      </c>
      <c r="G114" s="234"/>
      <c r="H114" s="238">
        <v>12.6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140</v>
      </c>
      <c r="AU114" s="244" t="s">
        <v>149</v>
      </c>
      <c r="AV114" s="11" t="s">
        <v>84</v>
      </c>
      <c r="AW114" s="11" t="s">
        <v>39</v>
      </c>
      <c r="AX114" s="11" t="s">
        <v>75</v>
      </c>
      <c r="AY114" s="244" t="s">
        <v>131</v>
      </c>
    </row>
    <row r="115" s="11" customFormat="1">
      <c r="B115" s="233"/>
      <c r="C115" s="234"/>
      <c r="D115" s="235" t="s">
        <v>140</v>
      </c>
      <c r="E115" s="236" t="s">
        <v>22</v>
      </c>
      <c r="F115" s="237" t="s">
        <v>938</v>
      </c>
      <c r="G115" s="234"/>
      <c r="H115" s="238">
        <v>25.199999999999999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AT115" s="244" t="s">
        <v>140</v>
      </c>
      <c r="AU115" s="244" t="s">
        <v>149</v>
      </c>
      <c r="AV115" s="11" t="s">
        <v>84</v>
      </c>
      <c r="AW115" s="11" t="s">
        <v>39</v>
      </c>
      <c r="AX115" s="11" t="s">
        <v>75</v>
      </c>
      <c r="AY115" s="244" t="s">
        <v>131</v>
      </c>
    </row>
    <row r="116" s="11" customFormat="1">
      <c r="B116" s="233"/>
      <c r="C116" s="234"/>
      <c r="D116" s="235" t="s">
        <v>140</v>
      </c>
      <c r="E116" s="236" t="s">
        <v>22</v>
      </c>
      <c r="F116" s="237" t="s">
        <v>939</v>
      </c>
      <c r="G116" s="234"/>
      <c r="H116" s="238">
        <v>87.079999999999998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140</v>
      </c>
      <c r="AU116" s="244" t="s">
        <v>149</v>
      </c>
      <c r="AV116" s="11" t="s">
        <v>84</v>
      </c>
      <c r="AW116" s="11" t="s">
        <v>39</v>
      </c>
      <c r="AX116" s="11" t="s">
        <v>75</v>
      </c>
      <c r="AY116" s="244" t="s">
        <v>131</v>
      </c>
    </row>
    <row r="117" s="11" customFormat="1">
      <c r="B117" s="233"/>
      <c r="C117" s="234"/>
      <c r="D117" s="235" t="s">
        <v>140</v>
      </c>
      <c r="E117" s="236" t="s">
        <v>22</v>
      </c>
      <c r="F117" s="237" t="s">
        <v>940</v>
      </c>
      <c r="G117" s="234"/>
      <c r="H117" s="238">
        <v>15.720000000000001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140</v>
      </c>
      <c r="AU117" s="244" t="s">
        <v>149</v>
      </c>
      <c r="AV117" s="11" t="s">
        <v>84</v>
      </c>
      <c r="AW117" s="11" t="s">
        <v>39</v>
      </c>
      <c r="AX117" s="11" t="s">
        <v>75</v>
      </c>
      <c r="AY117" s="244" t="s">
        <v>131</v>
      </c>
    </row>
    <row r="118" s="12" customFormat="1">
      <c r="B118" s="257"/>
      <c r="C118" s="258"/>
      <c r="D118" s="235" t="s">
        <v>140</v>
      </c>
      <c r="E118" s="259" t="s">
        <v>22</v>
      </c>
      <c r="F118" s="260" t="s">
        <v>254</v>
      </c>
      <c r="G118" s="258"/>
      <c r="H118" s="261">
        <v>188.19999999999999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AT118" s="267" t="s">
        <v>140</v>
      </c>
      <c r="AU118" s="267" t="s">
        <v>149</v>
      </c>
      <c r="AV118" s="12" t="s">
        <v>138</v>
      </c>
      <c r="AW118" s="12" t="s">
        <v>39</v>
      </c>
      <c r="AX118" s="12" t="s">
        <v>24</v>
      </c>
      <c r="AY118" s="267" t="s">
        <v>131</v>
      </c>
    </row>
    <row r="119" s="1" customFormat="1" ht="25.5" customHeight="1">
      <c r="B119" s="46"/>
      <c r="C119" s="221" t="s">
        <v>166</v>
      </c>
      <c r="D119" s="221" t="s">
        <v>133</v>
      </c>
      <c r="E119" s="222" t="s">
        <v>944</v>
      </c>
      <c r="F119" s="223" t="s">
        <v>945</v>
      </c>
      <c r="G119" s="224" t="s">
        <v>136</v>
      </c>
      <c r="H119" s="225">
        <v>501.01999999999998</v>
      </c>
      <c r="I119" s="226"/>
      <c r="J119" s="227">
        <f>ROUND(I119*H119,2)</f>
        <v>0</v>
      </c>
      <c r="K119" s="223" t="s">
        <v>915</v>
      </c>
      <c r="L119" s="72"/>
      <c r="M119" s="228" t="s">
        <v>22</v>
      </c>
      <c r="N119" s="229" t="s">
        <v>46</v>
      </c>
      <c r="O119" s="47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AR119" s="24" t="s">
        <v>138</v>
      </c>
      <c r="AT119" s="24" t="s">
        <v>133</v>
      </c>
      <c r="AU119" s="24" t="s">
        <v>149</v>
      </c>
      <c r="AY119" s="24" t="s">
        <v>131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24" t="s">
        <v>24</v>
      </c>
      <c r="BK119" s="232">
        <f>ROUND(I119*H119,2)</f>
        <v>0</v>
      </c>
      <c r="BL119" s="24" t="s">
        <v>138</v>
      </c>
      <c r="BM119" s="24" t="s">
        <v>946</v>
      </c>
    </row>
    <row r="120" s="13" customFormat="1">
      <c r="B120" s="272"/>
      <c r="C120" s="273"/>
      <c r="D120" s="235" t="s">
        <v>140</v>
      </c>
      <c r="E120" s="274" t="s">
        <v>22</v>
      </c>
      <c r="F120" s="275" t="s">
        <v>917</v>
      </c>
      <c r="G120" s="273"/>
      <c r="H120" s="274" t="s">
        <v>22</v>
      </c>
      <c r="I120" s="276"/>
      <c r="J120" s="273"/>
      <c r="K120" s="273"/>
      <c r="L120" s="277"/>
      <c r="M120" s="278"/>
      <c r="N120" s="279"/>
      <c r="O120" s="279"/>
      <c r="P120" s="279"/>
      <c r="Q120" s="279"/>
      <c r="R120" s="279"/>
      <c r="S120" s="279"/>
      <c r="T120" s="280"/>
      <c r="AT120" s="281" t="s">
        <v>140</v>
      </c>
      <c r="AU120" s="281" t="s">
        <v>149</v>
      </c>
      <c r="AV120" s="13" t="s">
        <v>24</v>
      </c>
      <c r="AW120" s="13" t="s">
        <v>39</v>
      </c>
      <c r="AX120" s="13" t="s">
        <v>75</v>
      </c>
      <c r="AY120" s="281" t="s">
        <v>131</v>
      </c>
    </row>
    <row r="121" s="11" customFormat="1">
      <c r="B121" s="233"/>
      <c r="C121" s="234"/>
      <c r="D121" s="235" t="s">
        <v>140</v>
      </c>
      <c r="E121" s="236" t="s">
        <v>22</v>
      </c>
      <c r="F121" s="237" t="s">
        <v>947</v>
      </c>
      <c r="G121" s="234"/>
      <c r="H121" s="238">
        <v>163.19999999999999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140</v>
      </c>
      <c r="AU121" s="244" t="s">
        <v>149</v>
      </c>
      <c r="AV121" s="11" t="s">
        <v>84</v>
      </c>
      <c r="AW121" s="11" t="s">
        <v>39</v>
      </c>
      <c r="AX121" s="11" t="s">
        <v>75</v>
      </c>
      <c r="AY121" s="244" t="s">
        <v>131</v>
      </c>
    </row>
    <row r="122" s="11" customFormat="1">
      <c r="B122" s="233"/>
      <c r="C122" s="234"/>
      <c r="D122" s="235" t="s">
        <v>140</v>
      </c>
      <c r="E122" s="236" t="s">
        <v>22</v>
      </c>
      <c r="F122" s="237" t="s">
        <v>948</v>
      </c>
      <c r="G122" s="234"/>
      <c r="H122" s="238">
        <v>50.399999999999999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140</v>
      </c>
      <c r="AU122" s="244" t="s">
        <v>149</v>
      </c>
      <c r="AV122" s="11" t="s">
        <v>84</v>
      </c>
      <c r="AW122" s="11" t="s">
        <v>39</v>
      </c>
      <c r="AX122" s="11" t="s">
        <v>75</v>
      </c>
      <c r="AY122" s="244" t="s">
        <v>131</v>
      </c>
    </row>
    <row r="123" s="11" customFormat="1">
      <c r="B123" s="233"/>
      <c r="C123" s="234"/>
      <c r="D123" s="235" t="s">
        <v>140</v>
      </c>
      <c r="E123" s="236" t="s">
        <v>22</v>
      </c>
      <c r="F123" s="237" t="s">
        <v>949</v>
      </c>
      <c r="G123" s="234"/>
      <c r="H123" s="238">
        <v>54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AT123" s="244" t="s">
        <v>140</v>
      </c>
      <c r="AU123" s="244" t="s">
        <v>149</v>
      </c>
      <c r="AV123" s="11" t="s">
        <v>84</v>
      </c>
      <c r="AW123" s="11" t="s">
        <v>39</v>
      </c>
      <c r="AX123" s="11" t="s">
        <v>75</v>
      </c>
      <c r="AY123" s="244" t="s">
        <v>131</v>
      </c>
    </row>
    <row r="124" s="11" customFormat="1">
      <c r="B124" s="233"/>
      <c r="C124" s="234"/>
      <c r="D124" s="235" t="s">
        <v>140</v>
      </c>
      <c r="E124" s="236" t="s">
        <v>22</v>
      </c>
      <c r="F124" s="237" t="s">
        <v>950</v>
      </c>
      <c r="G124" s="234"/>
      <c r="H124" s="238">
        <v>217.69999999999999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140</v>
      </c>
      <c r="AU124" s="244" t="s">
        <v>149</v>
      </c>
      <c r="AV124" s="11" t="s">
        <v>84</v>
      </c>
      <c r="AW124" s="11" t="s">
        <v>39</v>
      </c>
      <c r="AX124" s="11" t="s">
        <v>75</v>
      </c>
      <c r="AY124" s="244" t="s">
        <v>131</v>
      </c>
    </row>
    <row r="125" s="11" customFormat="1">
      <c r="B125" s="233"/>
      <c r="C125" s="234"/>
      <c r="D125" s="235" t="s">
        <v>140</v>
      </c>
      <c r="E125" s="236" t="s">
        <v>22</v>
      </c>
      <c r="F125" s="237" t="s">
        <v>940</v>
      </c>
      <c r="G125" s="234"/>
      <c r="H125" s="238">
        <v>15.720000000000001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140</v>
      </c>
      <c r="AU125" s="244" t="s">
        <v>149</v>
      </c>
      <c r="AV125" s="11" t="s">
        <v>84</v>
      </c>
      <c r="AW125" s="11" t="s">
        <v>39</v>
      </c>
      <c r="AX125" s="11" t="s">
        <v>75</v>
      </c>
      <c r="AY125" s="244" t="s">
        <v>131</v>
      </c>
    </row>
    <row r="126" s="12" customFormat="1">
      <c r="B126" s="257"/>
      <c r="C126" s="258"/>
      <c r="D126" s="235" t="s">
        <v>140</v>
      </c>
      <c r="E126" s="259" t="s">
        <v>22</v>
      </c>
      <c r="F126" s="260" t="s">
        <v>254</v>
      </c>
      <c r="G126" s="258"/>
      <c r="H126" s="261">
        <v>501.01999999999998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AT126" s="267" t="s">
        <v>140</v>
      </c>
      <c r="AU126" s="267" t="s">
        <v>149</v>
      </c>
      <c r="AV126" s="12" t="s">
        <v>138</v>
      </c>
      <c r="AW126" s="12" t="s">
        <v>39</v>
      </c>
      <c r="AX126" s="12" t="s">
        <v>24</v>
      </c>
      <c r="AY126" s="267" t="s">
        <v>131</v>
      </c>
    </row>
    <row r="127" s="1" customFormat="1" ht="38.25" customHeight="1">
      <c r="B127" s="46"/>
      <c r="C127" s="221" t="s">
        <v>146</v>
      </c>
      <c r="D127" s="221" t="s">
        <v>133</v>
      </c>
      <c r="E127" s="222" t="s">
        <v>951</v>
      </c>
      <c r="F127" s="223" t="s">
        <v>952</v>
      </c>
      <c r="G127" s="224" t="s">
        <v>136</v>
      </c>
      <c r="H127" s="225">
        <v>337.81999999999999</v>
      </c>
      <c r="I127" s="226"/>
      <c r="J127" s="227">
        <f>ROUND(I127*H127,2)</f>
        <v>0</v>
      </c>
      <c r="K127" s="223" t="s">
        <v>915</v>
      </c>
      <c r="L127" s="72"/>
      <c r="M127" s="228" t="s">
        <v>22</v>
      </c>
      <c r="N127" s="229" t="s">
        <v>46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138</v>
      </c>
      <c r="AT127" s="24" t="s">
        <v>133</v>
      </c>
      <c r="AU127" s="24" t="s">
        <v>149</v>
      </c>
      <c r="AY127" s="24" t="s">
        <v>131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24</v>
      </c>
      <c r="BK127" s="232">
        <f>ROUND(I127*H127,2)</f>
        <v>0</v>
      </c>
      <c r="BL127" s="24" t="s">
        <v>138</v>
      </c>
      <c r="BM127" s="24" t="s">
        <v>953</v>
      </c>
    </row>
    <row r="128" s="13" customFormat="1">
      <c r="B128" s="272"/>
      <c r="C128" s="273"/>
      <c r="D128" s="235" t="s">
        <v>140</v>
      </c>
      <c r="E128" s="274" t="s">
        <v>22</v>
      </c>
      <c r="F128" s="275" t="s">
        <v>917</v>
      </c>
      <c r="G128" s="273"/>
      <c r="H128" s="274" t="s">
        <v>22</v>
      </c>
      <c r="I128" s="276"/>
      <c r="J128" s="273"/>
      <c r="K128" s="273"/>
      <c r="L128" s="277"/>
      <c r="M128" s="278"/>
      <c r="N128" s="279"/>
      <c r="O128" s="279"/>
      <c r="P128" s="279"/>
      <c r="Q128" s="279"/>
      <c r="R128" s="279"/>
      <c r="S128" s="279"/>
      <c r="T128" s="280"/>
      <c r="AT128" s="281" t="s">
        <v>140</v>
      </c>
      <c r="AU128" s="281" t="s">
        <v>149</v>
      </c>
      <c r="AV128" s="13" t="s">
        <v>24</v>
      </c>
      <c r="AW128" s="13" t="s">
        <v>39</v>
      </c>
      <c r="AX128" s="13" t="s">
        <v>75</v>
      </c>
      <c r="AY128" s="281" t="s">
        <v>131</v>
      </c>
    </row>
    <row r="129" s="11" customFormat="1">
      <c r="B129" s="233"/>
      <c r="C129" s="234"/>
      <c r="D129" s="235" t="s">
        <v>140</v>
      </c>
      <c r="E129" s="236" t="s">
        <v>22</v>
      </c>
      <c r="F129" s="237" t="s">
        <v>948</v>
      </c>
      <c r="G129" s="234"/>
      <c r="H129" s="238">
        <v>50.399999999999999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140</v>
      </c>
      <c r="AU129" s="244" t="s">
        <v>149</v>
      </c>
      <c r="AV129" s="11" t="s">
        <v>84</v>
      </c>
      <c r="AW129" s="11" t="s">
        <v>39</v>
      </c>
      <c r="AX129" s="11" t="s">
        <v>75</v>
      </c>
      <c r="AY129" s="244" t="s">
        <v>131</v>
      </c>
    </row>
    <row r="130" s="11" customFormat="1">
      <c r="B130" s="233"/>
      <c r="C130" s="234"/>
      <c r="D130" s="235" t="s">
        <v>140</v>
      </c>
      <c r="E130" s="236" t="s">
        <v>22</v>
      </c>
      <c r="F130" s="237" t="s">
        <v>949</v>
      </c>
      <c r="G130" s="234"/>
      <c r="H130" s="238">
        <v>54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140</v>
      </c>
      <c r="AU130" s="244" t="s">
        <v>149</v>
      </c>
      <c r="AV130" s="11" t="s">
        <v>84</v>
      </c>
      <c r="AW130" s="11" t="s">
        <v>39</v>
      </c>
      <c r="AX130" s="11" t="s">
        <v>75</v>
      </c>
      <c r="AY130" s="244" t="s">
        <v>131</v>
      </c>
    </row>
    <row r="131" s="11" customFormat="1">
      <c r="B131" s="233"/>
      <c r="C131" s="234"/>
      <c r="D131" s="235" t="s">
        <v>140</v>
      </c>
      <c r="E131" s="236" t="s">
        <v>22</v>
      </c>
      <c r="F131" s="237" t="s">
        <v>950</v>
      </c>
      <c r="G131" s="234"/>
      <c r="H131" s="238">
        <v>217.69999999999999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140</v>
      </c>
      <c r="AU131" s="244" t="s">
        <v>149</v>
      </c>
      <c r="AV131" s="11" t="s">
        <v>84</v>
      </c>
      <c r="AW131" s="11" t="s">
        <v>39</v>
      </c>
      <c r="AX131" s="11" t="s">
        <v>75</v>
      </c>
      <c r="AY131" s="244" t="s">
        <v>131</v>
      </c>
    </row>
    <row r="132" s="11" customFormat="1">
      <c r="B132" s="233"/>
      <c r="C132" s="234"/>
      <c r="D132" s="235" t="s">
        <v>140</v>
      </c>
      <c r="E132" s="236" t="s">
        <v>22</v>
      </c>
      <c r="F132" s="237" t="s">
        <v>940</v>
      </c>
      <c r="G132" s="234"/>
      <c r="H132" s="238">
        <v>15.720000000000001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140</v>
      </c>
      <c r="AU132" s="244" t="s">
        <v>149</v>
      </c>
      <c r="AV132" s="11" t="s">
        <v>84</v>
      </c>
      <c r="AW132" s="11" t="s">
        <v>39</v>
      </c>
      <c r="AX132" s="11" t="s">
        <v>75</v>
      </c>
      <c r="AY132" s="244" t="s">
        <v>131</v>
      </c>
    </row>
    <row r="133" s="12" customFormat="1">
      <c r="B133" s="257"/>
      <c r="C133" s="258"/>
      <c r="D133" s="235" t="s">
        <v>140</v>
      </c>
      <c r="E133" s="259" t="s">
        <v>22</v>
      </c>
      <c r="F133" s="260" t="s">
        <v>254</v>
      </c>
      <c r="G133" s="258"/>
      <c r="H133" s="261">
        <v>337.81999999999999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AT133" s="267" t="s">
        <v>140</v>
      </c>
      <c r="AU133" s="267" t="s">
        <v>149</v>
      </c>
      <c r="AV133" s="12" t="s">
        <v>138</v>
      </c>
      <c r="AW133" s="12" t="s">
        <v>39</v>
      </c>
      <c r="AX133" s="12" t="s">
        <v>24</v>
      </c>
      <c r="AY133" s="267" t="s">
        <v>131</v>
      </c>
    </row>
    <row r="134" s="1" customFormat="1" ht="38.25" customHeight="1">
      <c r="B134" s="46"/>
      <c r="C134" s="221" t="s">
        <v>177</v>
      </c>
      <c r="D134" s="221" t="s">
        <v>133</v>
      </c>
      <c r="E134" s="222" t="s">
        <v>954</v>
      </c>
      <c r="F134" s="223" t="s">
        <v>955</v>
      </c>
      <c r="G134" s="224" t="s">
        <v>136</v>
      </c>
      <c r="H134" s="225">
        <v>115.59999999999999</v>
      </c>
      <c r="I134" s="226"/>
      <c r="J134" s="227">
        <f>ROUND(I134*H134,2)</f>
        <v>0</v>
      </c>
      <c r="K134" s="223" t="s">
        <v>915</v>
      </c>
      <c r="L134" s="72"/>
      <c r="M134" s="228" t="s">
        <v>22</v>
      </c>
      <c r="N134" s="229" t="s">
        <v>46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138</v>
      </c>
      <c r="AT134" s="24" t="s">
        <v>133</v>
      </c>
      <c r="AU134" s="24" t="s">
        <v>149</v>
      </c>
      <c r="AY134" s="24" t="s">
        <v>131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24</v>
      </c>
      <c r="BK134" s="232">
        <f>ROUND(I134*H134,2)</f>
        <v>0</v>
      </c>
      <c r="BL134" s="24" t="s">
        <v>138</v>
      </c>
      <c r="BM134" s="24" t="s">
        <v>956</v>
      </c>
    </row>
    <row r="135" s="13" customFormat="1">
      <c r="B135" s="272"/>
      <c r="C135" s="273"/>
      <c r="D135" s="235" t="s">
        <v>140</v>
      </c>
      <c r="E135" s="274" t="s">
        <v>22</v>
      </c>
      <c r="F135" s="275" t="s">
        <v>917</v>
      </c>
      <c r="G135" s="273"/>
      <c r="H135" s="274" t="s">
        <v>22</v>
      </c>
      <c r="I135" s="276"/>
      <c r="J135" s="273"/>
      <c r="K135" s="273"/>
      <c r="L135" s="277"/>
      <c r="M135" s="278"/>
      <c r="N135" s="279"/>
      <c r="O135" s="279"/>
      <c r="P135" s="279"/>
      <c r="Q135" s="279"/>
      <c r="R135" s="279"/>
      <c r="S135" s="279"/>
      <c r="T135" s="280"/>
      <c r="AT135" s="281" t="s">
        <v>140</v>
      </c>
      <c r="AU135" s="281" t="s">
        <v>149</v>
      </c>
      <c r="AV135" s="13" t="s">
        <v>24</v>
      </c>
      <c r="AW135" s="13" t="s">
        <v>39</v>
      </c>
      <c r="AX135" s="13" t="s">
        <v>75</v>
      </c>
      <c r="AY135" s="281" t="s">
        <v>131</v>
      </c>
    </row>
    <row r="136" s="11" customFormat="1">
      <c r="B136" s="233"/>
      <c r="C136" s="234"/>
      <c r="D136" s="235" t="s">
        <v>140</v>
      </c>
      <c r="E136" s="236" t="s">
        <v>22</v>
      </c>
      <c r="F136" s="237" t="s">
        <v>957</v>
      </c>
      <c r="G136" s="234"/>
      <c r="H136" s="238">
        <v>115.59999999999999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140</v>
      </c>
      <c r="AU136" s="244" t="s">
        <v>149</v>
      </c>
      <c r="AV136" s="11" t="s">
        <v>84</v>
      </c>
      <c r="AW136" s="11" t="s">
        <v>39</v>
      </c>
      <c r="AX136" s="11" t="s">
        <v>24</v>
      </c>
      <c r="AY136" s="244" t="s">
        <v>131</v>
      </c>
    </row>
    <row r="137" s="1" customFormat="1" ht="25.5" customHeight="1">
      <c r="B137" s="46"/>
      <c r="C137" s="221" t="s">
        <v>29</v>
      </c>
      <c r="D137" s="221" t="s">
        <v>133</v>
      </c>
      <c r="E137" s="222" t="s">
        <v>958</v>
      </c>
      <c r="F137" s="223" t="s">
        <v>959</v>
      </c>
      <c r="G137" s="224" t="s">
        <v>136</v>
      </c>
      <c r="H137" s="225">
        <v>47.600000000000001</v>
      </c>
      <c r="I137" s="226"/>
      <c r="J137" s="227">
        <f>ROUND(I137*H137,2)</f>
        <v>0</v>
      </c>
      <c r="K137" s="223" t="s">
        <v>915</v>
      </c>
      <c r="L137" s="72"/>
      <c r="M137" s="228" t="s">
        <v>22</v>
      </c>
      <c r="N137" s="229" t="s">
        <v>46</v>
      </c>
      <c r="O137" s="47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AR137" s="24" t="s">
        <v>138</v>
      </c>
      <c r="AT137" s="24" t="s">
        <v>133</v>
      </c>
      <c r="AU137" s="24" t="s">
        <v>149</v>
      </c>
      <c r="AY137" s="24" t="s">
        <v>131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24" t="s">
        <v>24</v>
      </c>
      <c r="BK137" s="232">
        <f>ROUND(I137*H137,2)</f>
        <v>0</v>
      </c>
      <c r="BL137" s="24" t="s">
        <v>138</v>
      </c>
      <c r="BM137" s="24" t="s">
        <v>960</v>
      </c>
    </row>
    <row r="138" s="13" customFormat="1">
      <c r="B138" s="272"/>
      <c r="C138" s="273"/>
      <c r="D138" s="235" t="s">
        <v>140</v>
      </c>
      <c r="E138" s="274" t="s">
        <v>22</v>
      </c>
      <c r="F138" s="275" t="s">
        <v>917</v>
      </c>
      <c r="G138" s="273"/>
      <c r="H138" s="274" t="s">
        <v>22</v>
      </c>
      <c r="I138" s="276"/>
      <c r="J138" s="273"/>
      <c r="K138" s="273"/>
      <c r="L138" s="277"/>
      <c r="M138" s="278"/>
      <c r="N138" s="279"/>
      <c r="O138" s="279"/>
      <c r="P138" s="279"/>
      <c r="Q138" s="279"/>
      <c r="R138" s="279"/>
      <c r="S138" s="279"/>
      <c r="T138" s="280"/>
      <c r="AT138" s="281" t="s">
        <v>140</v>
      </c>
      <c r="AU138" s="281" t="s">
        <v>149</v>
      </c>
      <c r="AV138" s="13" t="s">
        <v>24</v>
      </c>
      <c r="AW138" s="13" t="s">
        <v>39</v>
      </c>
      <c r="AX138" s="13" t="s">
        <v>75</v>
      </c>
      <c r="AY138" s="281" t="s">
        <v>131</v>
      </c>
    </row>
    <row r="139" s="11" customFormat="1">
      <c r="B139" s="233"/>
      <c r="C139" s="234"/>
      <c r="D139" s="235" t="s">
        <v>140</v>
      </c>
      <c r="E139" s="236" t="s">
        <v>22</v>
      </c>
      <c r="F139" s="237" t="s">
        <v>933</v>
      </c>
      <c r="G139" s="234"/>
      <c r="H139" s="238">
        <v>47.600000000000001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140</v>
      </c>
      <c r="AU139" s="244" t="s">
        <v>149</v>
      </c>
      <c r="AV139" s="11" t="s">
        <v>84</v>
      </c>
      <c r="AW139" s="11" t="s">
        <v>39</v>
      </c>
      <c r="AX139" s="11" t="s">
        <v>24</v>
      </c>
      <c r="AY139" s="244" t="s">
        <v>131</v>
      </c>
    </row>
    <row r="140" s="10" customFormat="1" ht="29.88" customHeight="1">
      <c r="B140" s="205"/>
      <c r="C140" s="206"/>
      <c r="D140" s="207" t="s">
        <v>74</v>
      </c>
      <c r="E140" s="219" t="s">
        <v>177</v>
      </c>
      <c r="F140" s="219" t="s">
        <v>961</v>
      </c>
      <c r="G140" s="206"/>
      <c r="H140" s="206"/>
      <c r="I140" s="209"/>
      <c r="J140" s="220">
        <f>BK140</f>
        <v>0</v>
      </c>
      <c r="K140" s="206"/>
      <c r="L140" s="211"/>
      <c r="M140" s="212"/>
      <c r="N140" s="213"/>
      <c r="O140" s="213"/>
      <c r="P140" s="214">
        <f>P141+P146+P161</f>
        <v>0</v>
      </c>
      <c r="Q140" s="213"/>
      <c r="R140" s="214">
        <f>R141+R146+R161</f>
        <v>0.45901440000000004</v>
      </c>
      <c r="S140" s="213"/>
      <c r="T140" s="215">
        <f>T141+T146+T161</f>
        <v>1791.5087599999999</v>
      </c>
      <c r="AR140" s="216" t="s">
        <v>24</v>
      </c>
      <c r="AT140" s="217" t="s">
        <v>74</v>
      </c>
      <c r="AU140" s="217" t="s">
        <v>24</v>
      </c>
      <c r="AY140" s="216" t="s">
        <v>131</v>
      </c>
      <c r="BK140" s="218">
        <f>BK141+BK146+BK161</f>
        <v>0</v>
      </c>
    </row>
    <row r="141" s="10" customFormat="1" ht="14.88" customHeight="1">
      <c r="B141" s="205"/>
      <c r="C141" s="206"/>
      <c r="D141" s="207" t="s">
        <v>74</v>
      </c>
      <c r="E141" s="219" t="s">
        <v>565</v>
      </c>
      <c r="F141" s="219" t="s">
        <v>589</v>
      </c>
      <c r="G141" s="206"/>
      <c r="H141" s="206"/>
      <c r="I141" s="209"/>
      <c r="J141" s="220">
        <f>BK141</f>
        <v>0</v>
      </c>
      <c r="K141" s="206"/>
      <c r="L141" s="211"/>
      <c r="M141" s="212"/>
      <c r="N141" s="213"/>
      <c r="O141" s="213"/>
      <c r="P141" s="214">
        <f>SUM(P142:P145)</f>
        <v>0</v>
      </c>
      <c r="Q141" s="213"/>
      <c r="R141" s="214">
        <f>SUM(R142:R145)</f>
        <v>0</v>
      </c>
      <c r="S141" s="213"/>
      <c r="T141" s="215">
        <f>SUM(T142:T145)</f>
        <v>0</v>
      </c>
      <c r="AR141" s="216" t="s">
        <v>24</v>
      </c>
      <c r="AT141" s="217" t="s">
        <v>74</v>
      </c>
      <c r="AU141" s="217" t="s">
        <v>84</v>
      </c>
      <c r="AY141" s="216" t="s">
        <v>131</v>
      </c>
      <c r="BK141" s="218">
        <f>SUM(BK142:BK145)</f>
        <v>0</v>
      </c>
    </row>
    <row r="142" s="1" customFormat="1" ht="16.5" customHeight="1">
      <c r="B142" s="46"/>
      <c r="C142" s="221" t="s">
        <v>187</v>
      </c>
      <c r="D142" s="221" t="s">
        <v>133</v>
      </c>
      <c r="E142" s="222" t="s">
        <v>962</v>
      </c>
      <c r="F142" s="223" t="s">
        <v>963</v>
      </c>
      <c r="G142" s="224" t="s">
        <v>216</v>
      </c>
      <c r="H142" s="225">
        <v>1791.509</v>
      </c>
      <c r="I142" s="226"/>
      <c r="J142" s="227">
        <f>ROUND(I142*H142,2)</f>
        <v>0</v>
      </c>
      <c r="K142" s="223" t="s">
        <v>22</v>
      </c>
      <c r="L142" s="72"/>
      <c r="M142" s="228" t="s">
        <v>22</v>
      </c>
      <c r="N142" s="229" t="s">
        <v>46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138</v>
      </c>
      <c r="AT142" s="24" t="s">
        <v>133</v>
      </c>
      <c r="AU142" s="24" t="s">
        <v>149</v>
      </c>
      <c r="AY142" s="24" t="s">
        <v>131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24</v>
      </c>
      <c r="BK142" s="232">
        <f>ROUND(I142*H142,2)</f>
        <v>0</v>
      </c>
      <c r="BL142" s="24" t="s">
        <v>138</v>
      </c>
      <c r="BM142" s="24" t="s">
        <v>964</v>
      </c>
    </row>
    <row r="143" s="1" customFormat="1" ht="16.5" customHeight="1">
      <c r="B143" s="46"/>
      <c r="C143" s="221" t="s">
        <v>191</v>
      </c>
      <c r="D143" s="221" t="s">
        <v>133</v>
      </c>
      <c r="E143" s="222" t="s">
        <v>965</v>
      </c>
      <c r="F143" s="223" t="s">
        <v>966</v>
      </c>
      <c r="G143" s="224" t="s">
        <v>216</v>
      </c>
      <c r="H143" s="225">
        <v>1791.509</v>
      </c>
      <c r="I143" s="226"/>
      <c r="J143" s="227">
        <f>ROUND(I143*H143,2)</f>
        <v>0</v>
      </c>
      <c r="K143" s="223" t="s">
        <v>22</v>
      </c>
      <c r="L143" s="72"/>
      <c r="M143" s="228" t="s">
        <v>22</v>
      </c>
      <c r="N143" s="229" t="s">
        <v>46</v>
      </c>
      <c r="O143" s="47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AR143" s="24" t="s">
        <v>138</v>
      </c>
      <c r="AT143" s="24" t="s">
        <v>133</v>
      </c>
      <c r="AU143" s="24" t="s">
        <v>149</v>
      </c>
      <c r="AY143" s="24" t="s">
        <v>131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24</v>
      </c>
      <c r="BK143" s="232">
        <f>ROUND(I143*H143,2)</f>
        <v>0</v>
      </c>
      <c r="BL143" s="24" t="s">
        <v>138</v>
      </c>
      <c r="BM143" s="24" t="s">
        <v>967</v>
      </c>
    </row>
    <row r="144" s="1" customFormat="1" ht="25.5" customHeight="1">
      <c r="B144" s="46"/>
      <c r="C144" s="221" t="s">
        <v>195</v>
      </c>
      <c r="D144" s="221" t="s">
        <v>133</v>
      </c>
      <c r="E144" s="222" t="s">
        <v>968</v>
      </c>
      <c r="F144" s="223" t="s">
        <v>969</v>
      </c>
      <c r="G144" s="224" t="s">
        <v>216</v>
      </c>
      <c r="H144" s="225">
        <v>1791.509</v>
      </c>
      <c r="I144" s="226"/>
      <c r="J144" s="227">
        <f>ROUND(I144*H144,2)</f>
        <v>0</v>
      </c>
      <c r="K144" s="223" t="s">
        <v>915</v>
      </c>
      <c r="L144" s="72"/>
      <c r="M144" s="228" t="s">
        <v>22</v>
      </c>
      <c r="N144" s="229" t="s">
        <v>46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138</v>
      </c>
      <c r="AT144" s="24" t="s">
        <v>133</v>
      </c>
      <c r="AU144" s="24" t="s">
        <v>149</v>
      </c>
      <c r="AY144" s="24" t="s">
        <v>131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24</v>
      </c>
      <c r="BK144" s="232">
        <f>ROUND(I144*H144,2)</f>
        <v>0</v>
      </c>
      <c r="BL144" s="24" t="s">
        <v>138</v>
      </c>
      <c r="BM144" s="24" t="s">
        <v>970</v>
      </c>
    </row>
    <row r="145" s="1" customFormat="1" ht="25.5" customHeight="1">
      <c r="B145" s="46"/>
      <c r="C145" s="221" t="s">
        <v>200</v>
      </c>
      <c r="D145" s="221" t="s">
        <v>133</v>
      </c>
      <c r="E145" s="222" t="s">
        <v>971</v>
      </c>
      <c r="F145" s="223" t="s">
        <v>972</v>
      </c>
      <c r="G145" s="224" t="s">
        <v>216</v>
      </c>
      <c r="H145" s="225">
        <v>0.45900000000000002</v>
      </c>
      <c r="I145" s="226"/>
      <c r="J145" s="227">
        <f>ROUND(I145*H145,2)</f>
        <v>0</v>
      </c>
      <c r="K145" s="223" t="s">
        <v>915</v>
      </c>
      <c r="L145" s="72"/>
      <c r="M145" s="228" t="s">
        <v>22</v>
      </c>
      <c r="N145" s="229" t="s">
        <v>46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138</v>
      </c>
      <c r="AT145" s="24" t="s">
        <v>133</v>
      </c>
      <c r="AU145" s="24" t="s">
        <v>149</v>
      </c>
      <c r="AY145" s="24" t="s">
        <v>131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24</v>
      </c>
      <c r="BK145" s="232">
        <f>ROUND(I145*H145,2)</f>
        <v>0</v>
      </c>
      <c r="BL145" s="24" t="s">
        <v>138</v>
      </c>
      <c r="BM145" s="24" t="s">
        <v>973</v>
      </c>
    </row>
    <row r="146" s="10" customFormat="1" ht="22.32" customHeight="1">
      <c r="B146" s="205"/>
      <c r="C146" s="206"/>
      <c r="D146" s="207" t="s">
        <v>74</v>
      </c>
      <c r="E146" s="219" t="s">
        <v>974</v>
      </c>
      <c r="F146" s="219" t="s">
        <v>975</v>
      </c>
      <c r="G146" s="206"/>
      <c r="H146" s="206"/>
      <c r="I146" s="209"/>
      <c r="J146" s="220">
        <f>BK146</f>
        <v>0</v>
      </c>
      <c r="K146" s="206"/>
      <c r="L146" s="211"/>
      <c r="M146" s="212"/>
      <c r="N146" s="213"/>
      <c r="O146" s="213"/>
      <c r="P146" s="214">
        <f>SUM(P147:P160)</f>
        <v>0</v>
      </c>
      <c r="Q146" s="213"/>
      <c r="R146" s="214">
        <f>SUM(R147:R160)</f>
        <v>0.37276800000000004</v>
      </c>
      <c r="S146" s="213"/>
      <c r="T146" s="215">
        <f>SUM(T147:T160)</f>
        <v>0</v>
      </c>
      <c r="AR146" s="216" t="s">
        <v>24</v>
      </c>
      <c r="AT146" s="217" t="s">
        <v>74</v>
      </c>
      <c r="AU146" s="217" t="s">
        <v>84</v>
      </c>
      <c r="AY146" s="216" t="s">
        <v>131</v>
      </c>
      <c r="BK146" s="218">
        <f>SUM(BK147:BK160)</f>
        <v>0</v>
      </c>
    </row>
    <row r="147" s="1" customFormat="1" ht="25.5" customHeight="1">
      <c r="B147" s="46"/>
      <c r="C147" s="221" t="s">
        <v>10</v>
      </c>
      <c r="D147" s="221" t="s">
        <v>133</v>
      </c>
      <c r="E147" s="222" t="s">
        <v>976</v>
      </c>
      <c r="F147" s="223" t="s">
        <v>977</v>
      </c>
      <c r="G147" s="224" t="s">
        <v>145</v>
      </c>
      <c r="H147" s="225">
        <v>1694.4000000000001</v>
      </c>
      <c r="I147" s="226"/>
      <c r="J147" s="227">
        <f>ROUND(I147*H147,2)</f>
        <v>0</v>
      </c>
      <c r="K147" s="223" t="s">
        <v>915</v>
      </c>
      <c r="L147" s="72"/>
      <c r="M147" s="228" t="s">
        <v>22</v>
      </c>
      <c r="N147" s="229" t="s">
        <v>46</v>
      </c>
      <c r="O147" s="47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AR147" s="24" t="s">
        <v>138</v>
      </c>
      <c r="AT147" s="24" t="s">
        <v>133</v>
      </c>
      <c r="AU147" s="24" t="s">
        <v>149</v>
      </c>
      <c r="AY147" s="24" t="s">
        <v>131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24" t="s">
        <v>24</v>
      </c>
      <c r="BK147" s="232">
        <f>ROUND(I147*H147,2)</f>
        <v>0</v>
      </c>
      <c r="BL147" s="24" t="s">
        <v>138</v>
      </c>
      <c r="BM147" s="24" t="s">
        <v>978</v>
      </c>
    </row>
    <row r="148" s="11" customFormat="1">
      <c r="B148" s="233"/>
      <c r="C148" s="234"/>
      <c r="D148" s="235" t="s">
        <v>140</v>
      </c>
      <c r="E148" s="236" t="s">
        <v>22</v>
      </c>
      <c r="F148" s="237" t="s">
        <v>979</v>
      </c>
      <c r="G148" s="234"/>
      <c r="H148" s="238">
        <v>1694.4000000000001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140</v>
      </c>
      <c r="AU148" s="244" t="s">
        <v>149</v>
      </c>
      <c r="AV148" s="11" t="s">
        <v>84</v>
      </c>
      <c r="AW148" s="11" t="s">
        <v>39</v>
      </c>
      <c r="AX148" s="11" t="s">
        <v>24</v>
      </c>
      <c r="AY148" s="244" t="s">
        <v>131</v>
      </c>
    </row>
    <row r="149" s="1" customFormat="1" ht="38.25" customHeight="1">
      <c r="B149" s="46"/>
      <c r="C149" s="221" t="s">
        <v>209</v>
      </c>
      <c r="D149" s="221" t="s">
        <v>133</v>
      </c>
      <c r="E149" s="222" t="s">
        <v>980</v>
      </c>
      <c r="F149" s="223" t="s">
        <v>981</v>
      </c>
      <c r="G149" s="224" t="s">
        <v>145</v>
      </c>
      <c r="H149" s="225">
        <v>1694.4000000000001</v>
      </c>
      <c r="I149" s="226"/>
      <c r="J149" s="227">
        <f>ROUND(I149*H149,2)</f>
        <v>0</v>
      </c>
      <c r="K149" s="223" t="s">
        <v>915</v>
      </c>
      <c r="L149" s="72"/>
      <c r="M149" s="228" t="s">
        <v>22</v>
      </c>
      <c r="N149" s="229" t="s">
        <v>46</v>
      </c>
      <c r="O149" s="47"/>
      <c r="P149" s="230">
        <f>O149*H149</f>
        <v>0</v>
      </c>
      <c r="Q149" s="230">
        <v>0.00022000000000000001</v>
      </c>
      <c r="R149" s="230">
        <f>Q149*H149</f>
        <v>0.37276800000000004</v>
      </c>
      <c r="S149" s="230">
        <v>0</v>
      </c>
      <c r="T149" s="231">
        <f>S149*H149</f>
        <v>0</v>
      </c>
      <c r="AR149" s="24" t="s">
        <v>138</v>
      </c>
      <c r="AT149" s="24" t="s">
        <v>133</v>
      </c>
      <c r="AU149" s="24" t="s">
        <v>149</v>
      </c>
      <c r="AY149" s="24" t="s">
        <v>131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24" t="s">
        <v>24</v>
      </c>
      <c r="BK149" s="232">
        <f>ROUND(I149*H149,2)</f>
        <v>0</v>
      </c>
      <c r="BL149" s="24" t="s">
        <v>138</v>
      </c>
      <c r="BM149" s="24" t="s">
        <v>982</v>
      </c>
    </row>
    <row r="150" s="11" customFormat="1">
      <c r="B150" s="233"/>
      <c r="C150" s="234"/>
      <c r="D150" s="235" t="s">
        <v>140</v>
      </c>
      <c r="E150" s="236" t="s">
        <v>22</v>
      </c>
      <c r="F150" s="237" t="s">
        <v>983</v>
      </c>
      <c r="G150" s="234"/>
      <c r="H150" s="238">
        <v>1694.4000000000001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140</v>
      </c>
      <c r="AU150" s="244" t="s">
        <v>149</v>
      </c>
      <c r="AV150" s="11" t="s">
        <v>84</v>
      </c>
      <c r="AW150" s="11" t="s">
        <v>39</v>
      </c>
      <c r="AX150" s="11" t="s">
        <v>24</v>
      </c>
      <c r="AY150" s="244" t="s">
        <v>131</v>
      </c>
    </row>
    <row r="151" s="1" customFormat="1" ht="16.5" customHeight="1">
      <c r="B151" s="46"/>
      <c r="C151" s="221" t="s">
        <v>213</v>
      </c>
      <c r="D151" s="221" t="s">
        <v>133</v>
      </c>
      <c r="E151" s="222" t="s">
        <v>984</v>
      </c>
      <c r="F151" s="223" t="s">
        <v>985</v>
      </c>
      <c r="G151" s="224" t="s">
        <v>145</v>
      </c>
      <c r="H151" s="225">
        <v>1694.4000000000001</v>
      </c>
      <c r="I151" s="226"/>
      <c r="J151" s="227">
        <f>ROUND(I151*H151,2)</f>
        <v>0</v>
      </c>
      <c r="K151" s="223" t="s">
        <v>915</v>
      </c>
      <c r="L151" s="72"/>
      <c r="M151" s="228" t="s">
        <v>22</v>
      </c>
      <c r="N151" s="229" t="s">
        <v>46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138</v>
      </c>
      <c r="AT151" s="24" t="s">
        <v>133</v>
      </c>
      <c r="AU151" s="24" t="s">
        <v>149</v>
      </c>
      <c r="AY151" s="24" t="s">
        <v>131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24</v>
      </c>
      <c r="BK151" s="232">
        <f>ROUND(I151*H151,2)</f>
        <v>0</v>
      </c>
      <c r="BL151" s="24" t="s">
        <v>138</v>
      </c>
      <c r="BM151" s="24" t="s">
        <v>986</v>
      </c>
    </row>
    <row r="152" s="13" customFormat="1">
      <c r="B152" s="272"/>
      <c r="C152" s="273"/>
      <c r="D152" s="235" t="s">
        <v>140</v>
      </c>
      <c r="E152" s="274" t="s">
        <v>22</v>
      </c>
      <c r="F152" s="275" t="s">
        <v>987</v>
      </c>
      <c r="G152" s="273"/>
      <c r="H152" s="274" t="s">
        <v>22</v>
      </c>
      <c r="I152" s="276"/>
      <c r="J152" s="273"/>
      <c r="K152" s="273"/>
      <c r="L152" s="277"/>
      <c r="M152" s="278"/>
      <c r="N152" s="279"/>
      <c r="O152" s="279"/>
      <c r="P152" s="279"/>
      <c r="Q152" s="279"/>
      <c r="R152" s="279"/>
      <c r="S152" s="279"/>
      <c r="T152" s="280"/>
      <c r="AT152" s="281" t="s">
        <v>140</v>
      </c>
      <c r="AU152" s="281" t="s">
        <v>149</v>
      </c>
      <c r="AV152" s="13" t="s">
        <v>24</v>
      </c>
      <c r="AW152" s="13" t="s">
        <v>39</v>
      </c>
      <c r="AX152" s="13" t="s">
        <v>75</v>
      </c>
      <c r="AY152" s="281" t="s">
        <v>131</v>
      </c>
    </row>
    <row r="153" s="11" customFormat="1">
      <c r="B153" s="233"/>
      <c r="C153" s="234"/>
      <c r="D153" s="235" t="s">
        <v>140</v>
      </c>
      <c r="E153" s="236" t="s">
        <v>22</v>
      </c>
      <c r="F153" s="237" t="s">
        <v>988</v>
      </c>
      <c r="G153" s="234"/>
      <c r="H153" s="238">
        <v>1421.8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140</v>
      </c>
      <c r="AU153" s="244" t="s">
        <v>149</v>
      </c>
      <c r="AV153" s="11" t="s">
        <v>84</v>
      </c>
      <c r="AW153" s="11" t="s">
        <v>39</v>
      </c>
      <c r="AX153" s="11" t="s">
        <v>75</v>
      </c>
      <c r="AY153" s="244" t="s">
        <v>131</v>
      </c>
    </row>
    <row r="154" s="11" customFormat="1">
      <c r="B154" s="233"/>
      <c r="C154" s="234"/>
      <c r="D154" s="235" t="s">
        <v>140</v>
      </c>
      <c r="E154" s="236" t="s">
        <v>22</v>
      </c>
      <c r="F154" s="237" t="s">
        <v>989</v>
      </c>
      <c r="G154" s="234"/>
      <c r="H154" s="238">
        <v>272.60000000000002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140</v>
      </c>
      <c r="AU154" s="244" t="s">
        <v>149</v>
      </c>
      <c r="AV154" s="11" t="s">
        <v>84</v>
      </c>
      <c r="AW154" s="11" t="s">
        <v>39</v>
      </c>
      <c r="AX154" s="11" t="s">
        <v>75</v>
      </c>
      <c r="AY154" s="244" t="s">
        <v>131</v>
      </c>
    </row>
    <row r="155" s="12" customFormat="1">
      <c r="B155" s="257"/>
      <c r="C155" s="258"/>
      <c r="D155" s="235" t="s">
        <v>140</v>
      </c>
      <c r="E155" s="259" t="s">
        <v>22</v>
      </c>
      <c r="F155" s="260" t="s">
        <v>254</v>
      </c>
      <c r="G155" s="258"/>
      <c r="H155" s="261">
        <v>1694.4000000000001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AT155" s="267" t="s">
        <v>140</v>
      </c>
      <c r="AU155" s="267" t="s">
        <v>149</v>
      </c>
      <c r="AV155" s="12" t="s">
        <v>138</v>
      </c>
      <c r="AW155" s="12" t="s">
        <v>39</v>
      </c>
      <c r="AX155" s="12" t="s">
        <v>24</v>
      </c>
      <c r="AY155" s="267" t="s">
        <v>131</v>
      </c>
    </row>
    <row r="156" s="1" customFormat="1" ht="25.5" customHeight="1">
      <c r="B156" s="46"/>
      <c r="C156" s="221" t="s">
        <v>219</v>
      </c>
      <c r="D156" s="221" t="s">
        <v>133</v>
      </c>
      <c r="E156" s="222" t="s">
        <v>990</v>
      </c>
      <c r="F156" s="223" t="s">
        <v>991</v>
      </c>
      <c r="G156" s="224" t="s">
        <v>145</v>
      </c>
      <c r="H156" s="225">
        <v>1694.4000000000001</v>
      </c>
      <c r="I156" s="226"/>
      <c r="J156" s="227">
        <f>ROUND(I156*H156,2)</f>
        <v>0</v>
      </c>
      <c r="K156" s="223" t="s">
        <v>915</v>
      </c>
      <c r="L156" s="72"/>
      <c r="M156" s="228" t="s">
        <v>22</v>
      </c>
      <c r="N156" s="229" t="s">
        <v>46</v>
      </c>
      <c r="O156" s="47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AR156" s="24" t="s">
        <v>138</v>
      </c>
      <c r="AT156" s="24" t="s">
        <v>133</v>
      </c>
      <c r="AU156" s="24" t="s">
        <v>149</v>
      </c>
      <c r="AY156" s="24" t="s">
        <v>131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24</v>
      </c>
      <c r="BK156" s="232">
        <f>ROUND(I156*H156,2)</f>
        <v>0</v>
      </c>
      <c r="BL156" s="24" t="s">
        <v>138</v>
      </c>
      <c r="BM156" s="24" t="s">
        <v>992</v>
      </c>
    </row>
    <row r="157" s="13" customFormat="1">
      <c r="B157" s="272"/>
      <c r="C157" s="273"/>
      <c r="D157" s="235" t="s">
        <v>140</v>
      </c>
      <c r="E157" s="274" t="s">
        <v>22</v>
      </c>
      <c r="F157" s="275" t="s">
        <v>987</v>
      </c>
      <c r="G157" s="273"/>
      <c r="H157" s="274" t="s">
        <v>22</v>
      </c>
      <c r="I157" s="276"/>
      <c r="J157" s="273"/>
      <c r="K157" s="273"/>
      <c r="L157" s="277"/>
      <c r="M157" s="278"/>
      <c r="N157" s="279"/>
      <c r="O157" s="279"/>
      <c r="P157" s="279"/>
      <c r="Q157" s="279"/>
      <c r="R157" s="279"/>
      <c r="S157" s="279"/>
      <c r="T157" s="280"/>
      <c r="AT157" s="281" t="s">
        <v>140</v>
      </c>
      <c r="AU157" s="281" t="s">
        <v>149</v>
      </c>
      <c r="AV157" s="13" t="s">
        <v>24</v>
      </c>
      <c r="AW157" s="13" t="s">
        <v>39</v>
      </c>
      <c r="AX157" s="13" t="s">
        <v>75</v>
      </c>
      <c r="AY157" s="281" t="s">
        <v>131</v>
      </c>
    </row>
    <row r="158" s="11" customFormat="1">
      <c r="B158" s="233"/>
      <c r="C158" s="234"/>
      <c r="D158" s="235" t="s">
        <v>140</v>
      </c>
      <c r="E158" s="236" t="s">
        <v>22</v>
      </c>
      <c r="F158" s="237" t="s">
        <v>988</v>
      </c>
      <c r="G158" s="234"/>
      <c r="H158" s="238">
        <v>1421.8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140</v>
      </c>
      <c r="AU158" s="244" t="s">
        <v>149</v>
      </c>
      <c r="AV158" s="11" t="s">
        <v>84</v>
      </c>
      <c r="AW158" s="11" t="s">
        <v>39</v>
      </c>
      <c r="AX158" s="11" t="s">
        <v>75</v>
      </c>
      <c r="AY158" s="244" t="s">
        <v>131</v>
      </c>
    </row>
    <row r="159" s="11" customFormat="1">
      <c r="B159" s="233"/>
      <c r="C159" s="234"/>
      <c r="D159" s="235" t="s">
        <v>140</v>
      </c>
      <c r="E159" s="236" t="s">
        <v>22</v>
      </c>
      <c r="F159" s="237" t="s">
        <v>989</v>
      </c>
      <c r="G159" s="234"/>
      <c r="H159" s="238">
        <v>272.60000000000002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140</v>
      </c>
      <c r="AU159" s="244" t="s">
        <v>149</v>
      </c>
      <c r="AV159" s="11" t="s">
        <v>84</v>
      </c>
      <c r="AW159" s="11" t="s">
        <v>39</v>
      </c>
      <c r="AX159" s="11" t="s">
        <v>75</v>
      </c>
      <c r="AY159" s="244" t="s">
        <v>131</v>
      </c>
    </row>
    <row r="160" s="12" customFormat="1">
      <c r="B160" s="257"/>
      <c r="C160" s="258"/>
      <c r="D160" s="235" t="s">
        <v>140</v>
      </c>
      <c r="E160" s="259" t="s">
        <v>22</v>
      </c>
      <c r="F160" s="260" t="s">
        <v>254</v>
      </c>
      <c r="G160" s="258"/>
      <c r="H160" s="261">
        <v>1694.4000000000001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AT160" s="267" t="s">
        <v>140</v>
      </c>
      <c r="AU160" s="267" t="s">
        <v>149</v>
      </c>
      <c r="AV160" s="12" t="s">
        <v>138</v>
      </c>
      <c r="AW160" s="12" t="s">
        <v>39</v>
      </c>
      <c r="AX160" s="12" t="s">
        <v>24</v>
      </c>
      <c r="AY160" s="267" t="s">
        <v>131</v>
      </c>
    </row>
    <row r="161" s="10" customFormat="1" ht="22.32" customHeight="1">
      <c r="B161" s="205"/>
      <c r="C161" s="206"/>
      <c r="D161" s="207" t="s">
        <v>74</v>
      </c>
      <c r="E161" s="219" t="s">
        <v>993</v>
      </c>
      <c r="F161" s="219" t="s">
        <v>994</v>
      </c>
      <c r="G161" s="206"/>
      <c r="H161" s="206"/>
      <c r="I161" s="209"/>
      <c r="J161" s="220">
        <f>BK161</f>
        <v>0</v>
      </c>
      <c r="K161" s="206"/>
      <c r="L161" s="211"/>
      <c r="M161" s="212"/>
      <c r="N161" s="213"/>
      <c r="O161" s="213"/>
      <c r="P161" s="214">
        <f>SUM(P162:P211)</f>
        <v>0</v>
      </c>
      <c r="Q161" s="213"/>
      <c r="R161" s="214">
        <f>SUM(R162:R211)</f>
        <v>0.086246400000000001</v>
      </c>
      <c r="S161" s="213"/>
      <c r="T161" s="215">
        <f>SUM(T162:T211)</f>
        <v>1791.5087599999999</v>
      </c>
      <c r="AR161" s="216" t="s">
        <v>24</v>
      </c>
      <c r="AT161" s="217" t="s">
        <v>74</v>
      </c>
      <c r="AU161" s="217" t="s">
        <v>84</v>
      </c>
      <c r="AY161" s="216" t="s">
        <v>131</v>
      </c>
      <c r="BK161" s="218">
        <f>SUM(BK162:BK211)</f>
        <v>0</v>
      </c>
    </row>
    <row r="162" s="1" customFormat="1" ht="51" customHeight="1">
      <c r="B162" s="46"/>
      <c r="C162" s="221" t="s">
        <v>225</v>
      </c>
      <c r="D162" s="221" t="s">
        <v>133</v>
      </c>
      <c r="E162" s="222" t="s">
        <v>995</v>
      </c>
      <c r="F162" s="223" t="s">
        <v>996</v>
      </c>
      <c r="G162" s="224" t="s">
        <v>136</v>
      </c>
      <c r="H162" s="225">
        <v>1172.22</v>
      </c>
      <c r="I162" s="226"/>
      <c r="J162" s="227">
        <f>ROUND(I162*H162,2)</f>
        <v>0</v>
      </c>
      <c r="K162" s="223" t="s">
        <v>915</v>
      </c>
      <c r="L162" s="72"/>
      <c r="M162" s="228" t="s">
        <v>22</v>
      </c>
      <c r="N162" s="229" t="s">
        <v>46</v>
      </c>
      <c r="O162" s="47"/>
      <c r="P162" s="230">
        <f>O162*H162</f>
        <v>0</v>
      </c>
      <c r="Q162" s="230">
        <v>0</v>
      </c>
      <c r="R162" s="230">
        <f>Q162*H162</f>
        <v>0</v>
      </c>
      <c r="S162" s="230">
        <v>0.41699999999999998</v>
      </c>
      <c r="T162" s="231">
        <f>S162*H162</f>
        <v>488.81574000000001</v>
      </c>
      <c r="AR162" s="24" t="s">
        <v>138</v>
      </c>
      <c r="AT162" s="24" t="s">
        <v>133</v>
      </c>
      <c r="AU162" s="24" t="s">
        <v>149</v>
      </c>
      <c r="AY162" s="24" t="s">
        <v>131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24" t="s">
        <v>24</v>
      </c>
      <c r="BK162" s="232">
        <f>ROUND(I162*H162,2)</f>
        <v>0</v>
      </c>
      <c r="BL162" s="24" t="s">
        <v>138</v>
      </c>
      <c r="BM162" s="24" t="s">
        <v>997</v>
      </c>
    </row>
    <row r="163" s="13" customFormat="1">
      <c r="B163" s="272"/>
      <c r="C163" s="273"/>
      <c r="D163" s="235" t="s">
        <v>140</v>
      </c>
      <c r="E163" s="274" t="s">
        <v>22</v>
      </c>
      <c r="F163" s="275" t="s">
        <v>918</v>
      </c>
      <c r="G163" s="273"/>
      <c r="H163" s="274" t="s">
        <v>22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AT163" s="281" t="s">
        <v>140</v>
      </c>
      <c r="AU163" s="281" t="s">
        <v>149</v>
      </c>
      <c r="AV163" s="13" t="s">
        <v>24</v>
      </c>
      <c r="AW163" s="13" t="s">
        <v>39</v>
      </c>
      <c r="AX163" s="13" t="s">
        <v>75</v>
      </c>
      <c r="AY163" s="281" t="s">
        <v>131</v>
      </c>
    </row>
    <row r="164" s="11" customFormat="1">
      <c r="B164" s="233"/>
      <c r="C164" s="234"/>
      <c r="D164" s="235" t="s">
        <v>140</v>
      </c>
      <c r="E164" s="236" t="s">
        <v>22</v>
      </c>
      <c r="F164" s="237" t="s">
        <v>998</v>
      </c>
      <c r="G164" s="234"/>
      <c r="H164" s="238">
        <v>1172.22</v>
      </c>
      <c r="I164" s="239"/>
      <c r="J164" s="234"/>
      <c r="K164" s="234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140</v>
      </c>
      <c r="AU164" s="244" t="s">
        <v>149</v>
      </c>
      <c r="AV164" s="11" t="s">
        <v>84</v>
      </c>
      <c r="AW164" s="11" t="s">
        <v>39</v>
      </c>
      <c r="AX164" s="11" t="s">
        <v>24</v>
      </c>
      <c r="AY164" s="244" t="s">
        <v>131</v>
      </c>
    </row>
    <row r="165" s="1" customFormat="1" ht="38.25" customHeight="1">
      <c r="B165" s="46"/>
      <c r="C165" s="221" t="s">
        <v>231</v>
      </c>
      <c r="D165" s="221" t="s">
        <v>133</v>
      </c>
      <c r="E165" s="222" t="s">
        <v>134</v>
      </c>
      <c r="F165" s="223" t="s">
        <v>135</v>
      </c>
      <c r="G165" s="224" t="s">
        <v>136</v>
      </c>
      <c r="H165" s="225">
        <v>1172.22</v>
      </c>
      <c r="I165" s="226"/>
      <c r="J165" s="227">
        <f>ROUND(I165*H165,2)</f>
        <v>0</v>
      </c>
      <c r="K165" s="223" t="s">
        <v>915</v>
      </c>
      <c r="L165" s="72"/>
      <c r="M165" s="228" t="s">
        <v>22</v>
      </c>
      <c r="N165" s="229" t="s">
        <v>46</v>
      </c>
      <c r="O165" s="47"/>
      <c r="P165" s="230">
        <f>O165*H165</f>
        <v>0</v>
      </c>
      <c r="Q165" s="230">
        <v>0</v>
      </c>
      <c r="R165" s="230">
        <f>Q165*H165</f>
        <v>0</v>
      </c>
      <c r="S165" s="230">
        <v>0.44</v>
      </c>
      <c r="T165" s="231">
        <f>S165*H165</f>
        <v>515.77679999999998</v>
      </c>
      <c r="AR165" s="24" t="s">
        <v>138</v>
      </c>
      <c r="AT165" s="24" t="s">
        <v>133</v>
      </c>
      <c r="AU165" s="24" t="s">
        <v>149</v>
      </c>
      <c r="AY165" s="24" t="s">
        <v>131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24" t="s">
        <v>24</v>
      </c>
      <c r="BK165" s="232">
        <f>ROUND(I165*H165,2)</f>
        <v>0</v>
      </c>
      <c r="BL165" s="24" t="s">
        <v>138</v>
      </c>
      <c r="BM165" s="24" t="s">
        <v>999</v>
      </c>
    </row>
    <row r="166" s="13" customFormat="1">
      <c r="B166" s="272"/>
      <c r="C166" s="273"/>
      <c r="D166" s="235" t="s">
        <v>140</v>
      </c>
      <c r="E166" s="274" t="s">
        <v>22</v>
      </c>
      <c r="F166" s="275" t="s">
        <v>1000</v>
      </c>
      <c r="G166" s="273"/>
      <c r="H166" s="274" t="s">
        <v>22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AT166" s="281" t="s">
        <v>140</v>
      </c>
      <c r="AU166" s="281" t="s">
        <v>149</v>
      </c>
      <c r="AV166" s="13" t="s">
        <v>24</v>
      </c>
      <c r="AW166" s="13" t="s">
        <v>39</v>
      </c>
      <c r="AX166" s="13" t="s">
        <v>75</v>
      </c>
      <c r="AY166" s="281" t="s">
        <v>131</v>
      </c>
    </row>
    <row r="167" s="11" customFormat="1">
      <c r="B167" s="233"/>
      <c r="C167" s="234"/>
      <c r="D167" s="235" t="s">
        <v>140</v>
      </c>
      <c r="E167" s="236" t="s">
        <v>22</v>
      </c>
      <c r="F167" s="237" t="s">
        <v>998</v>
      </c>
      <c r="G167" s="234"/>
      <c r="H167" s="238">
        <v>1172.22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140</v>
      </c>
      <c r="AU167" s="244" t="s">
        <v>149</v>
      </c>
      <c r="AV167" s="11" t="s">
        <v>84</v>
      </c>
      <c r="AW167" s="11" t="s">
        <v>39</v>
      </c>
      <c r="AX167" s="11" t="s">
        <v>24</v>
      </c>
      <c r="AY167" s="244" t="s">
        <v>131</v>
      </c>
    </row>
    <row r="168" s="1" customFormat="1" ht="38.25" customHeight="1">
      <c r="B168" s="46"/>
      <c r="C168" s="221" t="s">
        <v>9</v>
      </c>
      <c r="D168" s="221" t="s">
        <v>133</v>
      </c>
      <c r="E168" s="222" t="s">
        <v>1001</v>
      </c>
      <c r="F168" s="223" t="s">
        <v>1002</v>
      </c>
      <c r="G168" s="224" t="s">
        <v>136</v>
      </c>
      <c r="H168" s="225">
        <v>1172.22</v>
      </c>
      <c r="I168" s="226"/>
      <c r="J168" s="227">
        <f>ROUND(I168*H168,2)</f>
        <v>0</v>
      </c>
      <c r="K168" s="223" t="s">
        <v>915</v>
      </c>
      <c r="L168" s="72"/>
      <c r="M168" s="228" t="s">
        <v>22</v>
      </c>
      <c r="N168" s="229" t="s">
        <v>46</v>
      </c>
      <c r="O168" s="47"/>
      <c r="P168" s="230">
        <f>O168*H168</f>
        <v>0</v>
      </c>
      <c r="Q168" s="230">
        <v>0</v>
      </c>
      <c r="R168" s="230">
        <f>Q168*H168</f>
        <v>0</v>
      </c>
      <c r="S168" s="230">
        <v>0.32500000000000001</v>
      </c>
      <c r="T168" s="231">
        <f>S168*H168</f>
        <v>380.97150000000005</v>
      </c>
      <c r="AR168" s="24" t="s">
        <v>138</v>
      </c>
      <c r="AT168" s="24" t="s">
        <v>133</v>
      </c>
      <c r="AU168" s="24" t="s">
        <v>149</v>
      </c>
      <c r="AY168" s="24" t="s">
        <v>131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24" t="s">
        <v>24</v>
      </c>
      <c r="BK168" s="232">
        <f>ROUND(I168*H168,2)</f>
        <v>0</v>
      </c>
      <c r="BL168" s="24" t="s">
        <v>138</v>
      </c>
      <c r="BM168" s="24" t="s">
        <v>1003</v>
      </c>
    </row>
    <row r="169" s="13" customFormat="1">
      <c r="B169" s="272"/>
      <c r="C169" s="273"/>
      <c r="D169" s="235" t="s">
        <v>140</v>
      </c>
      <c r="E169" s="274" t="s">
        <v>22</v>
      </c>
      <c r="F169" s="275" t="s">
        <v>1000</v>
      </c>
      <c r="G169" s="273"/>
      <c r="H169" s="274" t="s">
        <v>22</v>
      </c>
      <c r="I169" s="276"/>
      <c r="J169" s="273"/>
      <c r="K169" s="273"/>
      <c r="L169" s="277"/>
      <c r="M169" s="278"/>
      <c r="N169" s="279"/>
      <c r="O169" s="279"/>
      <c r="P169" s="279"/>
      <c r="Q169" s="279"/>
      <c r="R169" s="279"/>
      <c r="S169" s="279"/>
      <c r="T169" s="280"/>
      <c r="AT169" s="281" t="s">
        <v>140</v>
      </c>
      <c r="AU169" s="281" t="s">
        <v>149</v>
      </c>
      <c r="AV169" s="13" t="s">
        <v>24</v>
      </c>
      <c r="AW169" s="13" t="s">
        <v>39</v>
      </c>
      <c r="AX169" s="13" t="s">
        <v>75</v>
      </c>
      <c r="AY169" s="281" t="s">
        <v>131</v>
      </c>
    </row>
    <row r="170" s="11" customFormat="1">
      <c r="B170" s="233"/>
      <c r="C170" s="234"/>
      <c r="D170" s="235" t="s">
        <v>140</v>
      </c>
      <c r="E170" s="236" t="s">
        <v>22</v>
      </c>
      <c r="F170" s="237" t="s">
        <v>998</v>
      </c>
      <c r="G170" s="234"/>
      <c r="H170" s="238">
        <v>1172.22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140</v>
      </c>
      <c r="AU170" s="244" t="s">
        <v>149</v>
      </c>
      <c r="AV170" s="11" t="s">
        <v>84</v>
      </c>
      <c r="AW170" s="11" t="s">
        <v>39</v>
      </c>
      <c r="AX170" s="11" t="s">
        <v>24</v>
      </c>
      <c r="AY170" s="244" t="s">
        <v>131</v>
      </c>
    </row>
    <row r="171" s="1" customFormat="1" ht="38.25" customHeight="1">
      <c r="B171" s="46"/>
      <c r="C171" s="221" t="s">
        <v>239</v>
      </c>
      <c r="D171" s="221" t="s">
        <v>133</v>
      </c>
      <c r="E171" s="222" t="s">
        <v>1004</v>
      </c>
      <c r="F171" s="223" t="s">
        <v>1005</v>
      </c>
      <c r="G171" s="224" t="s">
        <v>136</v>
      </c>
      <c r="H171" s="225">
        <v>1172.22</v>
      </c>
      <c r="I171" s="226"/>
      <c r="J171" s="227">
        <f>ROUND(I171*H171,2)</f>
        <v>0</v>
      </c>
      <c r="K171" s="223" t="s">
        <v>915</v>
      </c>
      <c r="L171" s="72"/>
      <c r="M171" s="228" t="s">
        <v>22</v>
      </c>
      <c r="N171" s="229" t="s">
        <v>46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0.22</v>
      </c>
      <c r="T171" s="231">
        <f>S171*H171</f>
        <v>257.88839999999999</v>
      </c>
      <c r="AR171" s="24" t="s">
        <v>138</v>
      </c>
      <c r="AT171" s="24" t="s">
        <v>133</v>
      </c>
      <c r="AU171" s="24" t="s">
        <v>149</v>
      </c>
      <c r="AY171" s="24" t="s">
        <v>131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24</v>
      </c>
      <c r="BK171" s="232">
        <f>ROUND(I171*H171,2)</f>
        <v>0</v>
      </c>
      <c r="BL171" s="24" t="s">
        <v>138</v>
      </c>
      <c r="BM171" s="24" t="s">
        <v>1006</v>
      </c>
    </row>
    <row r="172" s="13" customFormat="1">
      <c r="B172" s="272"/>
      <c r="C172" s="273"/>
      <c r="D172" s="235" t="s">
        <v>140</v>
      </c>
      <c r="E172" s="274" t="s">
        <v>22</v>
      </c>
      <c r="F172" s="275" t="s">
        <v>918</v>
      </c>
      <c r="G172" s="273"/>
      <c r="H172" s="274" t="s">
        <v>22</v>
      </c>
      <c r="I172" s="276"/>
      <c r="J172" s="273"/>
      <c r="K172" s="273"/>
      <c r="L172" s="277"/>
      <c r="M172" s="278"/>
      <c r="N172" s="279"/>
      <c r="O172" s="279"/>
      <c r="P172" s="279"/>
      <c r="Q172" s="279"/>
      <c r="R172" s="279"/>
      <c r="S172" s="279"/>
      <c r="T172" s="280"/>
      <c r="AT172" s="281" t="s">
        <v>140</v>
      </c>
      <c r="AU172" s="281" t="s">
        <v>149</v>
      </c>
      <c r="AV172" s="13" t="s">
        <v>24</v>
      </c>
      <c r="AW172" s="13" t="s">
        <v>39</v>
      </c>
      <c r="AX172" s="13" t="s">
        <v>75</v>
      </c>
      <c r="AY172" s="281" t="s">
        <v>131</v>
      </c>
    </row>
    <row r="173" s="13" customFormat="1">
      <c r="B173" s="272"/>
      <c r="C173" s="273"/>
      <c r="D173" s="235" t="s">
        <v>140</v>
      </c>
      <c r="E173" s="274" t="s">
        <v>22</v>
      </c>
      <c r="F173" s="275" t="s">
        <v>1007</v>
      </c>
      <c r="G173" s="273"/>
      <c r="H173" s="274" t="s">
        <v>22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AT173" s="281" t="s">
        <v>140</v>
      </c>
      <c r="AU173" s="281" t="s">
        <v>149</v>
      </c>
      <c r="AV173" s="13" t="s">
        <v>24</v>
      </c>
      <c r="AW173" s="13" t="s">
        <v>39</v>
      </c>
      <c r="AX173" s="13" t="s">
        <v>75</v>
      </c>
      <c r="AY173" s="281" t="s">
        <v>131</v>
      </c>
    </row>
    <row r="174" s="11" customFormat="1">
      <c r="B174" s="233"/>
      <c r="C174" s="234"/>
      <c r="D174" s="235" t="s">
        <v>140</v>
      </c>
      <c r="E174" s="236" t="s">
        <v>22</v>
      </c>
      <c r="F174" s="237" t="s">
        <v>1008</v>
      </c>
      <c r="G174" s="234"/>
      <c r="H174" s="238">
        <v>655.89999999999998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140</v>
      </c>
      <c r="AU174" s="244" t="s">
        <v>149</v>
      </c>
      <c r="AV174" s="11" t="s">
        <v>84</v>
      </c>
      <c r="AW174" s="11" t="s">
        <v>39</v>
      </c>
      <c r="AX174" s="11" t="s">
        <v>75</v>
      </c>
      <c r="AY174" s="244" t="s">
        <v>131</v>
      </c>
    </row>
    <row r="175" s="11" customFormat="1">
      <c r="B175" s="233"/>
      <c r="C175" s="234"/>
      <c r="D175" s="235" t="s">
        <v>140</v>
      </c>
      <c r="E175" s="236" t="s">
        <v>22</v>
      </c>
      <c r="F175" s="237" t="s">
        <v>1009</v>
      </c>
      <c r="G175" s="234"/>
      <c r="H175" s="238">
        <v>36.520000000000003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140</v>
      </c>
      <c r="AU175" s="244" t="s">
        <v>149</v>
      </c>
      <c r="AV175" s="11" t="s">
        <v>84</v>
      </c>
      <c r="AW175" s="11" t="s">
        <v>39</v>
      </c>
      <c r="AX175" s="11" t="s">
        <v>75</v>
      </c>
      <c r="AY175" s="244" t="s">
        <v>131</v>
      </c>
    </row>
    <row r="176" s="11" customFormat="1">
      <c r="B176" s="233"/>
      <c r="C176" s="234"/>
      <c r="D176" s="235" t="s">
        <v>140</v>
      </c>
      <c r="E176" s="236" t="s">
        <v>22</v>
      </c>
      <c r="F176" s="237" t="s">
        <v>1010</v>
      </c>
      <c r="G176" s="234"/>
      <c r="H176" s="238">
        <v>72.659999999999997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140</v>
      </c>
      <c r="AU176" s="244" t="s">
        <v>149</v>
      </c>
      <c r="AV176" s="11" t="s">
        <v>84</v>
      </c>
      <c r="AW176" s="11" t="s">
        <v>39</v>
      </c>
      <c r="AX176" s="11" t="s">
        <v>75</v>
      </c>
      <c r="AY176" s="244" t="s">
        <v>131</v>
      </c>
    </row>
    <row r="177" s="11" customFormat="1">
      <c r="B177" s="233"/>
      <c r="C177" s="234"/>
      <c r="D177" s="235" t="s">
        <v>140</v>
      </c>
      <c r="E177" s="236" t="s">
        <v>22</v>
      </c>
      <c r="F177" s="237" t="s">
        <v>1011</v>
      </c>
      <c r="G177" s="234"/>
      <c r="H177" s="238">
        <v>6.4400000000000004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140</v>
      </c>
      <c r="AU177" s="244" t="s">
        <v>149</v>
      </c>
      <c r="AV177" s="11" t="s">
        <v>84</v>
      </c>
      <c r="AW177" s="11" t="s">
        <v>39</v>
      </c>
      <c r="AX177" s="11" t="s">
        <v>75</v>
      </c>
      <c r="AY177" s="244" t="s">
        <v>131</v>
      </c>
    </row>
    <row r="178" s="11" customFormat="1">
      <c r="B178" s="233"/>
      <c r="C178" s="234"/>
      <c r="D178" s="235" t="s">
        <v>140</v>
      </c>
      <c r="E178" s="236" t="s">
        <v>22</v>
      </c>
      <c r="F178" s="237" t="s">
        <v>1012</v>
      </c>
      <c r="G178" s="234"/>
      <c r="H178" s="238">
        <v>56.159999999999997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140</v>
      </c>
      <c r="AU178" s="244" t="s">
        <v>149</v>
      </c>
      <c r="AV178" s="11" t="s">
        <v>84</v>
      </c>
      <c r="AW178" s="11" t="s">
        <v>39</v>
      </c>
      <c r="AX178" s="11" t="s">
        <v>75</v>
      </c>
      <c r="AY178" s="244" t="s">
        <v>131</v>
      </c>
    </row>
    <row r="179" s="11" customFormat="1">
      <c r="B179" s="233"/>
      <c r="C179" s="234"/>
      <c r="D179" s="235" t="s">
        <v>140</v>
      </c>
      <c r="E179" s="236" t="s">
        <v>22</v>
      </c>
      <c r="F179" s="237" t="s">
        <v>1013</v>
      </c>
      <c r="G179" s="234"/>
      <c r="H179" s="238">
        <v>23.66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AT179" s="244" t="s">
        <v>140</v>
      </c>
      <c r="AU179" s="244" t="s">
        <v>149</v>
      </c>
      <c r="AV179" s="11" t="s">
        <v>84</v>
      </c>
      <c r="AW179" s="11" t="s">
        <v>39</v>
      </c>
      <c r="AX179" s="11" t="s">
        <v>75</v>
      </c>
      <c r="AY179" s="244" t="s">
        <v>131</v>
      </c>
    </row>
    <row r="180" s="11" customFormat="1">
      <c r="B180" s="233"/>
      <c r="C180" s="234"/>
      <c r="D180" s="235" t="s">
        <v>140</v>
      </c>
      <c r="E180" s="236" t="s">
        <v>22</v>
      </c>
      <c r="F180" s="237" t="s">
        <v>1014</v>
      </c>
      <c r="G180" s="234"/>
      <c r="H180" s="238">
        <v>3.2200000000000002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140</v>
      </c>
      <c r="AU180" s="244" t="s">
        <v>149</v>
      </c>
      <c r="AV180" s="11" t="s">
        <v>84</v>
      </c>
      <c r="AW180" s="11" t="s">
        <v>39</v>
      </c>
      <c r="AX180" s="11" t="s">
        <v>75</v>
      </c>
      <c r="AY180" s="244" t="s">
        <v>131</v>
      </c>
    </row>
    <row r="181" s="11" customFormat="1">
      <c r="B181" s="233"/>
      <c r="C181" s="234"/>
      <c r="D181" s="235" t="s">
        <v>140</v>
      </c>
      <c r="E181" s="236" t="s">
        <v>22</v>
      </c>
      <c r="F181" s="237" t="s">
        <v>1015</v>
      </c>
      <c r="G181" s="234"/>
      <c r="H181" s="238">
        <v>12.460000000000001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140</v>
      </c>
      <c r="AU181" s="244" t="s">
        <v>149</v>
      </c>
      <c r="AV181" s="11" t="s">
        <v>84</v>
      </c>
      <c r="AW181" s="11" t="s">
        <v>39</v>
      </c>
      <c r="AX181" s="11" t="s">
        <v>75</v>
      </c>
      <c r="AY181" s="244" t="s">
        <v>131</v>
      </c>
    </row>
    <row r="182" s="11" customFormat="1">
      <c r="B182" s="233"/>
      <c r="C182" s="234"/>
      <c r="D182" s="235" t="s">
        <v>140</v>
      </c>
      <c r="E182" s="236" t="s">
        <v>22</v>
      </c>
      <c r="F182" s="237" t="s">
        <v>1016</v>
      </c>
      <c r="G182" s="234"/>
      <c r="H182" s="238">
        <v>117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140</v>
      </c>
      <c r="AU182" s="244" t="s">
        <v>149</v>
      </c>
      <c r="AV182" s="11" t="s">
        <v>84</v>
      </c>
      <c r="AW182" s="11" t="s">
        <v>39</v>
      </c>
      <c r="AX182" s="11" t="s">
        <v>75</v>
      </c>
      <c r="AY182" s="244" t="s">
        <v>131</v>
      </c>
    </row>
    <row r="183" s="14" customFormat="1">
      <c r="B183" s="282"/>
      <c r="C183" s="283"/>
      <c r="D183" s="235" t="s">
        <v>140</v>
      </c>
      <c r="E183" s="284" t="s">
        <v>22</v>
      </c>
      <c r="F183" s="285" t="s">
        <v>1017</v>
      </c>
      <c r="G183" s="283"/>
      <c r="H183" s="286">
        <v>984.01999999999998</v>
      </c>
      <c r="I183" s="287"/>
      <c r="J183" s="283"/>
      <c r="K183" s="283"/>
      <c r="L183" s="288"/>
      <c r="M183" s="289"/>
      <c r="N183" s="290"/>
      <c r="O183" s="290"/>
      <c r="P183" s="290"/>
      <c r="Q183" s="290"/>
      <c r="R183" s="290"/>
      <c r="S183" s="290"/>
      <c r="T183" s="291"/>
      <c r="AT183" s="292" t="s">
        <v>140</v>
      </c>
      <c r="AU183" s="292" t="s">
        <v>149</v>
      </c>
      <c r="AV183" s="14" t="s">
        <v>149</v>
      </c>
      <c r="AW183" s="14" t="s">
        <v>39</v>
      </c>
      <c r="AX183" s="14" t="s">
        <v>75</v>
      </c>
      <c r="AY183" s="292" t="s">
        <v>131</v>
      </c>
    </row>
    <row r="184" s="13" customFormat="1">
      <c r="B184" s="272"/>
      <c r="C184" s="273"/>
      <c r="D184" s="235" t="s">
        <v>140</v>
      </c>
      <c r="E184" s="274" t="s">
        <v>22</v>
      </c>
      <c r="F184" s="275" t="s">
        <v>917</v>
      </c>
      <c r="G184" s="273"/>
      <c r="H184" s="274" t="s">
        <v>22</v>
      </c>
      <c r="I184" s="276"/>
      <c r="J184" s="273"/>
      <c r="K184" s="273"/>
      <c r="L184" s="277"/>
      <c r="M184" s="278"/>
      <c r="N184" s="279"/>
      <c r="O184" s="279"/>
      <c r="P184" s="279"/>
      <c r="Q184" s="279"/>
      <c r="R184" s="279"/>
      <c r="S184" s="279"/>
      <c r="T184" s="280"/>
      <c r="AT184" s="281" t="s">
        <v>140</v>
      </c>
      <c r="AU184" s="281" t="s">
        <v>149</v>
      </c>
      <c r="AV184" s="13" t="s">
        <v>24</v>
      </c>
      <c r="AW184" s="13" t="s">
        <v>39</v>
      </c>
      <c r="AX184" s="13" t="s">
        <v>75</v>
      </c>
      <c r="AY184" s="281" t="s">
        <v>131</v>
      </c>
    </row>
    <row r="185" s="11" customFormat="1">
      <c r="B185" s="233"/>
      <c r="C185" s="234"/>
      <c r="D185" s="235" t="s">
        <v>140</v>
      </c>
      <c r="E185" s="236" t="s">
        <v>22</v>
      </c>
      <c r="F185" s="237" t="s">
        <v>933</v>
      </c>
      <c r="G185" s="234"/>
      <c r="H185" s="238">
        <v>47.600000000000001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140</v>
      </c>
      <c r="AU185" s="244" t="s">
        <v>149</v>
      </c>
      <c r="AV185" s="11" t="s">
        <v>84</v>
      </c>
      <c r="AW185" s="11" t="s">
        <v>39</v>
      </c>
      <c r="AX185" s="11" t="s">
        <v>75</v>
      </c>
      <c r="AY185" s="244" t="s">
        <v>131</v>
      </c>
    </row>
    <row r="186" s="11" customFormat="1">
      <c r="B186" s="233"/>
      <c r="C186" s="234"/>
      <c r="D186" s="235" t="s">
        <v>140</v>
      </c>
      <c r="E186" s="236" t="s">
        <v>22</v>
      </c>
      <c r="F186" s="237" t="s">
        <v>937</v>
      </c>
      <c r="G186" s="234"/>
      <c r="H186" s="238">
        <v>12.6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140</v>
      </c>
      <c r="AU186" s="244" t="s">
        <v>149</v>
      </c>
      <c r="AV186" s="11" t="s">
        <v>84</v>
      </c>
      <c r="AW186" s="11" t="s">
        <v>39</v>
      </c>
      <c r="AX186" s="11" t="s">
        <v>75</v>
      </c>
      <c r="AY186" s="244" t="s">
        <v>131</v>
      </c>
    </row>
    <row r="187" s="11" customFormat="1">
      <c r="B187" s="233"/>
      <c r="C187" s="234"/>
      <c r="D187" s="235" t="s">
        <v>140</v>
      </c>
      <c r="E187" s="236" t="s">
        <v>22</v>
      </c>
      <c r="F187" s="237" t="s">
        <v>938</v>
      </c>
      <c r="G187" s="234"/>
      <c r="H187" s="238">
        <v>25.199999999999999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140</v>
      </c>
      <c r="AU187" s="244" t="s">
        <v>149</v>
      </c>
      <c r="AV187" s="11" t="s">
        <v>84</v>
      </c>
      <c r="AW187" s="11" t="s">
        <v>39</v>
      </c>
      <c r="AX187" s="11" t="s">
        <v>75</v>
      </c>
      <c r="AY187" s="244" t="s">
        <v>131</v>
      </c>
    </row>
    <row r="188" s="11" customFormat="1">
      <c r="B188" s="233"/>
      <c r="C188" s="234"/>
      <c r="D188" s="235" t="s">
        <v>140</v>
      </c>
      <c r="E188" s="236" t="s">
        <v>22</v>
      </c>
      <c r="F188" s="237" t="s">
        <v>939</v>
      </c>
      <c r="G188" s="234"/>
      <c r="H188" s="238">
        <v>87.079999999999998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140</v>
      </c>
      <c r="AU188" s="244" t="s">
        <v>149</v>
      </c>
      <c r="AV188" s="11" t="s">
        <v>84</v>
      </c>
      <c r="AW188" s="11" t="s">
        <v>39</v>
      </c>
      <c r="AX188" s="11" t="s">
        <v>75</v>
      </c>
      <c r="AY188" s="244" t="s">
        <v>131</v>
      </c>
    </row>
    <row r="189" s="11" customFormat="1">
      <c r="B189" s="233"/>
      <c r="C189" s="234"/>
      <c r="D189" s="235" t="s">
        <v>140</v>
      </c>
      <c r="E189" s="236" t="s">
        <v>22</v>
      </c>
      <c r="F189" s="237" t="s">
        <v>940</v>
      </c>
      <c r="G189" s="234"/>
      <c r="H189" s="238">
        <v>15.720000000000001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140</v>
      </c>
      <c r="AU189" s="244" t="s">
        <v>149</v>
      </c>
      <c r="AV189" s="11" t="s">
        <v>84</v>
      </c>
      <c r="AW189" s="11" t="s">
        <v>39</v>
      </c>
      <c r="AX189" s="11" t="s">
        <v>75</v>
      </c>
      <c r="AY189" s="244" t="s">
        <v>131</v>
      </c>
    </row>
    <row r="190" s="14" customFormat="1">
      <c r="B190" s="282"/>
      <c r="C190" s="283"/>
      <c r="D190" s="235" t="s">
        <v>140</v>
      </c>
      <c r="E190" s="284" t="s">
        <v>22</v>
      </c>
      <c r="F190" s="285" t="s">
        <v>1017</v>
      </c>
      <c r="G190" s="283"/>
      <c r="H190" s="286">
        <v>188.19999999999999</v>
      </c>
      <c r="I190" s="287"/>
      <c r="J190" s="283"/>
      <c r="K190" s="283"/>
      <c r="L190" s="288"/>
      <c r="M190" s="289"/>
      <c r="N190" s="290"/>
      <c r="O190" s="290"/>
      <c r="P190" s="290"/>
      <c r="Q190" s="290"/>
      <c r="R190" s="290"/>
      <c r="S190" s="290"/>
      <c r="T190" s="291"/>
      <c r="AT190" s="292" t="s">
        <v>140</v>
      </c>
      <c r="AU190" s="292" t="s">
        <v>149</v>
      </c>
      <c r="AV190" s="14" t="s">
        <v>149</v>
      </c>
      <c r="AW190" s="14" t="s">
        <v>39</v>
      </c>
      <c r="AX190" s="14" t="s">
        <v>75</v>
      </c>
      <c r="AY190" s="292" t="s">
        <v>131</v>
      </c>
    </row>
    <row r="191" s="12" customFormat="1">
      <c r="B191" s="257"/>
      <c r="C191" s="258"/>
      <c r="D191" s="235" t="s">
        <v>140</v>
      </c>
      <c r="E191" s="259" t="s">
        <v>22</v>
      </c>
      <c r="F191" s="260" t="s">
        <v>254</v>
      </c>
      <c r="G191" s="258"/>
      <c r="H191" s="261">
        <v>1172.22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AT191" s="267" t="s">
        <v>140</v>
      </c>
      <c r="AU191" s="267" t="s">
        <v>149</v>
      </c>
      <c r="AV191" s="12" t="s">
        <v>138</v>
      </c>
      <c r="AW191" s="12" t="s">
        <v>39</v>
      </c>
      <c r="AX191" s="12" t="s">
        <v>24</v>
      </c>
      <c r="AY191" s="267" t="s">
        <v>131</v>
      </c>
    </row>
    <row r="192" s="1" customFormat="1" ht="38.25" customHeight="1">
      <c r="B192" s="46"/>
      <c r="C192" s="221" t="s">
        <v>243</v>
      </c>
      <c r="D192" s="221" t="s">
        <v>133</v>
      </c>
      <c r="E192" s="222" t="s">
        <v>1018</v>
      </c>
      <c r="F192" s="223" t="s">
        <v>1019</v>
      </c>
      <c r="G192" s="224" t="s">
        <v>136</v>
      </c>
      <c r="H192" s="225">
        <v>1437.4400000000001</v>
      </c>
      <c r="I192" s="226"/>
      <c r="J192" s="227">
        <f>ROUND(I192*H192,2)</f>
        <v>0</v>
      </c>
      <c r="K192" s="223" t="s">
        <v>915</v>
      </c>
      <c r="L192" s="72"/>
      <c r="M192" s="228" t="s">
        <v>22</v>
      </c>
      <c r="N192" s="229" t="s">
        <v>46</v>
      </c>
      <c r="O192" s="47"/>
      <c r="P192" s="230">
        <f>O192*H192</f>
        <v>0</v>
      </c>
      <c r="Q192" s="230">
        <v>6.0000000000000002E-05</v>
      </c>
      <c r="R192" s="230">
        <f>Q192*H192</f>
        <v>0.086246400000000001</v>
      </c>
      <c r="S192" s="230">
        <v>0.10299999999999999</v>
      </c>
      <c r="T192" s="231">
        <f>S192*H192</f>
        <v>148.05632</v>
      </c>
      <c r="AR192" s="24" t="s">
        <v>138</v>
      </c>
      <c r="AT192" s="24" t="s">
        <v>133</v>
      </c>
      <c r="AU192" s="24" t="s">
        <v>149</v>
      </c>
      <c r="AY192" s="24" t="s">
        <v>131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24</v>
      </c>
      <c r="BK192" s="232">
        <f>ROUND(I192*H192,2)</f>
        <v>0</v>
      </c>
      <c r="BL192" s="24" t="s">
        <v>138</v>
      </c>
      <c r="BM192" s="24" t="s">
        <v>1020</v>
      </c>
    </row>
    <row r="193" s="13" customFormat="1">
      <c r="B193" s="272"/>
      <c r="C193" s="273"/>
      <c r="D193" s="235" t="s">
        <v>140</v>
      </c>
      <c r="E193" s="274" t="s">
        <v>22</v>
      </c>
      <c r="F193" s="275" t="s">
        <v>1007</v>
      </c>
      <c r="G193" s="273"/>
      <c r="H193" s="274" t="s">
        <v>22</v>
      </c>
      <c r="I193" s="276"/>
      <c r="J193" s="273"/>
      <c r="K193" s="273"/>
      <c r="L193" s="277"/>
      <c r="M193" s="278"/>
      <c r="N193" s="279"/>
      <c r="O193" s="279"/>
      <c r="P193" s="279"/>
      <c r="Q193" s="279"/>
      <c r="R193" s="279"/>
      <c r="S193" s="279"/>
      <c r="T193" s="280"/>
      <c r="AT193" s="281" t="s">
        <v>140</v>
      </c>
      <c r="AU193" s="281" t="s">
        <v>149</v>
      </c>
      <c r="AV193" s="13" t="s">
        <v>24</v>
      </c>
      <c r="AW193" s="13" t="s">
        <v>39</v>
      </c>
      <c r="AX193" s="13" t="s">
        <v>75</v>
      </c>
      <c r="AY193" s="281" t="s">
        <v>131</v>
      </c>
    </row>
    <row r="194" s="11" customFormat="1">
      <c r="B194" s="233"/>
      <c r="C194" s="234"/>
      <c r="D194" s="235" t="s">
        <v>140</v>
      </c>
      <c r="E194" s="236" t="s">
        <v>22</v>
      </c>
      <c r="F194" s="237" t="s">
        <v>1008</v>
      </c>
      <c r="G194" s="234"/>
      <c r="H194" s="238">
        <v>655.89999999999998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140</v>
      </c>
      <c r="AU194" s="244" t="s">
        <v>149</v>
      </c>
      <c r="AV194" s="11" t="s">
        <v>84</v>
      </c>
      <c r="AW194" s="11" t="s">
        <v>39</v>
      </c>
      <c r="AX194" s="11" t="s">
        <v>75</v>
      </c>
      <c r="AY194" s="244" t="s">
        <v>131</v>
      </c>
    </row>
    <row r="195" s="11" customFormat="1">
      <c r="B195" s="233"/>
      <c r="C195" s="234"/>
      <c r="D195" s="235" t="s">
        <v>140</v>
      </c>
      <c r="E195" s="236" t="s">
        <v>22</v>
      </c>
      <c r="F195" s="237" t="s">
        <v>1009</v>
      </c>
      <c r="G195" s="234"/>
      <c r="H195" s="238">
        <v>36.520000000000003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140</v>
      </c>
      <c r="AU195" s="244" t="s">
        <v>149</v>
      </c>
      <c r="AV195" s="11" t="s">
        <v>84</v>
      </c>
      <c r="AW195" s="11" t="s">
        <v>39</v>
      </c>
      <c r="AX195" s="11" t="s">
        <v>75</v>
      </c>
      <c r="AY195" s="244" t="s">
        <v>131</v>
      </c>
    </row>
    <row r="196" s="11" customFormat="1">
      <c r="B196" s="233"/>
      <c r="C196" s="234"/>
      <c r="D196" s="235" t="s">
        <v>140</v>
      </c>
      <c r="E196" s="236" t="s">
        <v>22</v>
      </c>
      <c r="F196" s="237" t="s">
        <v>1010</v>
      </c>
      <c r="G196" s="234"/>
      <c r="H196" s="238">
        <v>72.659999999999997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140</v>
      </c>
      <c r="AU196" s="244" t="s">
        <v>149</v>
      </c>
      <c r="AV196" s="11" t="s">
        <v>84</v>
      </c>
      <c r="AW196" s="11" t="s">
        <v>39</v>
      </c>
      <c r="AX196" s="11" t="s">
        <v>75</v>
      </c>
      <c r="AY196" s="244" t="s">
        <v>131</v>
      </c>
    </row>
    <row r="197" s="11" customFormat="1">
      <c r="B197" s="233"/>
      <c r="C197" s="234"/>
      <c r="D197" s="235" t="s">
        <v>140</v>
      </c>
      <c r="E197" s="236" t="s">
        <v>22</v>
      </c>
      <c r="F197" s="237" t="s">
        <v>1011</v>
      </c>
      <c r="G197" s="234"/>
      <c r="H197" s="238">
        <v>6.4400000000000004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AT197" s="244" t="s">
        <v>140</v>
      </c>
      <c r="AU197" s="244" t="s">
        <v>149</v>
      </c>
      <c r="AV197" s="11" t="s">
        <v>84</v>
      </c>
      <c r="AW197" s="11" t="s">
        <v>39</v>
      </c>
      <c r="AX197" s="11" t="s">
        <v>75</v>
      </c>
      <c r="AY197" s="244" t="s">
        <v>131</v>
      </c>
    </row>
    <row r="198" s="11" customFormat="1">
      <c r="B198" s="233"/>
      <c r="C198" s="234"/>
      <c r="D198" s="235" t="s">
        <v>140</v>
      </c>
      <c r="E198" s="236" t="s">
        <v>22</v>
      </c>
      <c r="F198" s="237" t="s">
        <v>1012</v>
      </c>
      <c r="G198" s="234"/>
      <c r="H198" s="238">
        <v>56.159999999999997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AT198" s="244" t="s">
        <v>140</v>
      </c>
      <c r="AU198" s="244" t="s">
        <v>149</v>
      </c>
      <c r="AV198" s="11" t="s">
        <v>84</v>
      </c>
      <c r="AW198" s="11" t="s">
        <v>39</v>
      </c>
      <c r="AX198" s="11" t="s">
        <v>75</v>
      </c>
      <c r="AY198" s="244" t="s">
        <v>131</v>
      </c>
    </row>
    <row r="199" s="11" customFormat="1">
      <c r="B199" s="233"/>
      <c r="C199" s="234"/>
      <c r="D199" s="235" t="s">
        <v>140</v>
      </c>
      <c r="E199" s="236" t="s">
        <v>22</v>
      </c>
      <c r="F199" s="237" t="s">
        <v>1013</v>
      </c>
      <c r="G199" s="234"/>
      <c r="H199" s="238">
        <v>23.66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140</v>
      </c>
      <c r="AU199" s="244" t="s">
        <v>149</v>
      </c>
      <c r="AV199" s="11" t="s">
        <v>84</v>
      </c>
      <c r="AW199" s="11" t="s">
        <v>39</v>
      </c>
      <c r="AX199" s="11" t="s">
        <v>75</v>
      </c>
      <c r="AY199" s="244" t="s">
        <v>131</v>
      </c>
    </row>
    <row r="200" s="11" customFormat="1">
      <c r="B200" s="233"/>
      <c r="C200" s="234"/>
      <c r="D200" s="235" t="s">
        <v>140</v>
      </c>
      <c r="E200" s="236" t="s">
        <v>22</v>
      </c>
      <c r="F200" s="237" t="s">
        <v>1014</v>
      </c>
      <c r="G200" s="234"/>
      <c r="H200" s="238">
        <v>3.2200000000000002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140</v>
      </c>
      <c r="AU200" s="244" t="s">
        <v>149</v>
      </c>
      <c r="AV200" s="11" t="s">
        <v>84</v>
      </c>
      <c r="AW200" s="11" t="s">
        <v>39</v>
      </c>
      <c r="AX200" s="11" t="s">
        <v>75</v>
      </c>
      <c r="AY200" s="244" t="s">
        <v>131</v>
      </c>
    </row>
    <row r="201" s="11" customFormat="1">
      <c r="B201" s="233"/>
      <c r="C201" s="234"/>
      <c r="D201" s="235" t="s">
        <v>140</v>
      </c>
      <c r="E201" s="236" t="s">
        <v>22</v>
      </c>
      <c r="F201" s="237" t="s">
        <v>1015</v>
      </c>
      <c r="G201" s="234"/>
      <c r="H201" s="238">
        <v>12.460000000000001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140</v>
      </c>
      <c r="AU201" s="244" t="s">
        <v>149</v>
      </c>
      <c r="AV201" s="11" t="s">
        <v>84</v>
      </c>
      <c r="AW201" s="11" t="s">
        <v>39</v>
      </c>
      <c r="AX201" s="11" t="s">
        <v>75</v>
      </c>
      <c r="AY201" s="244" t="s">
        <v>131</v>
      </c>
    </row>
    <row r="202" s="11" customFormat="1">
      <c r="B202" s="233"/>
      <c r="C202" s="234"/>
      <c r="D202" s="235" t="s">
        <v>140</v>
      </c>
      <c r="E202" s="236" t="s">
        <v>22</v>
      </c>
      <c r="F202" s="237" t="s">
        <v>1016</v>
      </c>
      <c r="G202" s="234"/>
      <c r="H202" s="238">
        <v>117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140</v>
      </c>
      <c r="AU202" s="244" t="s">
        <v>149</v>
      </c>
      <c r="AV202" s="11" t="s">
        <v>84</v>
      </c>
      <c r="AW202" s="11" t="s">
        <v>39</v>
      </c>
      <c r="AX202" s="11" t="s">
        <v>75</v>
      </c>
      <c r="AY202" s="244" t="s">
        <v>131</v>
      </c>
    </row>
    <row r="203" s="14" customFormat="1">
      <c r="B203" s="282"/>
      <c r="C203" s="283"/>
      <c r="D203" s="235" t="s">
        <v>140</v>
      </c>
      <c r="E203" s="284" t="s">
        <v>22</v>
      </c>
      <c r="F203" s="285" t="s">
        <v>1017</v>
      </c>
      <c r="G203" s="283"/>
      <c r="H203" s="286">
        <v>984.01999999999998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AT203" s="292" t="s">
        <v>140</v>
      </c>
      <c r="AU203" s="292" t="s">
        <v>149</v>
      </c>
      <c r="AV203" s="14" t="s">
        <v>149</v>
      </c>
      <c r="AW203" s="14" t="s">
        <v>39</v>
      </c>
      <c r="AX203" s="14" t="s">
        <v>75</v>
      </c>
      <c r="AY203" s="292" t="s">
        <v>131</v>
      </c>
    </row>
    <row r="204" s="13" customFormat="1">
      <c r="B204" s="272"/>
      <c r="C204" s="273"/>
      <c r="D204" s="235" t="s">
        <v>140</v>
      </c>
      <c r="E204" s="274" t="s">
        <v>22</v>
      </c>
      <c r="F204" s="275" t="s">
        <v>917</v>
      </c>
      <c r="G204" s="273"/>
      <c r="H204" s="274" t="s">
        <v>22</v>
      </c>
      <c r="I204" s="276"/>
      <c r="J204" s="273"/>
      <c r="K204" s="273"/>
      <c r="L204" s="277"/>
      <c r="M204" s="278"/>
      <c r="N204" s="279"/>
      <c r="O204" s="279"/>
      <c r="P204" s="279"/>
      <c r="Q204" s="279"/>
      <c r="R204" s="279"/>
      <c r="S204" s="279"/>
      <c r="T204" s="280"/>
      <c r="AT204" s="281" t="s">
        <v>140</v>
      </c>
      <c r="AU204" s="281" t="s">
        <v>149</v>
      </c>
      <c r="AV204" s="13" t="s">
        <v>24</v>
      </c>
      <c r="AW204" s="13" t="s">
        <v>39</v>
      </c>
      <c r="AX204" s="13" t="s">
        <v>75</v>
      </c>
      <c r="AY204" s="281" t="s">
        <v>131</v>
      </c>
    </row>
    <row r="205" s="11" customFormat="1">
      <c r="B205" s="233"/>
      <c r="C205" s="234"/>
      <c r="D205" s="235" t="s">
        <v>140</v>
      </c>
      <c r="E205" s="236" t="s">
        <v>22</v>
      </c>
      <c r="F205" s="237" t="s">
        <v>957</v>
      </c>
      <c r="G205" s="234"/>
      <c r="H205" s="238">
        <v>115.59999999999999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140</v>
      </c>
      <c r="AU205" s="244" t="s">
        <v>149</v>
      </c>
      <c r="AV205" s="11" t="s">
        <v>84</v>
      </c>
      <c r="AW205" s="11" t="s">
        <v>39</v>
      </c>
      <c r="AX205" s="11" t="s">
        <v>75</v>
      </c>
      <c r="AY205" s="244" t="s">
        <v>131</v>
      </c>
    </row>
    <row r="206" s="11" customFormat="1">
      <c r="B206" s="233"/>
      <c r="C206" s="234"/>
      <c r="D206" s="235" t="s">
        <v>140</v>
      </c>
      <c r="E206" s="236" t="s">
        <v>22</v>
      </c>
      <c r="F206" s="237" t="s">
        <v>948</v>
      </c>
      <c r="G206" s="234"/>
      <c r="H206" s="238">
        <v>50.399999999999999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140</v>
      </c>
      <c r="AU206" s="244" t="s">
        <v>149</v>
      </c>
      <c r="AV206" s="11" t="s">
        <v>84</v>
      </c>
      <c r="AW206" s="11" t="s">
        <v>39</v>
      </c>
      <c r="AX206" s="11" t="s">
        <v>75</v>
      </c>
      <c r="AY206" s="244" t="s">
        <v>131</v>
      </c>
    </row>
    <row r="207" s="11" customFormat="1">
      <c r="B207" s="233"/>
      <c r="C207" s="234"/>
      <c r="D207" s="235" t="s">
        <v>140</v>
      </c>
      <c r="E207" s="236" t="s">
        <v>22</v>
      </c>
      <c r="F207" s="237" t="s">
        <v>949</v>
      </c>
      <c r="G207" s="234"/>
      <c r="H207" s="238">
        <v>54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140</v>
      </c>
      <c r="AU207" s="244" t="s">
        <v>149</v>
      </c>
      <c r="AV207" s="11" t="s">
        <v>84</v>
      </c>
      <c r="AW207" s="11" t="s">
        <v>39</v>
      </c>
      <c r="AX207" s="11" t="s">
        <v>75</v>
      </c>
      <c r="AY207" s="244" t="s">
        <v>131</v>
      </c>
    </row>
    <row r="208" s="11" customFormat="1">
      <c r="B208" s="233"/>
      <c r="C208" s="234"/>
      <c r="D208" s="235" t="s">
        <v>140</v>
      </c>
      <c r="E208" s="236" t="s">
        <v>22</v>
      </c>
      <c r="F208" s="237" t="s">
        <v>950</v>
      </c>
      <c r="G208" s="234"/>
      <c r="H208" s="238">
        <v>217.69999999999999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140</v>
      </c>
      <c r="AU208" s="244" t="s">
        <v>149</v>
      </c>
      <c r="AV208" s="11" t="s">
        <v>84</v>
      </c>
      <c r="AW208" s="11" t="s">
        <v>39</v>
      </c>
      <c r="AX208" s="11" t="s">
        <v>75</v>
      </c>
      <c r="AY208" s="244" t="s">
        <v>131</v>
      </c>
    </row>
    <row r="209" s="11" customFormat="1">
      <c r="B209" s="233"/>
      <c r="C209" s="234"/>
      <c r="D209" s="235" t="s">
        <v>140</v>
      </c>
      <c r="E209" s="236" t="s">
        <v>22</v>
      </c>
      <c r="F209" s="237" t="s">
        <v>940</v>
      </c>
      <c r="G209" s="234"/>
      <c r="H209" s="238">
        <v>15.720000000000001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140</v>
      </c>
      <c r="AU209" s="244" t="s">
        <v>149</v>
      </c>
      <c r="AV209" s="11" t="s">
        <v>84</v>
      </c>
      <c r="AW209" s="11" t="s">
        <v>39</v>
      </c>
      <c r="AX209" s="11" t="s">
        <v>75</v>
      </c>
      <c r="AY209" s="244" t="s">
        <v>131</v>
      </c>
    </row>
    <row r="210" s="14" customFormat="1">
      <c r="B210" s="282"/>
      <c r="C210" s="283"/>
      <c r="D210" s="235" t="s">
        <v>140</v>
      </c>
      <c r="E210" s="284" t="s">
        <v>22</v>
      </c>
      <c r="F210" s="285" t="s">
        <v>1017</v>
      </c>
      <c r="G210" s="283"/>
      <c r="H210" s="286">
        <v>453.42000000000002</v>
      </c>
      <c r="I210" s="287"/>
      <c r="J210" s="283"/>
      <c r="K210" s="283"/>
      <c r="L210" s="288"/>
      <c r="M210" s="289"/>
      <c r="N210" s="290"/>
      <c r="O210" s="290"/>
      <c r="P210" s="290"/>
      <c r="Q210" s="290"/>
      <c r="R210" s="290"/>
      <c r="S210" s="290"/>
      <c r="T210" s="291"/>
      <c r="AT210" s="292" t="s">
        <v>140</v>
      </c>
      <c r="AU210" s="292" t="s">
        <v>149</v>
      </c>
      <c r="AV210" s="14" t="s">
        <v>149</v>
      </c>
      <c r="AW210" s="14" t="s">
        <v>39</v>
      </c>
      <c r="AX210" s="14" t="s">
        <v>75</v>
      </c>
      <c r="AY210" s="292" t="s">
        <v>131</v>
      </c>
    </row>
    <row r="211" s="12" customFormat="1">
      <c r="B211" s="257"/>
      <c r="C211" s="258"/>
      <c r="D211" s="235" t="s">
        <v>140</v>
      </c>
      <c r="E211" s="259" t="s">
        <v>22</v>
      </c>
      <c r="F211" s="260" t="s">
        <v>254</v>
      </c>
      <c r="G211" s="258"/>
      <c r="H211" s="261">
        <v>1437.4400000000001</v>
      </c>
      <c r="I211" s="262"/>
      <c r="J211" s="258"/>
      <c r="K211" s="258"/>
      <c r="L211" s="263"/>
      <c r="M211" s="293"/>
      <c r="N211" s="294"/>
      <c r="O211" s="294"/>
      <c r="P211" s="294"/>
      <c r="Q211" s="294"/>
      <c r="R211" s="294"/>
      <c r="S211" s="294"/>
      <c r="T211" s="295"/>
      <c r="AT211" s="267" t="s">
        <v>140</v>
      </c>
      <c r="AU211" s="267" t="s">
        <v>149</v>
      </c>
      <c r="AV211" s="12" t="s">
        <v>138</v>
      </c>
      <c r="AW211" s="12" t="s">
        <v>39</v>
      </c>
      <c r="AX211" s="12" t="s">
        <v>24</v>
      </c>
      <c r="AY211" s="267" t="s">
        <v>131</v>
      </c>
    </row>
    <row r="212" s="1" customFormat="1" ht="6.96" customHeight="1">
      <c r="B212" s="67"/>
      <c r="C212" s="68"/>
      <c r="D212" s="68"/>
      <c r="E212" s="68"/>
      <c r="F212" s="68"/>
      <c r="G212" s="68"/>
      <c r="H212" s="68"/>
      <c r="I212" s="166"/>
      <c r="J212" s="68"/>
      <c r="K212" s="68"/>
      <c r="L212" s="72"/>
    </row>
  </sheetData>
  <sheetProtection sheet="1" autoFilter="0" formatColumns="0" formatRows="0" objects="1" scenarios="1" spinCount="100000" saltValue="5PSDCI8f10g/FBEyEf9rxGUSGLgY0U1Df02OwMrLpCvdPBFLt1bsnK7eYt4DTzDQjvU3KVwJY9kdbkZ53DLZwQ==" hashValue="kjz11qjTiZJyV0CF8UhEx8mu8r/f8dwitOOc/cI+fQo7m79pARJr0VhdEKHRVs9FiASIgZqShOSUlgpP1Pc9iw==" algorithmName="SHA-512" password="CC35"/>
  <autoFilter ref="C83:K211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6" customWidth="1"/>
    <col min="2" max="2" width="1.664063" style="296" customWidth="1"/>
    <col min="3" max="4" width="5" style="296" customWidth="1"/>
    <col min="5" max="5" width="11.67" style="296" customWidth="1"/>
    <col min="6" max="6" width="9.17" style="296" customWidth="1"/>
    <col min="7" max="7" width="5" style="296" customWidth="1"/>
    <col min="8" max="8" width="77.83" style="296" customWidth="1"/>
    <col min="9" max="10" width="20" style="296" customWidth="1"/>
    <col min="11" max="11" width="1.664063" style="296" customWidth="1"/>
  </cols>
  <sheetData>
    <row r="1" ht="37.5" customHeight="1"/>
    <row r="2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5" customFormat="1" ht="45" customHeight="1">
      <c r="B3" s="300"/>
      <c r="C3" s="301" t="s">
        <v>1021</v>
      </c>
      <c r="D3" s="301"/>
      <c r="E3" s="301"/>
      <c r="F3" s="301"/>
      <c r="G3" s="301"/>
      <c r="H3" s="301"/>
      <c r="I3" s="301"/>
      <c r="J3" s="301"/>
      <c r="K3" s="302"/>
    </row>
    <row r="4" ht="25.5" customHeight="1">
      <c r="B4" s="303"/>
      <c r="C4" s="304" t="s">
        <v>1022</v>
      </c>
      <c r="D4" s="304"/>
      <c r="E4" s="304"/>
      <c r="F4" s="304"/>
      <c r="G4" s="304"/>
      <c r="H4" s="304"/>
      <c r="I4" s="304"/>
      <c r="J4" s="304"/>
      <c r="K4" s="305"/>
    </row>
    <row r="5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ht="15" customHeight="1">
      <c r="B6" s="303"/>
      <c r="C6" s="307" t="s">
        <v>1023</v>
      </c>
      <c r="D6" s="307"/>
      <c r="E6" s="307"/>
      <c r="F6" s="307"/>
      <c r="G6" s="307"/>
      <c r="H6" s="307"/>
      <c r="I6" s="307"/>
      <c r="J6" s="307"/>
      <c r="K6" s="305"/>
    </row>
    <row r="7" ht="15" customHeight="1">
      <c r="B7" s="308"/>
      <c r="C7" s="307" t="s">
        <v>1024</v>
      </c>
      <c r="D7" s="307"/>
      <c r="E7" s="307"/>
      <c r="F7" s="307"/>
      <c r="G7" s="307"/>
      <c r="H7" s="307"/>
      <c r="I7" s="307"/>
      <c r="J7" s="307"/>
      <c r="K7" s="305"/>
    </row>
    <row r="8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ht="15" customHeight="1">
      <c r="B9" s="308"/>
      <c r="C9" s="307" t="s">
        <v>1025</v>
      </c>
      <c r="D9" s="307"/>
      <c r="E9" s="307"/>
      <c r="F9" s="307"/>
      <c r="G9" s="307"/>
      <c r="H9" s="307"/>
      <c r="I9" s="307"/>
      <c r="J9" s="307"/>
      <c r="K9" s="305"/>
    </row>
    <row r="10" ht="15" customHeight="1">
      <c r="B10" s="308"/>
      <c r="C10" s="307"/>
      <c r="D10" s="307" t="s">
        <v>1026</v>
      </c>
      <c r="E10" s="307"/>
      <c r="F10" s="307"/>
      <c r="G10" s="307"/>
      <c r="H10" s="307"/>
      <c r="I10" s="307"/>
      <c r="J10" s="307"/>
      <c r="K10" s="305"/>
    </row>
    <row r="11" ht="15" customHeight="1">
      <c r="B11" s="308"/>
      <c r="C11" s="309"/>
      <c r="D11" s="307" t="s">
        <v>1027</v>
      </c>
      <c r="E11" s="307"/>
      <c r="F11" s="307"/>
      <c r="G11" s="307"/>
      <c r="H11" s="307"/>
      <c r="I11" s="307"/>
      <c r="J11" s="307"/>
      <c r="K11" s="305"/>
    </row>
    <row r="12" ht="12.75" customHeight="1">
      <c r="B12" s="308"/>
      <c r="C12" s="309"/>
      <c r="D12" s="309"/>
      <c r="E12" s="309"/>
      <c r="F12" s="309"/>
      <c r="G12" s="309"/>
      <c r="H12" s="309"/>
      <c r="I12" s="309"/>
      <c r="J12" s="309"/>
      <c r="K12" s="305"/>
    </row>
    <row r="13" ht="15" customHeight="1">
      <c r="B13" s="308"/>
      <c r="C13" s="309"/>
      <c r="D13" s="307" t="s">
        <v>1028</v>
      </c>
      <c r="E13" s="307"/>
      <c r="F13" s="307"/>
      <c r="G13" s="307"/>
      <c r="H13" s="307"/>
      <c r="I13" s="307"/>
      <c r="J13" s="307"/>
      <c r="K13" s="305"/>
    </row>
    <row r="14" ht="15" customHeight="1">
      <c r="B14" s="308"/>
      <c r="C14" s="309"/>
      <c r="D14" s="307" t="s">
        <v>1029</v>
      </c>
      <c r="E14" s="307"/>
      <c r="F14" s="307"/>
      <c r="G14" s="307"/>
      <c r="H14" s="307"/>
      <c r="I14" s="307"/>
      <c r="J14" s="307"/>
      <c r="K14" s="305"/>
    </row>
    <row r="15" ht="15" customHeight="1">
      <c r="B15" s="308"/>
      <c r="C15" s="309"/>
      <c r="D15" s="307" t="s">
        <v>1030</v>
      </c>
      <c r="E15" s="307"/>
      <c r="F15" s="307"/>
      <c r="G15" s="307"/>
      <c r="H15" s="307"/>
      <c r="I15" s="307"/>
      <c r="J15" s="307"/>
      <c r="K15" s="305"/>
    </row>
    <row r="16" ht="15" customHeight="1">
      <c r="B16" s="308"/>
      <c r="C16" s="309"/>
      <c r="D16" s="309"/>
      <c r="E16" s="310" t="s">
        <v>82</v>
      </c>
      <c r="F16" s="307" t="s">
        <v>1031</v>
      </c>
      <c r="G16" s="307"/>
      <c r="H16" s="307"/>
      <c r="I16" s="307"/>
      <c r="J16" s="307"/>
      <c r="K16" s="305"/>
    </row>
    <row r="17" ht="15" customHeight="1">
      <c r="B17" s="308"/>
      <c r="C17" s="309"/>
      <c r="D17" s="309"/>
      <c r="E17" s="310" t="s">
        <v>1032</v>
      </c>
      <c r="F17" s="307" t="s">
        <v>1033</v>
      </c>
      <c r="G17" s="307"/>
      <c r="H17" s="307"/>
      <c r="I17" s="307"/>
      <c r="J17" s="307"/>
      <c r="K17" s="305"/>
    </row>
    <row r="18" ht="15" customHeight="1">
      <c r="B18" s="308"/>
      <c r="C18" s="309"/>
      <c r="D18" s="309"/>
      <c r="E18" s="310" t="s">
        <v>1034</v>
      </c>
      <c r="F18" s="307" t="s">
        <v>1035</v>
      </c>
      <c r="G18" s="307"/>
      <c r="H18" s="307"/>
      <c r="I18" s="307"/>
      <c r="J18" s="307"/>
      <c r="K18" s="305"/>
    </row>
    <row r="19" ht="15" customHeight="1">
      <c r="B19" s="308"/>
      <c r="C19" s="309"/>
      <c r="D19" s="309"/>
      <c r="E19" s="310" t="s">
        <v>1036</v>
      </c>
      <c r="F19" s="307" t="s">
        <v>1037</v>
      </c>
      <c r="G19" s="307"/>
      <c r="H19" s="307"/>
      <c r="I19" s="307"/>
      <c r="J19" s="307"/>
      <c r="K19" s="305"/>
    </row>
    <row r="20" ht="15" customHeight="1">
      <c r="B20" s="308"/>
      <c r="C20" s="309"/>
      <c r="D20" s="309"/>
      <c r="E20" s="310" t="s">
        <v>1038</v>
      </c>
      <c r="F20" s="307" t="s">
        <v>1039</v>
      </c>
      <c r="G20" s="307"/>
      <c r="H20" s="307"/>
      <c r="I20" s="307"/>
      <c r="J20" s="307"/>
      <c r="K20" s="305"/>
    </row>
    <row r="21" ht="15" customHeight="1">
      <c r="B21" s="308"/>
      <c r="C21" s="309"/>
      <c r="D21" s="309"/>
      <c r="E21" s="310" t="s">
        <v>1040</v>
      </c>
      <c r="F21" s="307" t="s">
        <v>1041</v>
      </c>
      <c r="G21" s="307"/>
      <c r="H21" s="307"/>
      <c r="I21" s="307"/>
      <c r="J21" s="307"/>
      <c r="K21" s="305"/>
    </row>
    <row r="22" ht="12.75" customHeight="1">
      <c r="B22" s="308"/>
      <c r="C22" s="309"/>
      <c r="D22" s="309"/>
      <c r="E22" s="309"/>
      <c r="F22" s="309"/>
      <c r="G22" s="309"/>
      <c r="H22" s="309"/>
      <c r="I22" s="309"/>
      <c r="J22" s="309"/>
      <c r="K22" s="305"/>
    </row>
    <row r="23" ht="15" customHeight="1">
      <c r="B23" s="308"/>
      <c r="C23" s="307" t="s">
        <v>1042</v>
      </c>
      <c r="D23" s="307"/>
      <c r="E23" s="307"/>
      <c r="F23" s="307"/>
      <c r="G23" s="307"/>
      <c r="H23" s="307"/>
      <c r="I23" s="307"/>
      <c r="J23" s="307"/>
      <c r="K23" s="305"/>
    </row>
    <row r="24" ht="15" customHeight="1">
      <c r="B24" s="308"/>
      <c r="C24" s="307" t="s">
        <v>1043</v>
      </c>
      <c r="D24" s="307"/>
      <c r="E24" s="307"/>
      <c r="F24" s="307"/>
      <c r="G24" s="307"/>
      <c r="H24" s="307"/>
      <c r="I24" s="307"/>
      <c r="J24" s="307"/>
      <c r="K24" s="305"/>
    </row>
    <row r="25" ht="15" customHeight="1">
      <c r="B25" s="308"/>
      <c r="C25" s="307"/>
      <c r="D25" s="307" t="s">
        <v>1044</v>
      </c>
      <c r="E25" s="307"/>
      <c r="F25" s="307"/>
      <c r="G25" s="307"/>
      <c r="H25" s="307"/>
      <c r="I25" s="307"/>
      <c r="J25" s="307"/>
      <c r="K25" s="305"/>
    </row>
    <row r="26" ht="15" customHeight="1">
      <c r="B26" s="308"/>
      <c r="C26" s="309"/>
      <c r="D26" s="307" t="s">
        <v>1045</v>
      </c>
      <c r="E26" s="307"/>
      <c r="F26" s="307"/>
      <c r="G26" s="307"/>
      <c r="H26" s="307"/>
      <c r="I26" s="307"/>
      <c r="J26" s="307"/>
      <c r="K26" s="305"/>
    </row>
    <row r="27" ht="12.75" customHeight="1">
      <c r="B27" s="308"/>
      <c r="C27" s="309"/>
      <c r="D27" s="309"/>
      <c r="E27" s="309"/>
      <c r="F27" s="309"/>
      <c r="G27" s="309"/>
      <c r="H27" s="309"/>
      <c r="I27" s="309"/>
      <c r="J27" s="309"/>
      <c r="K27" s="305"/>
    </row>
    <row r="28" ht="15" customHeight="1">
      <c r="B28" s="308"/>
      <c r="C28" s="309"/>
      <c r="D28" s="307" t="s">
        <v>1046</v>
      </c>
      <c r="E28" s="307"/>
      <c r="F28" s="307"/>
      <c r="G28" s="307"/>
      <c r="H28" s="307"/>
      <c r="I28" s="307"/>
      <c r="J28" s="307"/>
      <c r="K28" s="305"/>
    </row>
    <row r="29" ht="15" customHeight="1">
      <c r="B29" s="308"/>
      <c r="C29" s="309"/>
      <c r="D29" s="307" t="s">
        <v>1047</v>
      </c>
      <c r="E29" s="307"/>
      <c r="F29" s="307"/>
      <c r="G29" s="307"/>
      <c r="H29" s="307"/>
      <c r="I29" s="307"/>
      <c r="J29" s="307"/>
      <c r="K29" s="305"/>
    </row>
    <row r="30" ht="12.75" customHeight="1">
      <c r="B30" s="308"/>
      <c r="C30" s="309"/>
      <c r="D30" s="309"/>
      <c r="E30" s="309"/>
      <c r="F30" s="309"/>
      <c r="G30" s="309"/>
      <c r="H30" s="309"/>
      <c r="I30" s="309"/>
      <c r="J30" s="309"/>
      <c r="K30" s="305"/>
    </row>
    <row r="31" ht="15" customHeight="1">
      <c r="B31" s="308"/>
      <c r="C31" s="309"/>
      <c r="D31" s="307" t="s">
        <v>1048</v>
      </c>
      <c r="E31" s="307"/>
      <c r="F31" s="307"/>
      <c r="G31" s="307"/>
      <c r="H31" s="307"/>
      <c r="I31" s="307"/>
      <c r="J31" s="307"/>
      <c r="K31" s="305"/>
    </row>
    <row r="32" ht="15" customHeight="1">
      <c r="B32" s="308"/>
      <c r="C32" s="309"/>
      <c r="D32" s="307" t="s">
        <v>1049</v>
      </c>
      <c r="E32" s="307"/>
      <c r="F32" s="307"/>
      <c r="G32" s="307"/>
      <c r="H32" s="307"/>
      <c r="I32" s="307"/>
      <c r="J32" s="307"/>
      <c r="K32" s="305"/>
    </row>
    <row r="33" ht="15" customHeight="1">
      <c r="B33" s="308"/>
      <c r="C33" s="309"/>
      <c r="D33" s="307" t="s">
        <v>1050</v>
      </c>
      <c r="E33" s="307"/>
      <c r="F33" s="307"/>
      <c r="G33" s="307"/>
      <c r="H33" s="307"/>
      <c r="I33" s="307"/>
      <c r="J33" s="307"/>
      <c r="K33" s="305"/>
    </row>
    <row r="34" ht="15" customHeight="1">
      <c r="B34" s="308"/>
      <c r="C34" s="309"/>
      <c r="D34" s="307"/>
      <c r="E34" s="311" t="s">
        <v>116</v>
      </c>
      <c r="F34" s="307"/>
      <c r="G34" s="307" t="s">
        <v>1051</v>
      </c>
      <c r="H34" s="307"/>
      <c r="I34" s="307"/>
      <c r="J34" s="307"/>
      <c r="K34" s="305"/>
    </row>
    <row r="35" ht="30.75" customHeight="1">
      <c r="B35" s="308"/>
      <c r="C35" s="309"/>
      <c r="D35" s="307"/>
      <c r="E35" s="311" t="s">
        <v>1052</v>
      </c>
      <c r="F35" s="307"/>
      <c r="G35" s="307" t="s">
        <v>1053</v>
      </c>
      <c r="H35" s="307"/>
      <c r="I35" s="307"/>
      <c r="J35" s="307"/>
      <c r="K35" s="305"/>
    </row>
    <row r="36" ht="15" customHeight="1">
      <c r="B36" s="308"/>
      <c r="C36" s="309"/>
      <c r="D36" s="307"/>
      <c r="E36" s="311" t="s">
        <v>56</v>
      </c>
      <c r="F36" s="307"/>
      <c r="G36" s="307" t="s">
        <v>1054</v>
      </c>
      <c r="H36" s="307"/>
      <c r="I36" s="307"/>
      <c r="J36" s="307"/>
      <c r="K36" s="305"/>
    </row>
    <row r="37" ht="15" customHeight="1">
      <c r="B37" s="308"/>
      <c r="C37" s="309"/>
      <c r="D37" s="307"/>
      <c r="E37" s="311" t="s">
        <v>117</v>
      </c>
      <c r="F37" s="307"/>
      <c r="G37" s="307" t="s">
        <v>1055</v>
      </c>
      <c r="H37" s="307"/>
      <c r="I37" s="307"/>
      <c r="J37" s="307"/>
      <c r="K37" s="305"/>
    </row>
    <row r="38" ht="15" customHeight="1">
      <c r="B38" s="308"/>
      <c r="C38" s="309"/>
      <c r="D38" s="307"/>
      <c r="E38" s="311" t="s">
        <v>118</v>
      </c>
      <c r="F38" s="307"/>
      <c r="G38" s="307" t="s">
        <v>1056</v>
      </c>
      <c r="H38" s="307"/>
      <c r="I38" s="307"/>
      <c r="J38" s="307"/>
      <c r="K38" s="305"/>
    </row>
    <row r="39" ht="15" customHeight="1">
      <c r="B39" s="308"/>
      <c r="C39" s="309"/>
      <c r="D39" s="307"/>
      <c r="E39" s="311" t="s">
        <v>119</v>
      </c>
      <c r="F39" s="307"/>
      <c r="G39" s="307" t="s">
        <v>1057</v>
      </c>
      <c r="H39" s="307"/>
      <c r="I39" s="307"/>
      <c r="J39" s="307"/>
      <c r="K39" s="305"/>
    </row>
    <row r="40" ht="15" customHeight="1">
      <c r="B40" s="308"/>
      <c r="C40" s="309"/>
      <c r="D40" s="307"/>
      <c r="E40" s="311" t="s">
        <v>1058</v>
      </c>
      <c r="F40" s="307"/>
      <c r="G40" s="307" t="s">
        <v>1059</v>
      </c>
      <c r="H40" s="307"/>
      <c r="I40" s="307"/>
      <c r="J40" s="307"/>
      <c r="K40" s="305"/>
    </row>
    <row r="41" ht="15" customHeight="1">
      <c r="B41" s="308"/>
      <c r="C41" s="309"/>
      <c r="D41" s="307"/>
      <c r="E41" s="311"/>
      <c r="F41" s="307"/>
      <c r="G41" s="307" t="s">
        <v>1060</v>
      </c>
      <c r="H41" s="307"/>
      <c r="I41" s="307"/>
      <c r="J41" s="307"/>
      <c r="K41" s="305"/>
    </row>
    <row r="42" ht="15" customHeight="1">
      <c r="B42" s="308"/>
      <c r="C42" s="309"/>
      <c r="D42" s="307"/>
      <c r="E42" s="311" t="s">
        <v>1061</v>
      </c>
      <c r="F42" s="307"/>
      <c r="G42" s="307" t="s">
        <v>1062</v>
      </c>
      <c r="H42" s="307"/>
      <c r="I42" s="307"/>
      <c r="J42" s="307"/>
      <c r="K42" s="305"/>
    </row>
    <row r="43" ht="15" customHeight="1">
      <c r="B43" s="308"/>
      <c r="C43" s="309"/>
      <c r="D43" s="307"/>
      <c r="E43" s="311" t="s">
        <v>121</v>
      </c>
      <c r="F43" s="307"/>
      <c r="G43" s="307" t="s">
        <v>1063</v>
      </c>
      <c r="H43" s="307"/>
      <c r="I43" s="307"/>
      <c r="J43" s="307"/>
      <c r="K43" s="305"/>
    </row>
    <row r="44" ht="12.75" customHeight="1">
      <c r="B44" s="308"/>
      <c r="C44" s="309"/>
      <c r="D44" s="307"/>
      <c r="E44" s="307"/>
      <c r="F44" s="307"/>
      <c r="G44" s="307"/>
      <c r="H44" s="307"/>
      <c r="I44" s="307"/>
      <c r="J44" s="307"/>
      <c r="K44" s="305"/>
    </row>
    <row r="45" ht="15" customHeight="1">
      <c r="B45" s="308"/>
      <c r="C45" s="309"/>
      <c r="D45" s="307" t="s">
        <v>1064</v>
      </c>
      <c r="E45" s="307"/>
      <c r="F45" s="307"/>
      <c r="G45" s="307"/>
      <c r="H45" s="307"/>
      <c r="I45" s="307"/>
      <c r="J45" s="307"/>
      <c r="K45" s="305"/>
    </row>
    <row r="46" ht="15" customHeight="1">
      <c r="B46" s="308"/>
      <c r="C46" s="309"/>
      <c r="D46" s="309"/>
      <c r="E46" s="307" t="s">
        <v>1065</v>
      </c>
      <c r="F46" s="307"/>
      <c r="G46" s="307"/>
      <c r="H46" s="307"/>
      <c r="I46" s="307"/>
      <c r="J46" s="307"/>
      <c r="K46" s="305"/>
    </row>
    <row r="47" ht="15" customHeight="1">
      <c r="B47" s="308"/>
      <c r="C47" s="309"/>
      <c r="D47" s="309"/>
      <c r="E47" s="307" t="s">
        <v>1066</v>
      </c>
      <c r="F47" s="307"/>
      <c r="G47" s="307"/>
      <c r="H47" s="307"/>
      <c r="I47" s="307"/>
      <c r="J47" s="307"/>
      <c r="K47" s="305"/>
    </row>
    <row r="48" ht="15" customHeight="1">
      <c r="B48" s="308"/>
      <c r="C48" s="309"/>
      <c r="D48" s="309"/>
      <c r="E48" s="307" t="s">
        <v>1067</v>
      </c>
      <c r="F48" s="307"/>
      <c r="G48" s="307"/>
      <c r="H48" s="307"/>
      <c r="I48" s="307"/>
      <c r="J48" s="307"/>
      <c r="K48" s="305"/>
    </row>
    <row r="49" ht="15" customHeight="1">
      <c r="B49" s="308"/>
      <c r="C49" s="309"/>
      <c r="D49" s="307" t="s">
        <v>1068</v>
      </c>
      <c r="E49" s="307"/>
      <c r="F49" s="307"/>
      <c r="G49" s="307"/>
      <c r="H49" s="307"/>
      <c r="I49" s="307"/>
      <c r="J49" s="307"/>
      <c r="K49" s="305"/>
    </row>
    <row r="50" ht="25.5" customHeight="1">
      <c r="B50" s="303"/>
      <c r="C50" s="304" t="s">
        <v>1069</v>
      </c>
      <c r="D50" s="304"/>
      <c r="E50" s="304"/>
      <c r="F50" s="304"/>
      <c r="G50" s="304"/>
      <c r="H50" s="304"/>
      <c r="I50" s="304"/>
      <c r="J50" s="304"/>
      <c r="K50" s="305"/>
    </row>
    <row r="51" ht="5.25" customHeight="1">
      <c r="B51" s="303"/>
      <c r="C51" s="306"/>
      <c r="D51" s="306"/>
      <c r="E51" s="306"/>
      <c r="F51" s="306"/>
      <c r="G51" s="306"/>
      <c r="H51" s="306"/>
      <c r="I51" s="306"/>
      <c r="J51" s="306"/>
      <c r="K51" s="305"/>
    </row>
    <row r="52" ht="15" customHeight="1">
      <c r="B52" s="303"/>
      <c r="C52" s="307" t="s">
        <v>1070</v>
      </c>
      <c r="D52" s="307"/>
      <c r="E52" s="307"/>
      <c r="F52" s="307"/>
      <c r="G52" s="307"/>
      <c r="H52" s="307"/>
      <c r="I52" s="307"/>
      <c r="J52" s="307"/>
      <c r="K52" s="305"/>
    </row>
    <row r="53" ht="15" customHeight="1">
      <c r="B53" s="303"/>
      <c r="C53" s="307" t="s">
        <v>1071</v>
      </c>
      <c r="D53" s="307"/>
      <c r="E53" s="307"/>
      <c r="F53" s="307"/>
      <c r="G53" s="307"/>
      <c r="H53" s="307"/>
      <c r="I53" s="307"/>
      <c r="J53" s="307"/>
      <c r="K53" s="305"/>
    </row>
    <row r="54" ht="12.75" customHeight="1">
      <c r="B54" s="303"/>
      <c r="C54" s="307"/>
      <c r="D54" s="307"/>
      <c r="E54" s="307"/>
      <c r="F54" s="307"/>
      <c r="G54" s="307"/>
      <c r="H54" s="307"/>
      <c r="I54" s="307"/>
      <c r="J54" s="307"/>
      <c r="K54" s="305"/>
    </row>
    <row r="55" ht="15" customHeight="1">
      <c r="B55" s="303"/>
      <c r="C55" s="307" t="s">
        <v>1072</v>
      </c>
      <c r="D55" s="307"/>
      <c r="E55" s="307"/>
      <c r="F55" s="307"/>
      <c r="G55" s="307"/>
      <c r="H55" s="307"/>
      <c r="I55" s="307"/>
      <c r="J55" s="307"/>
      <c r="K55" s="305"/>
    </row>
    <row r="56" ht="15" customHeight="1">
      <c r="B56" s="303"/>
      <c r="C56" s="309"/>
      <c r="D56" s="307" t="s">
        <v>1073</v>
      </c>
      <c r="E56" s="307"/>
      <c r="F56" s="307"/>
      <c r="G56" s="307"/>
      <c r="H56" s="307"/>
      <c r="I56" s="307"/>
      <c r="J56" s="307"/>
      <c r="K56" s="305"/>
    </row>
    <row r="57" ht="15" customHeight="1">
      <c r="B57" s="303"/>
      <c r="C57" s="309"/>
      <c r="D57" s="307" t="s">
        <v>1074</v>
      </c>
      <c r="E57" s="307"/>
      <c r="F57" s="307"/>
      <c r="G57" s="307"/>
      <c r="H57" s="307"/>
      <c r="I57" s="307"/>
      <c r="J57" s="307"/>
      <c r="K57" s="305"/>
    </row>
    <row r="58" ht="15" customHeight="1">
      <c r="B58" s="303"/>
      <c r="C58" s="309"/>
      <c r="D58" s="307" t="s">
        <v>1075</v>
      </c>
      <c r="E58" s="307"/>
      <c r="F58" s="307"/>
      <c r="G58" s="307"/>
      <c r="H58" s="307"/>
      <c r="I58" s="307"/>
      <c r="J58" s="307"/>
      <c r="K58" s="305"/>
    </row>
    <row r="59" ht="15" customHeight="1">
      <c r="B59" s="303"/>
      <c r="C59" s="309"/>
      <c r="D59" s="307" t="s">
        <v>1076</v>
      </c>
      <c r="E59" s="307"/>
      <c r="F59" s="307"/>
      <c r="G59" s="307"/>
      <c r="H59" s="307"/>
      <c r="I59" s="307"/>
      <c r="J59" s="307"/>
      <c r="K59" s="305"/>
    </row>
    <row r="60" ht="15" customHeight="1">
      <c r="B60" s="303"/>
      <c r="C60" s="309"/>
      <c r="D60" s="312" t="s">
        <v>1077</v>
      </c>
      <c r="E60" s="312"/>
      <c r="F60" s="312"/>
      <c r="G60" s="312"/>
      <c r="H60" s="312"/>
      <c r="I60" s="312"/>
      <c r="J60" s="312"/>
      <c r="K60" s="305"/>
    </row>
    <row r="61" ht="15" customHeight="1">
      <c r="B61" s="303"/>
      <c r="C61" s="309"/>
      <c r="D61" s="307" t="s">
        <v>1078</v>
      </c>
      <c r="E61" s="307"/>
      <c r="F61" s="307"/>
      <c r="G61" s="307"/>
      <c r="H61" s="307"/>
      <c r="I61" s="307"/>
      <c r="J61" s="307"/>
      <c r="K61" s="305"/>
    </row>
    <row r="62" ht="12.75" customHeight="1">
      <c r="B62" s="303"/>
      <c r="C62" s="309"/>
      <c r="D62" s="309"/>
      <c r="E62" s="313"/>
      <c r="F62" s="309"/>
      <c r="G62" s="309"/>
      <c r="H62" s="309"/>
      <c r="I62" s="309"/>
      <c r="J62" s="309"/>
      <c r="K62" s="305"/>
    </row>
    <row r="63" ht="15" customHeight="1">
      <c r="B63" s="303"/>
      <c r="C63" s="309"/>
      <c r="D63" s="307" t="s">
        <v>1079</v>
      </c>
      <c r="E63" s="307"/>
      <c r="F63" s="307"/>
      <c r="G63" s="307"/>
      <c r="H63" s="307"/>
      <c r="I63" s="307"/>
      <c r="J63" s="307"/>
      <c r="K63" s="305"/>
    </row>
    <row r="64" ht="15" customHeight="1">
      <c r="B64" s="303"/>
      <c r="C64" s="309"/>
      <c r="D64" s="312" t="s">
        <v>1080</v>
      </c>
      <c r="E64" s="312"/>
      <c r="F64" s="312"/>
      <c r="G64" s="312"/>
      <c r="H64" s="312"/>
      <c r="I64" s="312"/>
      <c r="J64" s="312"/>
      <c r="K64" s="305"/>
    </row>
    <row r="65" ht="15" customHeight="1">
      <c r="B65" s="303"/>
      <c r="C65" s="309"/>
      <c r="D65" s="307" t="s">
        <v>1081</v>
      </c>
      <c r="E65" s="307"/>
      <c r="F65" s="307"/>
      <c r="G65" s="307"/>
      <c r="H65" s="307"/>
      <c r="I65" s="307"/>
      <c r="J65" s="307"/>
      <c r="K65" s="305"/>
    </row>
    <row r="66" ht="15" customHeight="1">
      <c r="B66" s="303"/>
      <c r="C66" s="309"/>
      <c r="D66" s="307" t="s">
        <v>1082</v>
      </c>
      <c r="E66" s="307"/>
      <c r="F66" s="307"/>
      <c r="G66" s="307"/>
      <c r="H66" s="307"/>
      <c r="I66" s="307"/>
      <c r="J66" s="307"/>
      <c r="K66" s="305"/>
    </row>
    <row r="67" ht="15" customHeight="1">
      <c r="B67" s="303"/>
      <c r="C67" s="309"/>
      <c r="D67" s="307" t="s">
        <v>1083</v>
      </c>
      <c r="E67" s="307"/>
      <c r="F67" s="307"/>
      <c r="G67" s="307"/>
      <c r="H67" s="307"/>
      <c r="I67" s="307"/>
      <c r="J67" s="307"/>
      <c r="K67" s="305"/>
    </row>
    <row r="68" ht="15" customHeight="1">
      <c r="B68" s="303"/>
      <c r="C68" s="309"/>
      <c r="D68" s="307" t="s">
        <v>1084</v>
      </c>
      <c r="E68" s="307"/>
      <c r="F68" s="307"/>
      <c r="G68" s="307"/>
      <c r="H68" s="307"/>
      <c r="I68" s="307"/>
      <c r="J68" s="307"/>
      <c r="K68" s="305"/>
    </row>
    <row r="69" ht="12.75" customHeight="1">
      <c r="B69" s="314"/>
      <c r="C69" s="315"/>
      <c r="D69" s="315"/>
      <c r="E69" s="315"/>
      <c r="F69" s="315"/>
      <c r="G69" s="315"/>
      <c r="H69" s="315"/>
      <c r="I69" s="315"/>
      <c r="J69" s="315"/>
      <c r="K69" s="316"/>
    </row>
    <row r="70" ht="18.75" customHeight="1">
      <c r="B70" s="317"/>
      <c r="C70" s="317"/>
      <c r="D70" s="317"/>
      <c r="E70" s="317"/>
      <c r="F70" s="317"/>
      <c r="G70" s="317"/>
      <c r="H70" s="317"/>
      <c r="I70" s="317"/>
      <c r="J70" s="317"/>
      <c r="K70" s="318"/>
    </row>
    <row r="71" ht="18.75" customHeight="1">
      <c r="B71" s="318"/>
      <c r="C71" s="318"/>
      <c r="D71" s="318"/>
      <c r="E71" s="318"/>
      <c r="F71" s="318"/>
      <c r="G71" s="318"/>
      <c r="H71" s="318"/>
      <c r="I71" s="318"/>
      <c r="J71" s="318"/>
      <c r="K71" s="318"/>
    </row>
    <row r="72" ht="7.5" customHeight="1">
      <c r="B72" s="319"/>
      <c r="C72" s="320"/>
      <c r="D72" s="320"/>
      <c r="E72" s="320"/>
      <c r="F72" s="320"/>
      <c r="G72" s="320"/>
      <c r="H72" s="320"/>
      <c r="I72" s="320"/>
      <c r="J72" s="320"/>
      <c r="K72" s="321"/>
    </row>
    <row r="73" ht="45" customHeight="1">
      <c r="B73" s="322"/>
      <c r="C73" s="323" t="s">
        <v>95</v>
      </c>
      <c r="D73" s="323"/>
      <c r="E73" s="323"/>
      <c r="F73" s="323"/>
      <c r="G73" s="323"/>
      <c r="H73" s="323"/>
      <c r="I73" s="323"/>
      <c r="J73" s="323"/>
      <c r="K73" s="324"/>
    </row>
    <row r="74" ht="17.25" customHeight="1">
      <c r="B74" s="322"/>
      <c r="C74" s="325" t="s">
        <v>1085</v>
      </c>
      <c r="D74" s="325"/>
      <c r="E74" s="325"/>
      <c r="F74" s="325" t="s">
        <v>1086</v>
      </c>
      <c r="G74" s="326"/>
      <c r="H74" s="325" t="s">
        <v>117</v>
      </c>
      <c r="I74" s="325" t="s">
        <v>60</v>
      </c>
      <c r="J74" s="325" t="s">
        <v>1087</v>
      </c>
      <c r="K74" s="324"/>
    </row>
    <row r="75" ht="17.25" customHeight="1">
      <c r="B75" s="322"/>
      <c r="C75" s="327" t="s">
        <v>1088</v>
      </c>
      <c r="D75" s="327"/>
      <c r="E75" s="327"/>
      <c r="F75" s="328" t="s">
        <v>1089</v>
      </c>
      <c r="G75" s="329"/>
      <c r="H75" s="327"/>
      <c r="I75" s="327"/>
      <c r="J75" s="327" t="s">
        <v>1090</v>
      </c>
      <c r="K75" s="324"/>
    </row>
    <row r="76" ht="5.25" customHeight="1">
      <c r="B76" s="322"/>
      <c r="C76" s="330"/>
      <c r="D76" s="330"/>
      <c r="E76" s="330"/>
      <c r="F76" s="330"/>
      <c r="G76" s="331"/>
      <c r="H76" s="330"/>
      <c r="I76" s="330"/>
      <c r="J76" s="330"/>
      <c r="K76" s="324"/>
    </row>
    <row r="77" ht="15" customHeight="1">
      <c r="B77" s="322"/>
      <c r="C77" s="311" t="s">
        <v>56</v>
      </c>
      <c r="D77" s="330"/>
      <c r="E77" s="330"/>
      <c r="F77" s="332" t="s">
        <v>1091</v>
      </c>
      <c r="G77" s="331"/>
      <c r="H77" s="311" t="s">
        <v>1092</v>
      </c>
      <c r="I77" s="311" t="s">
        <v>1093</v>
      </c>
      <c r="J77" s="311">
        <v>20</v>
      </c>
      <c r="K77" s="324"/>
    </row>
    <row r="78" ht="15" customHeight="1">
      <c r="B78" s="322"/>
      <c r="C78" s="311" t="s">
        <v>1094</v>
      </c>
      <c r="D78" s="311"/>
      <c r="E78" s="311"/>
      <c r="F78" s="332" t="s">
        <v>1091</v>
      </c>
      <c r="G78" s="331"/>
      <c r="H78" s="311" t="s">
        <v>1095</v>
      </c>
      <c r="I78" s="311" t="s">
        <v>1093</v>
      </c>
      <c r="J78" s="311">
        <v>120</v>
      </c>
      <c r="K78" s="324"/>
    </row>
    <row r="79" ht="15" customHeight="1">
      <c r="B79" s="333"/>
      <c r="C79" s="311" t="s">
        <v>1096</v>
      </c>
      <c r="D79" s="311"/>
      <c r="E79" s="311"/>
      <c r="F79" s="332" t="s">
        <v>1097</v>
      </c>
      <c r="G79" s="331"/>
      <c r="H79" s="311" t="s">
        <v>1098</v>
      </c>
      <c r="I79" s="311" t="s">
        <v>1093</v>
      </c>
      <c r="J79" s="311">
        <v>50</v>
      </c>
      <c r="K79" s="324"/>
    </row>
    <row r="80" ht="15" customHeight="1">
      <c r="B80" s="333"/>
      <c r="C80" s="311" t="s">
        <v>1099</v>
      </c>
      <c r="D80" s="311"/>
      <c r="E80" s="311"/>
      <c r="F80" s="332" t="s">
        <v>1091</v>
      </c>
      <c r="G80" s="331"/>
      <c r="H80" s="311" t="s">
        <v>1100</v>
      </c>
      <c r="I80" s="311" t="s">
        <v>1101</v>
      </c>
      <c r="J80" s="311"/>
      <c r="K80" s="324"/>
    </row>
    <row r="81" ht="15" customHeight="1">
      <c r="B81" s="333"/>
      <c r="C81" s="334" t="s">
        <v>1102</v>
      </c>
      <c r="D81" s="334"/>
      <c r="E81" s="334"/>
      <c r="F81" s="335" t="s">
        <v>1097</v>
      </c>
      <c r="G81" s="334"/>
      <c r="H81" s="334" t="s">
        <v>1103</v>
      </c>
      <c r="I81" s="334" t="s">
        <v>1093</v>
      </c>
      <c r="J81" s="334">
        <v>15</v>
      </c>
      <c r="K81" s="324"/>
    </row>
    <row r="82" ht="15" customHeight="1">
      <c r="B82" s="333"/>
      <c r="C82" s="334" t="s">
        <v>1104</v>
      </c>
      <c r="D82" s="334"/>
      <c r="E82" s="334"/>
      <c r="F82" s="335" t="s">
        <v>1097</v>
      </c>
      <c r="G82" s="334"/>
      <c r="H82" s="334" t="s">
        <v>1105</v>
      </c>
      <c r="I82" s="334" t="s">
        <v>1093</v>
      </c>
      <c r="J82" s="334">
        <v>15</v>
      </c>
      <c r="K82" s="324"/>
    </row>
    <row r="83" ht="15" customHeight="1">
      <c r="B83" s="333"/>
      <c r="C83" s="334" t="s">
        <v>1106</v>
      </c>
      <c r="D83" s="334"/>
      <c r="E83" s="334"/>
      <c r="F83" s="335" t="s">
        <v>1097</v>
      </c>
      <c r="G83" s="334"/>
      <c r="H83" s="334" t="s">
        <v>1107</v>
      </c>
      <c r="I83" s="334" t="s">
        <v>1093</v>
      </c>
      <c r="J83" s="334">
        <v>20</v>
      </c>
      <c r="K83" s="324"/>
    </row>
    <row r="84" ht="15" customHeight="1">
      <c r="B84" s="333"/>
      <c r="C84" s="334" t="s">
        <v>1108</v>
      </c>
      <c r="D84" s="334"/>
      <c r="E84" s="334"/>
      <c r="F84" s="335" t="s">
        <v>1097</v>
      </c>
      <c r="G84" s="334"/>
      <c r="H84" s="334" t="s">
        <v>1109</v>
      </c>
      <c r="I84" s="334" t="s">
        <v>1093</v>
      </c>
      <c r="J84" s="334">
        <v>20</v>
      </c>
      <c r="K84" s="324"/>
    </row>
    <row r="85" ht="15" customHeight="1">
      <c r="B85" s="333"/>
      <c r="C85" s="311" t="s">
        <v>1110</v>
      </c>
      <c r="D85" s="311"/>
      <c r="E85" s="311"/>
      <c r="F85" s="332" t="s">
        <v>1097</v>
      </c>
      <c r="G85" s="331"/>
      <c r="H85" s="311" t="s">
        <v>1111</v>
      </c>
      <c r="I85" s="311" t="s">
        <v>1093</v>
      </c>
      <c r="J85" s="311">
        <v>50</v>
      </c>
      <c r="K85" s="324"/>
    </row>
    <row r="86" ht="15" customHeight="1">
      <c r="B86" s="333"/>
      <c r="C86" s="311" t="s">
        <v>1112</v>
      </c>
      <c r="D86" s="311"/>
      <c r="E86" s="311"/>
      <c r="F86" s="332" t="s">
        <v>1097</v>
      </c>
      <c r="G86" s="331"/>
      <c r="H86" s="311" t="s">
        <v>1113</v>
      </c>
      <c r="I86" s="311" t="s">
        <v>1093</v>
      </c>
      <c r="J86" s="311">
        <v>20</v>
      </c>
      <c r="K86" s="324"/>
    </row>
    <row r="87" ht="15" customHeight="1">
      <c r="B87" s="333"/>
      <c r="C87" s="311" t="s">
        <v>1114</v>
      </c>
      <c r="D87" s="311"/>
      <c r="E87" s="311"/>
      <c r="F87" s="332" t="s">
        <v>1097</v>
      </c>
      <c r="G87" s="331"/>
      <c r="H87" s="311" t="s">
        <v>1115</v>
      </c>
      <c r="I87" s="311" t="s">
        <v>1093</v>
      </c>
      <c r="J87" s="311">
        <v>20</v>
      </c>
      <c r="K87" s="324"/>
    </row>
    <row r="88" ht="15" customHeight="1">
      <c r="B88" s="333"/>
      <c r="C88" s="311" t="s">
        <v>1116</v>
      </c>
      <c r="D88" s="311"/>
      <c r="E88" s="311"/>
      <c r="F88" s="332" t="s">
        <v>1097</v>
      </c>
      <c r="G88" s="331"/>
      <c r="H88" s="311" t="s">
        <v>1117</v>
      </c>
      <c r="I88" s="311" t="s">
        <v>1093</v>
      </c>
      <c r="J88" s="311">
        <v>50</v>
      </c>
      <c r="K88" s="324"/>
    </row>
    <row r="89" ht="15" customHeight="1">
      <c r="B89" s="333"/>
      <c r="C89" s="311" t="s">
        <v>1118</v>
      </c>
      <c r="D89" s="311"/>
      <c r="E89" s="311"/>
      <c r="F89" s="332" t="s">
        <v>1097</v>
      </c>
      <c r="G89" s="331"/>
      <c r="H89" s="311" t="s">
        <v>1118</v>
      </c>
      <c r="I89" s="311" t="s">
        <v>1093</v>
      </c>
      <c r="J89" s="311">
        <v>50</v>
      </c>
      <c r="K89" s="324"/>
    </row>
    <row r="90" ht="15" customHeight="1">
      <c r="B90" s="333"/>
      <c r="C90" s="311" t="s">
        <v>122</v>
      </c>
      <c r="D90" s="311"/>
      <c r="E90" s="311"/>
      <c r="F90" s="332" t="s">
        <v>1097</v>
      </c>
      <c r="G90" s="331"/>
      <c r="H90" s="311" t="s">
        <v>1119</v>
      </c>
      <c r="I90" s="311" t="s">
        <v>1093</v>
      </c>
      <c r="J90" s="311">
        <v>255</v>
      </c>
      <c r="K90" s="324"/>
    </row>
    <row r="91" ht="15" customHeight="1">
      <c r="B91" s="333"/>
      <c r="C91" s="311" t="s">
        <v>1120</v>
      </c>
      <c r="D91" s="311"/>
      <c r="E91" s="311"/>
      <c r="F91" s="332" t="s">
        <v>1091</v>
      </c>
      <c r="G91" s="331"/>
      <c r="H91" s="311" t="s">
        <v>1121</v>
      </c>
      <c r="I91" s="311" t="s">
        <v>1122</v>
      </c>
      <c r="J91" s="311"/>
      <c r="K91" s="324"/>
    </row>
    <row r="92" ht="15" customHeight="1">
      <c r="B92" s="333"/>
      <c r="C92" s="311" t="s">
        <v>1123</v>
      </c>
      <c r="D92" s="311"/>
      <c r="E92" s="311"/>
      <c r="F92" s="332" t="s">
        <v>1091</v>
      </c>
      <c r="G92" s="331"/>
      <c r="H92" s="311" t="s">
        <v>1124</v>
      </c>
      <c r="I92" s="311" t="s">
        <v>1125</v>
      </c>
      <c r="J92" s="311"/>
      <c r="K92" s="324"/>
    </row>
    <row r="93" ht="15" customHeight="1">
      <c r="B93" s="333"/>
      <c r="C93" s="311" t="s">
        <v>1126</v>
      </c>
      <c r="D93" s="311"/>
      <c r="E93" s="311"/>
      <c r="F93" s="332" t="s">
        <v>1091</v>
      </c>
      <c r="G93" s="331"/>
      <c r="H93" s="311" t="s">
        <v>1126</v>
      </c>
      <c r="I93" s="311" t="s">
        <v>1125</v>
      </c>
      <c r="J93" s="311"/>
      <c r="K93" s="324"/>
    </row>
    <row r="94" ht="15" customHeight="1">
      <c r="B94" s="333"/>
      <c r="C94" s="311" t="s">
        <v>41</v>
      </c>
      <c r="D94" s="311"/>
      <c r="E94" s="311"/>
      <c r="F94" s="332" t="s">
        <v>1091</v>
      </c>
      <c r="G94" s="331"/>
      <c r="H94" s="311" t="s">
        <v>1127</v>
      </c>
      <c r="I94" s="311" t="s">
        <v>1125</v>
      </c>
      <c r="J94" s="311"/>
      <c r="K94" s="324"/>
    </row>
    <row r="95" ht="15" customHeight="1">
      <c r="B95" s="333"/>
      <c r="C95" s="311" t="s">
        <v>51</v>
      </c>
      <c r="D95" s="311"/>
      <c r="E95" s="311"/>
      <c r="F95" s="332" t="s">
        <v>1091</v>
      </c>
      <c r="G95" s="331"/>
      <c r="H95" s="311" t="s">
        <v>1128</v>
      </c>
      <c r="I95" s="311" t="s">
        <v>1125</v>
      </c>
      <c r="J95" s="311"/>
      <c r="K95" s="324"/>
    </row>
    <row r="96" ht="15" customHeight="1">
      <c r="B96" s="336"/>
      <c r="C96" s="337"/>
      <c r="D96" s="337"/>
      <c r="E96" s="337"/>
      <c r="F96" s="337"/>
      <c r="G96" s="337"/>
      <c r="H96" s="337"/>
      <c r="I96" s="337"/>
      <c r="J96" s="337"/>
      <c r="K96" s="338"/>
    </row>
    <row r="97" ht="18.75" customHeight="1">
      <c r="B97" s="339"/>
      <c r="C97" s="340"/>
      <c r="D97" s="340"/>
      <c r="E97" s="340"/>
      <c r="F97" s="340"/>
      <c r="G97" s="340"/>
      <c r="H97" s="340"/>
      <c r="I97" s="340"/>
      <c r="J97" s="340"/>
      <c r="K97" s="339"/>
    </row>
    <row r="98" ht="18.75" customHeight="1">
      <c r="B98" s="318"/>
      <c r="C98" s="318"/>
      <c r="D98" s="318"/>
      <c r="E98" s="318"/>
      <c r="F98" s="318"/>
      <c r="G98" s="318"/>
      <c r="H98" s="318"/>
      <c r="I98" s="318"/>
      <c r="J98" s="318"/>
      <c r="K98" s="318"/>
    </row>
    <row r="99" ht="7.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21"/>
    </row>
    <row r="100" ht="45" customHeight="1">
      <c r="B100" s="322"/>
      <c r="C100" s="323" t="s">
        <v>1129</v>
      </c>
      <c r="D100" s="323"/>
      <c r="E100" s="323"/>
      <c r="F100" s="323"/>
      <c r="G100" s="323"/>
      <c r="H100" s="323"/>
      <c r="I100" s="323"/>
      <c r="J100" s="323"/>
      <c r="K100" s="324"/>
    </row>
    <row r="101" ht="17.25" customHeight="1">
      <c r="B101" s="322"/>
      <c r="C101" s="325" t="s">
        <v>1085</v>
      </c>
      <c r="D101" s="325"/>
      <c r="E101" s="325"/>
      <c r="F101" s="325" t="s">
        <v>1086</v>
      </c>
      <c r="G101" s="326"/>
      <c r="H101" s="325" t="s">
        <v>117</v>
      </c>
      <c r="I101" s="325" t="s">
        <v>60</v>
      </c>
      <c r="J101" s="325" t="s">
        <v>1087</v>
      </c>
      <c r="K101" s="324"/>
    </row>
    <row r="102" ht="17.25" customHeight="1">
      <c r="B102" s="322"/>
      <c r="C102" s="327" t="s">
        <v>1088</v>
      </c>
      <c r="D102" s="327"/>
      <c r="E102" s="327"/>
      <c r="F102" s="328" t="s">
        <v>1089</v>
      </c>
      <c r="G102" s="329"/>
      <c r="H102" s="327"/>
      <c r="I102" s="327"/>
      <c r="J102" s="327" t="s">
        <v>1090</v>
      </c>
      <c r="K102" s="324"/>
    </row>
    <row r="103" ht="5.25" customHeight="1">
      <c r="B103" s="322"/>
      <c r="C103" s="325"/>
      <c r="D103" s="325"/>
      <c r="E103" s="325"/>
      <c r="F103" s="325"/>
      <c r="G103" s="341"/>
      <c r="H103" s="325"/>
      <c r="I103" s="325"/>
      <c r="J103" s="325"/>
      <c r="K103" s="324"/>
    </row>
    <row r="104" ht="15" customHeight="1">
      <c r="B104" s="322"/>
      <c r="C104" s="311" t="s">
        <v>56</v>
      </c>
      <c r="D104" s="330"/>
      <c r="E104" s="330"/>
      <c r="F104" s="332" t="s">
        <v>1091</v>
      </c>
      <c r="G104" s="341"/>
      <c r="H104" s="311" t="s">
        <v>1130</v>
      </c>
      <c r="I104" s="311" t="s">
        <v>1093</v>
      </c>
      <c r="J104" s="311">
        <v>20</v>
      </c>
      <c r="K104" s="324"/>
    </row>
    <row r="105" ht="15" customHeight="1">
      <c r="B105" s="322"/>
      <c r="C105" s="311" t="s">
        <v>1094</v>
      </c>
      <c r="D105" s="311"/>
      <c r="E105" s="311"/>
      <c r="F105" s="332" t="s">
        <v>1091</v>
      </c>
      <c r="G105" s="311"/>
      <c r="H105" s="311" t="s">
        <v>1130</v>
      </c>
      <c r="I105" s="311" t="s">
        <v>1093</v>
      </c>
      <c r="J105" s="311">
        <v>120</v>
      </c>
      <c r="K105" s="324"/>
    </row>
    <row r="106" ht="15" customHeight="1">
      <c r="B106" s="333"/>
      <c r="C106" s="311" t="s">
        <v>1096</v>
      </c>
      <c r="D106" s="311"/>
      <c r="E106" s="311"/>
      <c r="F106" s="332" t="s">
        <v>1097</v>
      </c>
      <c r="G106" s="311"/>
      <c r="H106" s="311" t="s">
        <v>1130</v>
      </c>
      <c r="I106" s="311" t="s">
        <v>1093</v>
      </c>
      <c r="J106" s="311">
        <v>50</v>
      </c>
      <c r="K106" s="324"/>
    </row>
    <row r="107" ht="15" customHeight="1">
      <c r="B107" s="333"/>
      <c r="C107" s="311" t="s">
        <v>1099</v>
      </c>
      <c r="D107" s="311"/>
      <c r="E107" s="311"/>
      <c r="F107" s="332" t="s">
        <v>1091</v>
      </c>
      <c r="G107" s="311"/>
      <c r="H107" s="311" t="s">
        <v>1130</v>
      </c>
      <c r="I107" s="311" t="s">
        <v>1101</v>
      </c>
      <c r="J107" s="311"/>
      <c r="K107" s="324"/>
    </row>
    <row r="108" ht="15" customHeight="1">
      <c r="B108" s="333"/>
      <c r="C108" s="311" t="s">
        <v>1110</v>
      </c>
      <c r="D108" s="311"/>
      <c r="E108" s="311"/>
      <c r="F108" s="332" t="s">
        <v>1097</v>
      </c>
      <c r="G108" s="311"/>
      <c r="H108" s="311" t="s">
        <v>1130</v>
      </c>
      <c r="I108" s="311" t="s">
        <v>1093</v>
      </c>
      <c r="J108" s="311">
        <v>50</v>
      </c>
      <c r="K108" s="324"/>
    </row>
    <row r="109" ht="15" customHeight="1">
      <c r="B109" s="333"/>
      <c r="C109" s="311" t="s">
        <v>1118</v>
      </c>
      <c r="D109" s="311"/>
      <c r="E109" s="311"/>
      <c r="F109" s="332" t="s">
        <v>1097</v>
      </c>
      <c r="G109" s="311"/>
      <c r="H109" s="311" t="s">
        <v>1130</v>
      </c>
      <c r="I109" s="311" t="s">
        <v>1093</v>
      </c>
      <c r="J109" s="311">
        <v>50</v>
      </c>
      <c r="K109" s="324"/>
    </row>
    <row r="110" ht="15" customHeight="1">
      <c r="B110" s="333"/>
      <c r="C110" s="311" t="s">
        <v>1116</v>
      </c>
      <c r="D110" s="311"/>
      <c r="E110" s="311"/>
      <c r="F110" s="332" t="s">
        <v>1097</v>
      </c>
      <c r="G110" s="311"/>
      <c r="H110" s="311" t="s">
        <v>1130</v>
      </c>
      <c r="I110" s="311" t="s">
        <v>1093</v>
      </c>
      <c r="J110" s="311">
        <v>50</v>
      </c>
      <c r="K110" s="324"/>
    </row>
    <row r="111" ht="15" customHeight="1">
      <c r="B111" s="333"/>
      <c r="C111" s="311" t="s">
        <v>56</v>
      </c>
      <c r="D111" s="311"/>
      <c r="E111" s="311"/>
      <c r="F111" s="332" t="s">
        <v>1091</v>
      </c>
      <c r="G111" s="311"/>
      <c r="H111" s="311" t="s">
        <v>1131</v>
      </c>
      <c r="I111" s="311" t="s">
        <v>1093</v>
      </c>
      <c r="J111" s="311">
        <v>20</v>
      </c>
      <c r="K111" s="324"/>
    </row>
    <row r="112" ht="15" customHeight="1">
      <c r="B112" s="333"/>
      <c r="C112" s="311" t="s">
        <v>1132</v>
      </c>
      <c r="D112" s="311"/>
      <c r="E112" s="311"/>
      <c r="F112" s="332" t="s">
        <v>1091</v>
      </c>
      <c r="G112" s="311"/>
      <c r="H112" s="311" t="s">
        <v>1133</v>
      </c>
      <c r="I112" s="311" t="s">
        <v>1093</v>
      </c>
      <c r="J112" s="311">
        <v>120</v>
      </c>
      <c r="K112" s="324"/>
    </row>
    <row r="113" ht="15" customHeight="1">
      <c r="B113" s="333"/>
      <c r="C113" s="311" t="s">
        <v>41</v>
      </c>
      <c r="D113" s="311"/>
      <c r="E113" s="311"/>
      <c r="F113" s="332" t="s">
        <v>1091</v>
      </c>
      <c r="G113" s="311"/>
      <c r="H113" s="311" t="s">
        <v>1134</v>
      </c>
      <c r="I113" s="311" t="s">
        <v>1125</v>
      </c>
      <c r="J113" s="311"/>
      <c r="K113" s="324"/>
    </row>
    <row r="114" ht="15" customHeight="1">
      <c r="B114" s="333"/>
      <c r="C114" s="311" t="s">
        <v>51</v>
      </c>
      <c r="D114" s="311"/>
      <c r="E114" s="311"/>
      <c r="F114" s="332" t="s">
        <v>1091</v>
      </c>
      <c r="G114" s="311"/>
      <c r="H114" s="311" t="s">
        <v>1135</v>
      </c>
      <c r="I114" s="311" t="s">
        <v>1125</v>
      </c>
      <c r="J114" s="311"/>
      <c r="K114" s="324"/>
    </row>
    <row r="115" ht="15" customHeight="1">
      <c r="B115" s="333"/>
      <c r="C115" s="311" t="s">
        <v>60</v>
      </c>
      <c r="D115" s="311"/>
      <c r="E115" s="311"/>
      <c r="F115" s="332" t="s">
        <v>1091</v>
      </c>
      <c r="G115" s="311"/>
      <c r="H115" s="311" t="s">
        <v>1136</v>
      </c>
      <c r="I115" s="311" t="s">
        <v>1137</v>
      </c>
      <c r="J115" s="311"/>
      <c r="K115" s="324"/>
    </row>
    <row r="116" ht="15" customHeight="1">
      <c r="B116" s="336"/>
      <c r="C116" s="342"/>
      <c r="D116" s="342"/>
      <c r="E116" s="342"/>
      <c r="F116" s="342"/>
      <c r="G116" s="342"/>
      <c r="H116" s="342"/>
      <c r="I116" s="342"/>
      <c r="J116" s="342"/>
      <c r="K116" s="338"/>
    </row>
    <row r="117" ht="18.75" customHeight="1">
      <c r="B117" s="343"/>
      <c r="C117" s="307"/>
      <c r="D117" s="307"/>
      <c r="E117" s="307"/>
      <c r="F117" s="344"/>
      <c r="G117" s="307"/>
      <c r="H117" s="307"/>
      <c r="I117" s="307"/>
      <c r="J117" s="307"/>
      <c r="K117" s="343"/>
    </row>
    <row r="118" ht="18.75" customHeight="1"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</row>
    <row r="119" ht="7.5" customHeight="1">
      <c r="B119" s="345"/>
      <c r="C119" s="346"/>
      <c r="D119" s="346"/>
      <c r="E119" s="346"/>
      <c r="F119" s="346"/>
      <c r="G119" s="346"/>
      <c r="H119" s="346"/>
      <c r="I119" s="346"/>
      <c r="J119" s="346"/>
      <c r="K119" s="347"/>
    </row>
    <row r="120" ht="45" customHeight="1">
      <c r="B120" s="348"/>
      <c r="C120" s="301" t="s">
        <v>1138</v>
      </c>
      <c r="D120" s="301"/>
      <c r="E120" s="301"/>
      <c r="F120" s="301"/>
      <c r="G120" s="301"/>
      <c r="H120" s="301"/>
      <c r="I120" s="301"/>
      <c r="J120" s="301"/>
      <c r="K120" s="349"/>
    </row>
    <row r="121" ht="17.25" customHeight="1">
      <c r="B121" s="350"/>
      <c r="C121" s="325" t="s">
        <v>1085</v>
      </c>
      <c r="D121" s="325"/>
      <c r="E121" s="325"/>
      <c r="F121" s="325" t="s">
        <v>1086</v>
      </c>
      <c r="G121" s="326"/>
      <c r="H121" s="325" t="s">
        <v>117</v>
      </c>
      <c r="I121" s="325" t="s">
        <v>60</v>
      </c>
      <c r="J121" s="325" t="s">
        <v>1087</v>
      </c>
      <c r="K121" s="351"/>
    </row>
    <row r="122" ht="17.25" customHeight="1">
      <c r="B122" s="350"/>
      <c r="C122" s="327" t="s">
        <v>1088</v>
      </c>
      <c r="D122" s="327"/>
      <c r="E122" s="327"/>
      <c r="F122" s="328" t="s">
        <v>1089</v>
      </c>
      <c r="G122" s="329"/>
      <c r="H122" s="327"/>
      <c r="I122" s="327"/>
      <c r="J122" s="327" t="s">
        <v>1090</v>
      </c>
      <c r="K122" s="351"/>
    </row>
    <row r="123" ht="5.25" customHeight="1">
      <c r="B123" s="352"/>
      <c r="C123" s="330"/>
      <c r="D123" s="330"/>
      <c r="E123" s="330"/>
      <c r="F123" s="330"/>
      <c r="G123" s="311"/>
      <c r="H123" s="330"/>
      <c r="I123" s="330"/>
      <c r="J123" s="330"/>
      <c r="K123" s="353"/>
    </row>
    <row r="124" ht="15" customHeight="1">
      <c r="B124" s="352"/>
      <c r="C124" s="311" t="s">
        <v>1094</v>
      </c>
      <c r="D124" s="330"/>
      <c r="E124" s="330"/>
      <c r="F124" s="332" t="s">
        <v>1091</v>
      </c>
      <c r="G124" s="311"/>
      <c r="H124" s="311" t="s">
        <v>1130</v>
      </c>
      <c r="I124" s="311" t="s">
        <v>1093</v>
      </c>
      <c r="J124" s="311">
        <v>120</v>
      </c>
      <c r="K124" s="354"/>
    </row>
    <row r="125" ht="15" customHeight="1">
      <c r="B125" s="352"/>
      <c r="C125" s="311" t="s">
        <v>1139</v>
      </c>
      <c r="D125" s="311"/>
      <c r="E125" s="311"/>
      <c r="F125" s="332" t="s">
        <v>1091</v>
      </c>
      <c r="G125" s="311"/>
      <c r="H125" s="311" t="s">
        <v>1140</v>
      </c>
      <c r="I125" s="311" t="s">
        <v>1093</v>
      </c>
      <c r="J125" s="311" t="s">
        <v>1141</v>
      </c>
      <c r="K125" s="354"/>
    </row>
    <row r="126" ht="15" customHeight="1">
      <c r="B126" s="352"/>
      <c r="C126" s="311" t="s">
        <v>1040</v>
      </c>
      <c r="D126" s="311"/>
      <c r="E126" s="311"/>
      <c r="F126" s="332" t="s">
        <v>1091</v>
      </c>
      <c r="G126" s="311"/>
      <c r="H126" s="311" t="s">
        <v>1142</v>
      </c>
      <c r="I126" s="311" t="s">
        <v>1093</v>
      </c>
      <c r="J126" s="311" t="s">
        <v>1141</v>
      </c>
      <c r="K126" s="354"/>
    </row>
    <row r="127" ht="15" customHeight="1">
      <c r="B127" s="352"/>
      <c r="C127" s="311" t="s">
        <v>1102</v>
      </c>
      <c r="D127" s="311"/>
      <c r="E127" s="311"/>
      <c r="F127" s="332" t="s">
        <v>1097</v>
      </c>
      <c r="G127" s="311"/>
      <c r="H127" s="311" t="s">
        <v>1103</v>
      </c>
      <c r="I127" s="311" t="s">
        <v>1093</v>
      </c>
      <c r="J127" s="311">
        <v>15</v>
      </c>
      <c r="K127" s="354"/>
    </row>
    <row r="128" ht="15" customHeight="1">
      <c r="B128" s="352"/>
      <c r="C128" s="334" t="s">
        <v>1104</v>
      </c>
      <c r="D128" s="334"/>
      <c r="E128" s="334"/>
      <c r="F128" s="335" t="s">
        <v>1097</v>
      </c>
      <c r="G128" s="334"/>
      <c r="H128" s="334" t="s">
        <v>1105</v>
      </c>
      <c r="I128" s="334" t="s">
        <v>1093</v>
      </c>
      <c r="J128" s="334">
        <v>15</v>
      </c>
      <c r="K128" s="354"/>
    </row>
    <row r="129" ht="15" customHeight="1">
      <c r="B129" s="352"/>
      <c r="C129" s="334" t="s">
        <v>1106</v>
      </c>
      <c r="D129" s="334"/>
      <c r="E129" s="334"/>
      <c r="F129" s="335" t="s">
        <v>1097</v>
      </c>
      <c r="G129" s="334"/>
      <c r="H129" s="334" t="s">
        <v>1107</v>
      </c>
      <c r="I129" s="334" t="s">
        <v>1093</v>
      </c>
      <c r="J129" s="334">
        <v>20</v>
      </c>
      <c r="K129" s="354"/>
    </row>
    <row r="130" ht="15" customHeight="1">
      <c r="B130" s="352"/>
      <c r="C130" s="334" t="s">
        <v>1108</v>
      </c>
      <c r="D130" s="334"/>
      <c r="E130" s="334"/>
      <c r="F130" s="335" t="s">
        <v>1097</v>
      </c>
      <c r="G130" s="334"/>
      <c r="H130" s="334" t="s">
        <v>1109</v>
      </c>
      <c r="I130" s="334" t="s">
        <v>1093</v>
      </c>
      <c r="J130" s="334">
        <v>20</v>
      </c>
      <c r="K130" s="354"/>
    </row>
    <row r="131" ht="15" customHeight="1">
      <c r="B131" s="352"/>
      <c r="C131" s="311" t="s">
        <v>1096</v>
      </c>
      <c r="D131" s="311"/>
      <c r="E131" s="311"/>
      <c r="F131" s="332" t="s">
        <v>1097</v>
      </c>
      <c r="G131" s="311"/>
      <c r="H131" s="311" t="s">
        <v>1130</v>
      </c>
      <c r="I131" s="311" t="s">
        <v>1093</v>
      </c>
      <c r="J131" s="311">
        <v>50</v>
      </c>
      <c r="K131" s="354"/>
    </row>
    <row r="132" ht="15" customHeight="1">
      <c r="B132" s="352"/>
      <c r="C132" s="311" t="s">
        <v>1110</v>
      </c>
      <c r="D132" s="311"/>
      <c r="E132" s="311"/>
      <c r="F132" s="332" t="s">
        <v>1097</v>
      </c>
      <c r="G132" s="311"/>
      <c r="H132" s="311" t="s">
        <v>1130</v>
      </c>
      <c r="I132" s="311" t="s">
        <v>1093</v>
      </c>
      <c r="J132" s="311">
        <v>50</v>
      </c>
      <c r="K132" s="354"/>
    </row>
    <row r="133" ht="15" customHeight="1">
      <c r="B133" s="352"/>
      <c r="C133" s="311" t="s">
        <v>1116</v>
      </c>
      <c r="D133" s="311"/>
      <c r="E133" s="311"/>
      <c r="F133" s="332" t="s">
        <v>1097</v>
      </c>
      <c r="G133" s="311"/>
      <c r="H133" s="311" t="s">
        <v>1130</v>
      </c>
      <c r="I133" s="311" t="s">
        <v>1093</v>
      </c>
      <c r="J133" s="311">
        <v>50</v>
      </c>
      <c r="K133" s="354"/>
    </row>
    <row r="134" ht="15" customHeight="1">
      <c r="B134" s="352"/>
      <c r="C134" s="311" t="s">
        <v>1118</v>
      </c>
      <c r="D134" s="311"/>
      <c r="E134" s="311"/>
      <c r="F134" s="332" t="s">
        <v>1097</v>
      </c>
      <c r="G134" s="311"/>
      <c r="H134" s="311" t="s">
        <v>1130</v>
      </c>
      <c r="I134" s="311" t="s">
        <v>1093</v>
      </c>
      <c r="J134" s="311">
        <v>50</v>
      </c>
      <c r="K134" s="354"/>
    </row>
    <row r="135" ht="15" customHeight="1">
      <c r="B135" s="352"/>
      <c r="C135" s="311" t="s">
        <v>122</v>
      </c>
      <c r="D135" s="311"/>
      <c r="E135" s="311"/>
      <c r="F135" s="332" t="s">
        <v>1097</v>
      </c>
      <c r="G135" s="311"/>
      <c r="H135" s="311" t="s">
        <v>1143</v>
      </c>
      <c r="I135" s="311" t="s">
        <v>1093</v>
      </c>
      <c r="J135" s="311">
        <v>255</v>
      </c>
      <c r="K135" s="354"/>
    </row>
    <row r="136" ht="15" customHeight="1">
      <c r="B136" s="352"/>
      <c r="C136" s="311" t="s">
        <v>1120</v>
      </c>
      <c r="D136" s="311"/>
      <c r="E136" s="311"/>
      <c r="F136" s="332" t="s">
        <v>1091</v>
      </c>
      <c r="G136" s="311"/>
      <c r="H136" s="311" t="s">
        <v>1144</v>
      </c>
      <c r="I136" s="311" t="s">
        <v>1122</v>
      </c>
      <c r="J136" s="311"/>
      <c r="K136" s="354"/>
    </row>
    <row r="137" ht="15" customHeight="1">
      <c r="B137" s="352"/>
      <c r="C137" s="311" t="s">
        <v>1123</v>
      </c>
      <c r="D137" s="311"/>
      <c r="E137" s="311"/>
      <c r="F137" s="332" t="s">
        <v>1091</v>
      </c>
      <c r="G137" s="311"/>
      <c r="H137" s="311" t="s">
        <v>1145</v>
      </c>
      <c r="I137" s="311" t="s">
        <v>1125</v>
      </c>
      <c r="J137" s="311"/>
      <c r="K137" s="354"/>
    </row>
    <row r="138" ht="15" customHeight="1">
      <c r="B138" s="352"/>
      <c r="C138" s="311" t="s">
        <v>1126</v>
      </c>
      <c r="D138" s="311"/>
      <c r="E138" s="311"/>
      <c r="F138" s="332" t="s">
        <v>1091</v>
      </c>
      <c r="G138" s="311"/>
      <c r="H138" s="311" t="s">
        <v>1126</v>
      </c>
      <c r="I138" s="311" t="s">
        <v>1125</v>
      </c>
      <c r="J138" s="311"/>
      <c r="K138" s="354"/>
    </row>
    <row r="139" ht="15" customHeight="1">
      <c r="B139" s="352"/>
      <c r="C139" s="311" t="s">
        <v>41</v>
      </c>
      <c r="D139" s="311"/>
      <c r="E139" s="311"/>
      <c r="F139" s="332" t="s">
        <v>1091</v>
      </c>
      <c r="G139" s="311"/>
      <c r="H139" s="311" t="s">
        <v>1146</v>
      </c>
      <c r="I139" s="311" t="s">
        <v>1125</v>
      </c>
      <c r="J139" s="311"/>
      <c r="K139" s="354"/>
    </row>
    <row r="140" ht="15" customHeight="1">
      <c r="B140" s="352"/>
      <c r="C140" s="311" t="s">
        <v>1147</v>
      </c>
      <c r="D140" s="311"/>
      <c r="E140" s="311"/>
      <c r="F140" s="332" t="s">
        <v>1091</v>
      </c>
      <c r="G140" s="311"/>
      <c r="H140" s="311" t="s">
        <v>1148</v>
      </c>
      <c r="I140" s="311" t="s">
        <v>1125</v>
      </c>
      <c r="J140" s="311"/>
      <c r="K140" s="354"/>
    </row>
    <row r="141" ht="15" customHeight="1">
      <c r="B141" s="355"/>
      <c r="C141" s="356"/>
      <c r="D141" s="356"/>
      <c r="E141" s="356"/>
      <c r="F141" s="356"/>
      <c r="G141" s="356"/>
      <c r="H141" s="356"/>
      <c r="I141" s="356"/>
      <c r="J141" s="356"/>
      <c r="K141" s="357"/>
    </row>
    <row r="142" ht="18.75" customHeight="1">
      <c r="B142" s="307"/>
      <c r="C142" s="307"/>
      <c r="D142" s="307"/>
      <c r="E142" s="307"/>
      <c r="F142" s="344"/>
      <c r="G142" s="307"/>
      <c r="H142" s="307"/>
      <c r="I142" s="307"/>
      <c r="J142" s="307"/>
      <c r="K142" s="307"/>
    </row>
    <row r="143" ht="18.75" customHeight="1"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</row>
    <row r="144" ht="7.5" customHeight="1">
      <c r="B144" s="319"/>
      <c r="C144" s="320"/>
      <c r="D144" s="320"/>
      <c r="E144" s="320"/>
      <c r="F144" s="320"/>
      <c r="G144" s="320"/>
      <c r="H144" s="320"/>
      <c r="I144" s="320"/>
      <c r="J144" s="320"/>
      <c r="K144" s="321"/>
    </row>
    <row r="145" ht="45" customHeight="1">
      <c r="B145" s="322"/>
      <c r="C145" s="323" t="s">
        <v>1149</v>
      </c>
      <c r="D145" s="323"/>
      <c r="E145" s="323"/>
      <c r="F145" s="323"/>
      <c r="G145" s="323"/>
      <c r="H145" s="323"/>
      <c r="I145" s="323"/>
      <c r="J145" s="323"/>
      <c r="K145" s="324"/>
    </row>
    <row r="146" ht="17.25" customHeight="1">
      <c r="B146" s="322"/>
      <c r="C146" s="325" t="s">
        <v>1085</v>
      </c>
      <c r="D146" s="325"/>
      <c r="E146" s="325"/>
      <c r="F146" s="325" t="s">
        <v>1086</v>
      </c>
      <c r="G146" s="326"/>
      <c r="H146" s="325" t="s">
        <v>117</v>
      </c>
      <c r="I146" s="325" t="s">
        <v>60</v>
      </c>
      <c r="J146" s="325" t="s">
        <v>1087</v>
      </c>
      <c r="K146" s="324"/>
    </row>
    <row r="147" ht="17.25" customHeight="1">
      <c r="B147" s="322"/>
      <c r="C147" s="327" t="s">
        <v>1088</v>
      </c>
      <c r="D147" s="327"/>
      <c r="E147" s="327"/>
      <c r="F147" s="328" t="s">
        <v>1089</v>
      </c>
      <c r="G147" s="329"/>
      <c r="H147" s="327"/>
      <c r="I147" s="327"/>
      <c r="J147" s="327" t="s">
        <v>1090</v>
      </c>
      <c r="K147" s="324"/>
    </row>
    <row r="148" ht="5.25" customHeight="1">
      <c r="B148" s="333"/>
      <c r="C148" s="330"/>
      <c r="D148" s="330"/>
      <c r="E148" s="330"/>
      <c r="F148" s="330"/>
      <c r="G148" s="331"/>
      <c r="H148" s="330"/>
      <c r="I148" s="330"/>
      <c r="J148" s="330"/>
      <c r="K148" s="354"/>
    </row>
    <row r="149" ht="15" customHeight="1">
      <c r="B149" s="333"/>
      <c r="C149" s="358" t="s">
        <v>1094</v>
      </c>
      <c r="D149" s="311"/>
      <c r="E149" s="311"/>
      <c r="F149" s="359" t="s">
        <v>1091</v>
      </c>
      <c r="G149" s="311"/>
      <c r="H149" s="358" t="s">
        <v>1130</v>
      </c>
      <c r="I149" s="358" t="s">
        <v>1093</v>
      </c>
      <c r="J149" s="358">
        <v>120</v>
      </c>
      <c r="K149" s="354"/>
    </row>
    <row r="150" ht="15" customHeight="1">
      <c r="B150" s="333"/>
      <c r="C150" s="358" t="s">
        <v>1139</v>
      </c>
      <c r="D150" s="311"/>
      <c r="E150" s="311"/>
      <c r="F150" s="359" t="s">
        <v>1091</v>
      </c>
      <c r="G150" s="311"/>
      <c r="H150" s="358" t="s">
        <v>1150</v>
      </c>
      <c r="I150" s="358" t="s">
        <v>1093</v>
      </c>
      <c r="J150" s="358" t="s">
        <v>1141</v>
      </c>
      <c r="K150" s="354"/>
    </row>
    <row r="151" ht="15" customHeight="1">
      <c r="B151" s="333"/>
      <c r="C151" s="358" t="s">
        <v>1040</v>
      </c>
      <c r="D151" s="311"/>
      <c r="E151" s="311"/>
      <c r="F151" s="359" t="s">
        <v>1091</v>
      </c>
      <c r="G151" s="311"/>
      <c r="H151" s="358" t="s">
        <v>1151</v>
      </c>
      <c r="I151" s="358" t="s">
        <v>1093</v>
      </c>
      <c r="J151" s="358" t="s">
        <v>1141</v>
      </c>
      <c r="K151" s="354"/>
    </row>
    <row r="152" ht="15" customHeight="1">
      <c r="B152" s="333"/>
      <c r="C152" s="358" t="s">
        <v>1096</v>
      </c>
      <c r="D152" s="311"/>
      <c r="E152" s="311"/>
      <c r="F152" s="359" t="s">
        <v>1097</v>
      </c>
      <c r="G152" s="311"/>
      <c r="H152" s="358" t="s">
        <v>1130</v>
      </c>
      <c r="I152" s="358" t="s">
        <v>1093</v>
      </c>
      <c r="J152" s="358">
        <v>50</v>
      </c>
      <c r="K152" s="354"/>
    </row>
    <row r="153" ht="15" customHeight="1">
      <c r="B153" s="333"/>
      <c r="C153" s="358" t="s">
        <v>1099</v>
      </c>
      <c r="D153" s="311"/>
      <c r="E153" s="311"/>
      <c r="F153" s="359" t="s">
        <v>1091</v>
      </c>
      <c r="G153" s="311"/>
      <c r="H153" s="358" t="s">
        <v>1130</v>
      </c>
      <c r="I153" s="358" t="s">
        <v>1101</v>
      </c>
      <c r="J153" s="358"/>
      <c r="K153" s="354"/>
    </row>
    <row r="154" ht="15" customHeight="1">
      <c r="B154" s="333"/>
      <c r="C154" s="358" t="s">
        <v>1110</v>
      </c>
      <c r="D154" s="311"/>
      <c r="E154" s="311"/>
      <c r="F154" s="359" t="s">
        <v>1097</v>
      </c>
      <c r="G154" s="311"/>
      <c r="H154" s="358" t="s">
        <v>1130</v>
      </c>
      <c r="I154" s="358" t="s">
        <v>1093</v>
      </c>
      <c r="J154" s="358">
        <v>50</v>
      </c>
      <c r="K154" s="354"/>
    </row>
    <row r="155" ht="15" customHeight="1">
      <c r="B155" s="333"/>
      <c r="C155" s="358" t="s">
        <v>1118</v>
      </c>
      <c r="D155" s="311"/>
      <c r="E155" s="311"/>
      <c r="F155" s="359" t="s">
        <v>1097</v>
      </c>
      <c r="G155" s="311"/>
      <c r="H155" s="358" t="s">
        <v>1130</v>
      </c>
      <c r="I155" s="358" t="s">
        <v>1093</v>
      </c>
      <c r="J155" s="358">
        <v>50</v>
      </c>
      <c r="K155" s="354"/>
    </row>
    <row r="156" ht="15" customHeight="1">
      <c r="B156" s="333"/>
      <c r="C156" s="358" t="s">
        <v>1116</v>
      </c>
      <c r="D156" s="311"/>
      <c r="E156" s="311"/>
      <c r="F156" s="359" t="s">
        <v>1097</v>
      </c>
      <c r="G156" s="311"/>
      <c r="H156" s="358" t="s">
        <v>1130</v>
      </c>
      <c r="I156" s="358" t="s">
        <v>1093</v>
      </c>
      <c r="J156" s="358">
        <v>50</v>
      </c>
      <c r="K156" s="354"/>
    </row>
    <row r="157" ht="15" customHeight="1">
      <c r="B157" s="333"/>
      <c r="C157" s="358" t="s">
        <v>100</v>
      </c>
      <c r="D157" s="311"/>
      <c r="E157" s="311"/>
      <c r="F157" s="359" t="s">
        <v>1091</v>
      </c>
      <c r="G157" s="311"/>
      <c r="H157" s="358" t="s">
        <v>1152</v>
      </c>
      <c r="I157" s="358" t="s">
        <v>1093</v>
      </c>
      <c r="J157" s="358" t="s">
        <v>1153</v>
      </c>
      <c r="K157" s="354"/>
    </row>
    <row r="158" ht="15" customHeight="1">
      <c r="B158" s="333"/>
      <c r="C158" s="358" t="s">
        <v>1154</v>
      </c>
      <c r="D158" s="311"/>
      <c r="E158" s="311"/>
      <c r="F158" s="359" t="s">
        <v>1091</v>
      </c>
      <c r="G158" s="311"/>
      <c r="H158" s="358" t="s">
        <v>1155</v>
      </c>
      <c r="I158" s="358" t="s">
        <v>1125</v>
      </c>
      <c r="J158" s="358"/>
      <c r="K158" s="354"/>
    </row>
    <row r="159" ht="15" customHeight="1">
      <c r="B159" s="360"/>
      <c r="C159" s="342"/>
      <c r="D159" s="342"/>
      <c r="E159" s="342"/>
      <c r="F159" s="342"/>
      <c r="G159" s="342"/>
      <c r="H159" s="342"/>
      <c r="I159" s="342"/>
      <c r="J159" s="342"/>
      <c r="K159" s="361"/>
    </row>
    <row r="160" ht="18.75" customHeight="1">
      <c r="B160" s="307"/>
      <c r="C160" s="311"/>
      <c r="D160" s="311"/>
      <c r="E160" s="311"/>
      <c r="F160" s="332"/>
      <c r="G160" s="311"/>
      <c r="H160" s="311"/>
      <c r="I160" s="311"/>
      <c r="J160" s="311"/>
      <c r="K160" s="307"/>
    </row>
    <row r="161" ht="18.75" customHeight="1"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</row>
    <row r="162" ht="7.5" customHeight="1">
      <c r="B162" s="297"/>
      <c r="C162" s="298"/>
      <c r="D162" s="298"/>
      <c r="E162" s="298"/>
      <c r="F162" s="298"/>
      <c r="G162" s="298"/>
      <c r="H162" s="298"/>
      <c r="I162" s="298"/>
      <c r="J162" s="298"/>
      <c r="K162" s="299"/>
    </row>
    <row r="163" ht="45" customHeight="1">
      <c r="B163" s="300"/>
      <c r="C163" s="301" t="s">
        <v>1156</v>
      </c>
      <c r="D163" s="301"/>
      <c r="E163" s="301"/>
      <c r="F163" s="301"/>
      <c r="G163" s="301"/>
      <c r="H163" s="301"/>
      <c r="I163" s="301"/>
      <c r="J163" s="301"/>
      <c r="K163" s="302"/>
    </row>
    <row r="164" ht="17.25" customHeight="1">
      <c r="B164" s="300"/>
      <c r="C164" s="325" t="s">
        <v>1085</v>
      </c>
      <c r="D164" s="325"/>
      <c r="E164" s="325"/>
      <c r="F164" s="325" t="s">
        <v>1086</v>
      </c>
      <c r="G164" s="362"/>
      <c r="H164" s="363" t="s">
        <v>117</v>
      </c>
      <c r="I164" s="363" t="s">
        <v>60</v>
      </c>
      <c r="J164" s="325" t="s">
        <v>1087</v>
      </c>
      <c r="K164" s="302"/>
    </row>
    <row r="165" ht="17.25" customHeight="1">
      <c r="B165" s="303"/>
      <c r="C165" s="327" t="s">
        <v>1088</v>
      </c>
      <c r="D165" s="327"/>
      <c r="E165" s="327"/>
      <c r="F165" s="328" t="s">
        <v>1089</v>
      </c>
      <c r="G165" s="364"/>
      <c r="H165" s="365"/>
      <c r="I165" s="365"/>
      <c r="J165" s="327" t="s">
        <v>1090</v>
      </c>
      <c r="K165" s="305"/>
    </row>
    <row r="166" ht="5.25" customHeight="1">
      <c r="B166" s="333"/>
      <c r="C166" s="330"/>
      <c r="D166" s="330"/>
      <c r="E166" s="330"/>
      <c r="F166" s="330"/>
      <c r="G166" s="331"/>
      <c r="H166" s="330"/>
      <c r="I166" s="330"/>
      <c r="J166" s="330"/>
      <c r="K166" s="354"/>
    </row>
    <row r="167" ht="15" customHeight="1">
      <c r="B167" s="333"/>
      <c r="C167" s="311" t="s">
        <v>1094</v>
      </c>
      <c r="D167" s="311"/>
      <c r="E167" s="311"/>
      <c r="F167" s="332" t="s">
        <v>1091</v>
      </c>
      <c r="G167" s="311"/>
      <c r="H167" s="311" t="s">
        <v>1130</v>
      </c>
      <c r="I167" s="311" t="s">
        <v>1093</v>
      </c>
      <c r="J167" s="311">
        <v>120</v>
      </c>
      <c r="K167" s="354"/>
    </row>
    <row r="168" ht="15" customHeight="1">
      <c r="B168" s="333"/>
      <c r="C168" s="311" t="s">
        <v>1139</v>
      </c>
      <c r="D168" s="311"/>
      <c r="E168" s="311"/>
      <c r="F168" s="332" t="s">
        <v>1091</v>
      </c>
      <c r="G168" s="311"/>
      <c r="H168" s="311" t="s">
        <v>1140</v>
      </c>
      <c r="I168" s="311" t="s">
        <v>1093</v>
      </c>
      <c r="J168" s="311" t="s">
        <v>1141</v>
      </c>
      <c r="K168" s="354"/>
    </row>
    <row r="169" ht="15" customHeight="1">
      <c r="B169" s="333"/>
      <c r="C169" s="311" t="s">
        <v>1040</v>
      </c>
      <c r="D169" s="311"/>
      <c r="E169" s="311"/>
      <c r="F169" s="332" t="s">
        <v>1091</v>
      </c>
      <c r="G169" s="311"/>
      <c r="H169" s="311" t="s">
        <v>1157</v>
      </c>
      <c r="I169" s="311" t="s">
        <v>1093</v>
      </c>
      <c r="J169" s="311" t="s">
        <v>1141</v>
      </c>
      <c r="K169" s="354"/>
    </row>
    <row r="170" ht="15" customHeight="1">
      <c r="B170" s="333"/>
      <c r="C170" s="311" t="s">
        <v>1096</v>
      </c>
      <c r="D170" s="311"/>
      <c r="E170" s="311"/>
      <c r="F170" s="332" t="s">
        <v>1097</v>
      </c>
      <c r="G170" s="311"/>
      <c r="H170" s="311" t="s">
        <v>1157</v>
      </c>
      <c r="I170" s="311" t="s">
        <v>1093</v>
      </c>
      <c r="J170" s="311">
        <v>50</v>
      </c>
      <c r="K170" s="354"/>
    </row>
    <row r="171" ht="15" customHeight="1">
      <c r="B171" s="333"/>
      <c r="C171" s="311" t="s">
        <v>1099</v>
      </c>
      <c r="D171" s="311"/>
      <c r="E171" s="311"/>
      <c r="F171" s="332" t="s">
        <v>1091</v>
      </c>
      <c r="G171" s="311"/>
      <c r="H171" s="311" t="s">
        <v>1157</v>
      </c>
      <c r="I171" s="311" t="s">
        <v>1101</v>
      </c>
      <c r="J171" s="311"/>
      <c r="K171" s="354"/>
    </row>
    <row r="172" ht="15" customHeight="1">
      <c r="B172" s="333"/>
      <c r="C172" s="311" t="s">
        <v>1110</v>
      </c>
      <c r="D172" s="311"/>
      <c r="E172" s="311"/>
      <c r="F172" s="332" t="s">
        <v>1097</v>
      </c>
      <c r="G172" s="311"/>
      <c r="H172" s="311" t="s">
        <v>1157</v>
      </c>
      <c r="I172" s="311" t="s">
        <v>1093</v>
      </c>
      <c r="J172" s="311">
        <v>50</v>
      </c>
      <c r="K172" s="354"/>
    </row>
    <row r="173" ht="15" customHeight="1">
      <c r="B173" s="333"/>
      <c r="C173" s="311" t="s">
        <v>1118</v>
      </c>
      <c r="D173" s="311"/>
      <c r="E173" s="311"/>
      <c r="F173" s="332" t="s">
        <v>1097</v>
      </c>
      <c r="G173" s="311"/>
      <c r="H173" s="311" t="s">
        <v>1157</v>
      </c>
      <c r="I173" s="311" t="s">
        <v>1093</v>
      </c>
      <c r="J173" s="311">
        <v>50</v>
      </c>
      <c r="K173" s="354"/>
    </row>
    <row r="174" ht="15" customHeight="1">
      <c r="B174" s="333"/>
      <c r="C174" s="311" t="s">
        <v>1116</v>
      </c>
      <c r="D174" s="311"/>
      <c r="E174" s="311"/>
      <c r="F174" s="332" t="s">
        <v>1097</v>
      </c>
      <c r="G174" s="311"/>
      <c r="H174" s="311" t="s">
        <v>1157</v>
      </c>
      <c r="I174" s="311" t="s">
        <v>1093</v>
      </c>
      <c r="J174" s="311">
        <v>50</v>
      </c>
      <c r="K174" s="354"/>
    </row>
    <row r="175" ht="15" customHeight="1">
      <c r="B175" s="333"/>
      <c r="C175" s="311" t="s">
        <v>116</v>
      </c>
      <c r="D175" s="311"/>
      <c r="E175" s="311"/>
      <c r="F175" s="332" t="s">
        <v>1091</v>
      </c>
      <c r="G175" s="311"/>
      <c r="H175" s="311" t="s">
        <v>1158</v>
      </c>
      <c r="I175" s="311" t="s">
        <v>1159</v>
      </c>
      <c r="J175" s="311"/>
      <c r="K175" s="354"/>
    </row>
    <row r="176" ht="15" customHeight="1">
      <c r="B176" s="333"/>
      <c r="C176" s="311" t="s">
        <v>60</v>
      </c>
      <c r="D176" s="311"/>
      <c r="E176" s="311"/>
      <c r="F176" s="332" t="s">
        <v>1091</v>
      </c>
      <c r="G176" s="311"/>
      <c r="H176" s="311" t="s">
        <v>1160</v>
      </c>
      <c r="I176" s="311" t="s">
        <v>1161</v>
      </c>
      <c r="J176" s="311">
        <v>1</v>
      </c>
      <c r="K176" s="354"/>
    </row>
    <row r="177" ht="15" customHeight="1">
      <c r="B177" s="333"/>
      <c r="C177" s="311" t="s">
        <v>56</v>
      </c>
      <c r="D177" s="311"/>
      <c r="E177" s="311"/>
      <c r="F177" s="332" t="s">
        <v>1091</v>
      </c>
      <c r="G177" s="311"/>
      <c r="H177" s="311" t="s">
        <v>1162</v>
      </c>
      <c r="I177" s="311" t="s">
        <v>1093</v>
      </c>
      <c r="J177" s="311">
        <v>20</v>
      </c>
      <c r="K177" s="354"/>
    </row>
    <row r="178" ht="15" customHeight="1">
      <c r="B178" s="333"/>
      <c r="C178" s="311" t="s">
        <v>117</v>
      </c>
      <c r="D178" s="311"/>
      <c r="E178" s="311"/>
      <c r="F178" s="332" t="s">
        <v>1091</v>
      </c>
      <c r="G178" s="311"/>
      <c r="H178" s="311" t="s">
        <v>1163</v>
      </c>
      <c r="I178" s="311" t="s">
        <v>1093</v>
      </c>
      <c r="J178" s="311">
        <v>255</v>
      </c>
      <c r="K178" s="354"/>
    </row>
    <row r="179" ht="15" customHeight="1">
      <c r="B179" s="333"/>
      <c r="C179" s="311" t="s">
        <v>118</v>
      </c>
      <c r="D179" s="311"/>
      <c r="E179" s="311"/>
      <c r="F179" s="332" t="s">
        <v>1091</v>
      </c>
      <c r="G179" s="311"/>
      <c r="H179" s="311" t="s">
        <v>1056</v>
      </c>
      <c r="I179" s="311" t="s">
        <v>1093</v>
      </c>
      <c r="J179" s="311">
        <v>10</v>
      </c>
      <c r="K179" s="354"/>
    </row>
    <row r="180" ht="15" customHeight="1">
      <c r="B180" s="333"/>
      <c r="C180" s="311" t="s">
        <v>119</v>
      </c>
      <c r="D180" s="311"/>
      <c r="E180" s="311"/>
      <c r="F180" s="332" t="s">
        <v>1091</v>
      </c>
      <c r="G180" s="311"/>
      <c r="H180" s="311" t="s">
        <v>1164</v>
      </c>
      <c r="I180" s="311" t="s">
        <v>1125</v>
      </c>
      <c r="J180" s="311"/>
      <c r="K180" s="354"/>
    </row>
    <row r="181" ht="15" customHeight="1">
      <c r="B181" s="333"/>
      <c r="C181" s="311" t="s">
        <v>1165</v>
      </c>
      <c r="D181" s="311"/>
      <c r="E181" s="311"/>
      <c r="F181" s="332" t="s">
        <v>1091</v>
      </c>
      <c r="G181" s="311"/>
      <c r="H181" s="311" t="s">
        <v>1166</v>
      </c>
      <c r="I181" s="311" t="s">
        <v>1125</v>
      </c>
      <c r="J181" s="311"/>
      <c r="K181" s="354"/>
    </row>
    <row r="182" ht="15" customHeight="1">
      <c r="B182" s="333"/>
      <c r="C182" s="311" t="s">
        <v>1154</v>
      </c>
      <c r="D182" s="311"/>
      <c r="E182" s="311"/>
      <c r="F182" s="332" t="s">
        <v>1091</v>
      </c>
      <c r="G182" s="311"/>
      <c r="H182" s="311" t="s">
        <v>1167</v>
      </c>
      <c r="I182" s="311" t="s">
        <v>1125</v>
      </c>
      <c r="J182" s="311"/>
      <c r="K182" s="354"/>
    </row>
    <row r="183" ht="15" customHeight="1">
      <c r="B183" s="333"/>
      <c r="C183" s="311" t="s">
        <v>121</v>
      </c>
      <c r="D183" s="311"/>
      <c r="E183" s="311"/>
      <c r="F183" s="332" t="s">
        <v>1097</v>
      </c>
      <c r="G183" s="311"/>
      <c r="H183" s="311" t="s">
        <v>1168</v>
      </c>
      <c r="I183" s="311" t="s">
        <v>1093</v>
      </c>
      <c r="J183" s="311">
        <v>50</v>
      </c>
      <c r="K183" s="354"/>
    </row>
    <row r="184" ht="15" customHeight="1">
      <c r="B184" s="333"/>
      <c r="C184" s="311" t="s">
        <v>1169</v>
      </c>
      <c r="D184" s="311"/>
      <c r="E184" s="311"/>
      <c r="F184" s="332" t="s">
        <v>1097</v>
      </c>
      <c r="G184" s="311"/>
      <c r="H184" s="311" t="s">
        <v>1170</v>
      </c>
      <c r="I184" s="311" t="s">
        <v>1171</v>
      </c>
      <c r="J184" s="311"/>
      <c r="K184" s="354"/>
    </row>
    <row r="185" ht="15" customHeight="1">
      <c r="B185" s="333"/>
      <c r="C185" s="311" t="s">
        <v>1172</v>
      </c>
      <c r="D185" s="311"/>
      <c r="E185" s="311"/>
      <c r="F185" s="332" t="s">
        <v>1097</v>
      </c>
      <c r="G185" s="311"/>
      <c r="H185" s="311" t="s">
        <v>1173</v>
      </c>
      <c r="I185" s="311" t="s">
        <v>1171</v>
      </c>
      <c r="J185" s="311"/>
      <c r="K185" s="354"/>
    </row>
    <row r="186" ht="15" customHeight="1">
      <c r="B186" s="333"/>
      <c r="C186" s="311" t="s">
        <v>1174</v>
      </c>
      <c r="D186" s="311"/>
      <c r="E186" s="311"/>
      <c r="F186" s="332" t="s">
        <v>1097</v>
      </c>
      <c r="G186" s="311"/>
      <c r="H186" s="311" t="s">
        <v>1175</v>
      </c>
      <c r="I186" s="311" t="s">
        <v>1171</v>
      </c>
      <c r="J186" s="311"/>
      <c r="K186" s="354"/>
    </row>
    <row r="187" ht="15" customHeight="1">
      <c r="B187" s="333"/>
      <c r="C187" s="366" t="s">
        <v>1176</v>
      </c>
      <c r="D187" s="311"/>
      <c r="E187" s="311"/>
      <c r="F187" s="332" t="s">
        <v>1097</v>
      </c>
      <c r="G187" s="311"/>
      <c r="H187" s="311" t="s">
        <v>1177</v>
      </c>
      <c r="I187" s="311" t="s">
        <v>1178</v>
      </c>
      <c r="J187" s="367" t="s">
        <v>1179</v>
      </c>
      <c r="K187" s="354"/>
    </row>
    <row r="188" ht="15" customHeight="1">
      <c r="B188" s="333"/>
      <c r="C188" s="317" t="s">
        <v>45</v>
      </c>
      <c r="D188" s="311"/>
      <c r="E188" s="311"/>
      <c r="F188" s="332" t="s">
        <v>1091</v>
      </c>
      <c r="G188" s="311"/>
      <c r="H188" s="307" t="s">
        <v>1180</v>
      </c>
      <c r="I188" s="311" t="s">
        <v>1181</v>
      </c>
      <c r="J188" s="311"/>
      <c r="K188" s="354"/>
    </row>
    <row r="189" ht="15" customHeight="1">
      <c r="B189" s="333"/>
      <c r="C189" s="317" t="s">
        <v>1182</v>
      </c>
      <c r="D189" s="311"/>
      <c r="E189" s="311"/>
      <c r="F189" s="332" t="s">
        <v>1091</v>
      </c>
      <c r="G189" s="311"/>
      <c r="H189" s="311" t="s">
        <v>1183</v>
      </c>
      <c r="I189" s="311" t="s">
        <v>1125</v>
      </c>
      <c r="J189" s="311"/>
      <c r="K189" s="354"/>
    </row>
    <row r="190" ht="15" customHeight="1">
      <c r="B190" s="333"/>
      <c r="C190" s="317" t="s">
        <v>1184</v>
      </c>
      <c r="D190" s="311"/>
      <c r="E190" s="311"/>
      <c r="F190" s="332" t="s">
        <v>1091</v>
      </c>
      <c r="G190" s="311"/>
      <c r="H190" s="311" t="s">
        <v>1185</v>
      </c>
      <c r="I190" s="311" t="s">
        <v>1125</v>
      </c>
      <c r="J190" s="311"/>
      <c r="K190" s="354"/>
    </row>
    <row r="191" ht="15" customHeight="1">
      <c r="B191" s="333"/>
      <c r="C191" s="317" t="s">
        <v>1186</v>
      </c>
      <c r="D191" s="311"/>
      <c r="E191" s="311"/>
      <c r="F191" s="332" t="s">
        <v>1097</v>
      </c>
      <c r="G191" s="311"/>
      <c r="H191" s="311" t="s">
        <v>1187</v>
      </c>
      <c r="I191" s="311" t="s">
        <v>1125</v>
      </c>
      <c r="J191" s="311"/>
      <c r="K191" s="354"/>
    </row>
    <row r="192" ht="15" customHeight="1">
      <c r="B192" s="360"/>
      <c r="C192" s="368"/>
      <c r="D192" s="342"/>
      <c r="E192" s="342"/>
      <c r="F192" s="342"/>
      <c r="G192" s="342"/>
      <c r="H192" s="342"/>
      <c r="I192" s="342"/>
      <c r="J192" s="342"/>
      <c r="K192" s="361"/>
    </row>
    <row r="193" ht="18.75" customHeight="1">
      <c r="B193" s="307"/>
      <c r="C193" s="311"/>
      <c r="D193" s="311"/>
      <c r="E193" s="311"/>
      <c r="F193" s="332"/>
      <c r="G193" s="311"/>
      <c r="H193" s="311"/>
      <c r="I193" s="311"/>
      <c r="J193" s="311"/>
      <c r="K193" s="307"/>
    </row>
    <row r="194" ht="18.75" customHeight="1">
      <c r="B194" s="307"/>
      <c r="C194" s="311"/>
      <c r="D194" s="311"/>
      <c r="E194" s="311"/>
      <c r="F194" s="332"/>
      <c r="G194" s="311"/>
      <c r="H194" s="311"/>
      <c r="I194" s="311"/>
      <c r="J194" s="311"/>
      <c r="K194" s="307"/>
    </row>
    <row r="195" ht="18.75" customHeight="1"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</row>
    <row r="196" ht="13.5">
      <c r="B196" s="297"/>
      <c r="C196" s="298"/>
      <c r="D196" s="298"/>
      <c r="E196" s="298"/>
      <c r="F196" s="298"/>
      <c r="G196" s="298"/>
      <c r="H196" s="298"/>
      <c r="I196" s="298"/>
      <c r="J196" s="298"/>
      <c r="K196" s="299"/>
    </row>
    <row r="197" ht="21">
      <c r="B197" s="300"/>
      <c r="C197" s="301" t="s">
        <v>1188</v>
      </c>
      <c r="D197" s="301"/>
      <c r="E197" s="301"/>
      <c r="F197" s="301"/>
      <c r="G197" s="301"/>
      <c r="H197" s="301"/>
      <c r="I197" s="301"/>
      <c r="J197" s="301"/>
      <c r="K197" s="302"/>
    </row>
    <row r="198" ht="25.5" customHeight="1">
      <c r="B198" s="300"/>
      <c r="C198" s="369" t="s">
        <v>1189</v>
      </c>
      <c r="D198" s="369"/>
      <c r="E198" s="369"/>
      <c r="F198" s="369" t="s">
        <v>1190</v>
      </c>
      <c r="G198" s="370"/>
      <c r="H198" s="369" t="s">
        <v>1191</v>
      </c>
      <c r="I198" s="369"/>
      <c r="J198" s="369"/>
      <c r="K198" s="302"/>
    </row>
    <row r="199" ht="5.25" customHeight="1">
      <c r="B199" s="333"/>
      <c r="C199" s="330"/>
      <c r="D199" s="330"/>
      <c r="E199" s="330"/>
      <c r="F199" s="330"/>
      <c r="G199" s="311"/>
      <c r="H199" s="330"/>
      <c r="I199" s="330"/>
      <c r="J199" s="330"/>
      <c r="K199" s="354"/>
    </row>
    <row r="200" ht="15" customHeight="1">
      <c r="B200" s="333"/>
      <c r="C200" s="311" t="s">
        <v>1181</v>
      </c>
      <c r="D200" s="311"/>
      <c r="E200" s="311"/>
      <c r="F200" s="332" t="s">
        <v>46</v>
      </c>
      <c r="G200" s="311"/>
      <c r="H200" s="311" t="s">
        <v>1192</v>
      </c>
      <c r="I200" s="311"/>
      <c r="J200" s="311"/>
      <c r="K200" s="354"/>
    </row>
    <row r="201" ht="15" customHeight="1">
      <c r="B201" s="333"/>
      <c r="C201" s="339"/>
      <c r="D201" s="311"/>
      <c r="E201" s="311"/>
      <c r="F201" s="332" t="s">
        <v>47</v>
      </c>
      <c r="G201" s="311"/>
      <c r="H201" s="311" t="s">
        <v>1193</v>
      </c>
      <c r="I201" s="311"/>
      <c r="J201" s="311"/>
      <c r="K201" s="354"/>
    </row>
    <row r="202" ht="15" customHeight="1">
      <c r="B202" s="333"/>
      <c r="C202" s="339"/>
      <c r="D202" s="311"/>
      <c r="E202" s="311"/>
      <c r="F202" s="332" t="s">
        <v>50</v>
      </c>
      <c r="G202" s="311"/>
      <c r="H202" s="311" t="s">
        <v>1194</v>
      </c>
      <c r="I202" s="311"/>
      <c r="J202" s="311"/>
      <c r="K202" s="354"/>
    </row>
    <row r="203" ht="15" customHeight="1">
      <c r="B203" s="333"/>
      <c r="C203" s="311"/>
      <c r="D203" s="311"/>
      <c r="E203" s="311"/>
      <c r="F203" s="332" t="s">
        <v>48</v>
      </c>
      <c r="G203" s="311"/>
      <c r="H203" s="311" t="s">
        <v>1195</v>
      </c>
      <c r="I203" s="311"/>
      <c r="J203" s="311"/>
      <c r="K203" s="354"/>
    </row>
    <row r="204" ht="15" customHeight="1">
      <c r="B204" s="333"/>
      <c r="C204" s="311"/>
      <c r="D204" s="311"/>
      <c r="E204" s="311"/>
      <c r="F204" s="332" t="s">
        <v>49</v>
      </c>
      <c r="G204" s="311"/>
      <c r="H204" s="311" t="s">
        <v>1196</v>
      </c>
      <c r="I204" s="311"/>
      <c r="J204" s="311"/>
      <c r="K204" s="354"/>
    </row>
    <row r="205" ht="15" customHeight="1">
      <c r="B205" s="333"/>
      <c r="C205" s="311"/>
      <c r="D205" s="311"/>
      <c r="E205" s="311"/>
      <c r="F205" s="332"/>
      <c r="G205" s="311"/>
      <c r="H205" s="311"/>
      <c r="I205" s="311"/>
      <c r="J205" s="311"/>
      <c r="K205" s="354"/>
    </row>
    <row r="206" ht="15" customHeight="1">
      <c r="B206" s="333"/>
      <c r="C206" s="311" t="s">
        <v>1137</v>
      </c>
      <c r="D206" s="311"/>
      <c r="E206" s="311"/>
      <c r="F206" s="332" t="s">
        <v>82</v>
      </c>
      <c r="G206" s="311"/>
      <c r="H206" s="311" t="s">
        <v>1197</v>
      </c>
      <c r="I206" s="311"/>
      <c r="J206" s="311"/>
      <c r="K206" s="354"/>
    </row>
    <row r="207" ht="15" customHeight="1">
      <c r="B207" s="333"/>
      <c r="C207" s="339"/>
      <c r="D207" s="311"/>
      <c r="E207" s="311"/>
      <c r="F207" s="332" t="s">
        <v>1034</v>
      </c>
      <c r="G207" s="311"/>
      <c r="H207" s="311" t="s">
        <v>1035</v>
      </c>
      <c r="I207" s="311"/>
      <c r="J207" s="311"/>
      <c r="K207" s="354"/>
    </row>
    <row r="208" ht="15" customHeight="1">
      <c r="B208" s="333"/>
      <c r="C208" s="311"/>
      <c r="D208" s="311"/>
      <c r="E208" s="311"/>
      <c r="F208" s="332" t="s">
        <v>1032</v>
      </c>
      <c r="G208" s="311"/>
      <c r="H208" s="311" t="s">
        <v>1198</v>
      </c>
      <c r="I208" s="311"/>
      <c r="J208" s="311"/>
      <c r="K208" s="354"/>
    </row>
    <row r="209" ht="15" customHeight="1">
      <c r="B209" s="371"/>
      <c r="C209" s="339"/>
      <c r="D209" s="339"/>
      <c r="E209" s="339"/>
      <c r="F209" s="332" t="s">
        <v>1036</v>
      </c>
      <c r="G209" s="317"/>
      <c r="H209" s="358" t="s">
        <v>1037</v>
      </c>
      <c r="I209" s="358"/>
      <c r="J209" s="358"/>
      <c r="K209" s="372"/>
    </row>
    <row r="210" ht="15" customHeight="1">
      <c r="B210" s="371"/>
      <c r="C210" s="339"/>
      <c r="D210" s="339"/>
      <c r="E210" s="339"/>
      <c r="F210" s="332" t="s">
        <v>1038</v>
      </c>
      <c r="G210" s="317"/>
      <c r="H210" s="358" t="s">
        <v>675</v>
      </c>
      <c r="I210" s="358"/>
      <c r="J210" s="358"/>
      <c r="K210" s="372"/>
    </row>
    <row r="211" ht="15" customHeight="1">
      <c r="B211" s="371"/>
      <c r="C211" s="339"/>
      <c r="D211" s="339"/>
      <c r="E211" s="339"/>
      <c r="F211" s="373"/>
      <c r="G211" s="317"/>
      <c r="H211" s="374"/>
      <c r="I211" s="374"/>
      <c r="J211" s="374"/>
      <c r="K211" s="372"/>
    </row>
    <row r="212" ht="15" customHeight="1">
      <c r="B212" s="371"/>
      <c r="C212" s="311" t="s">
        <v>1161</v>
      </c>
      <c r="D212" s="339"/>
      <c r="E212" s="339"/>
      <c r="F212" s="332">
        <v>1</v>
      </c>
      <c r="G212" s="317"/>
      <c r="H212" s="358" t="s">
        <v>1199</v>
      </c>
      <c r="I212" s="358"/>
      <c r="J212" s="358"/>
      <c r="K212" s="372"/>
    </row>
    <row r="213" ht="15" customHeight="1">
      <c r="B213" s="371"/>
      <c r="C213" s="339"/>
      <c r="D213" s="339"/>
      <c r="E213" s="339"/>
      <c r="F213" s="332">
        <v>2</v>
      </c>
      <c r="G213" s="317"/>
      <c r="H213" s="358" t="s">
        <v>1200</v>
      </c>
      <c r="I213" s="358"/>
      <c r="J213" s="358"/>
      <c r="K213" s="372"/>
    </row>
    <row r="214" ht="15" customHeight="1">
      <c r="B214" s="371"/>
      <c r="C214" s="339"/>
      <c r="D214" s="339"/>
      <c r="E214" s="339"/>
      <c r="F214" s="332">
        <v>3</v>
      </c>
      <c r="G214" s="317"/>
      <c r="H214" s="358" t="s">
        <v>1201</v>
      </c>
      <c r="I214" s="358"/>
      <c r="J214" s="358"/>
      <c r="K214" s="372"/>
    </row>
    <row r="215" ht="15" customHeight="1">
      <c r="B215" s="371"/>
      <c r="C215" s="339"/>
      <c r="D215" s="339"/>
      <c r="E215" s="339"/>
      <c r="F215" s="332">
        <v>4</v>
      </c>
      <c r="G215" s="317"/>
      <c r="H215" s="358" t="s">
        <v>1202</v>
      </c>
      <c r="I215" s="358"/>
      <c r="J215" s="358"/>
      <c r="K215" s="372"/>
    </row>
    <row r="216" ht="12.75" customHeight="1">
      <c r="B216" s="375"/>
      <c r="C216" s="376"/>
      <c r="D216" s="376"/>
      <c r="E216" s="376"/>
      <c r="F216" s="376"/>
      <c r="G216" s="376"/>
      <c r="H216" s="376"/>
      <c r="I216" s="376"/>
      <c r="J216" s="376"/>
      <c r="K216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pc-kozak\evzen</dc:creator>
  <cp:lastModifiedBy>pc-kozak\evzen</cp:lastModifiedBy>
  <dcterms:created xsi:type="dcterms:W3CDTF">2018-01-12T10:03:13Z</dcterms:created>
  <dcterms:modified xsi:type="dcterms:W3CDTF">2018-01-12T10:03:19Z</dcterms:modified>
</cp:coreProperties>
</file>