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Skupiny\VRI\P3\OPRAVY\Zdětín, výměna vodovodu\08 ZAKÁZKY\REALIZACE\DODAVATELÉ\01 zadávací dokumentace\"/>
    </mc:Choice>
  </mc:AlternateContent>
  <xr:revisionPtr revIDLastSave="0" documentId="13_ncr:1_{CB17D531-2358-4D2A-9951-6F2E9A219C47}" xr6:coauthVersionLast="47" xr6:coauthVersionMax="47" xr10:uidLastSave="{00000000-0000-0000-0000-000000000000}"/>
  <bookViews>
    <workbookView xWindow="2685" yWindow="2685" windowWidth="21600" windowHeight="12735" activeTab="3" xr2:uid="{00000000-000D-0000-FFFF-FFFF00000000}"/>
  </bookViews>
  <sheets>
    <sheet name="Rekapitulace" sheetId="1" r:id="rId1"/>
    <sheet name="VRN" sheetId="2" r:id="rId2"/>
    <sheet name="SO 01 Vodovodní řad" sheetId="3" r:id="rId3"/>
    <sheet name="SO 02 Vodovodní přípojky" sheetId="4" r:id="rId4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3" i="4" l="1"/>
  <c r="O193" i="4" s="1"/>
  <c r="I190" i="4"/>
  <c r="O190" i="4" s="1"/>
  <c r="I187" i="4"/>
  <c r="O187" i="4" s="1"/>
  <c r="I184" i="4"/>
  <c r="O184" i="4" s="1"/>
  <c r="I181" i="4"/>
  <c r="O181" i="4" s="1"/>
  <c r="I178" i="4"/>
  <c r="O178" i="4" s="1"/>
  <c r="I175" i="4"/>
  <c r="O175" i="4" s="1"/>
  <c r="I172" i="4"/>
  <c r="O172" i="4" s="1"/>
  <c r="I169" i="4"/>
  <c r="O169" i="4" s="1"/>
  <c r="I166" i="4"/>
  <c r="O166" i="4" s="1"/>
  <c r="I163" i="4"/>
  <c r="O163" i="4" s="1"/>
  <c r="I160" i="4"/>
  <c r="O160" i="4" s="1"/>
  <c r="I157" i="4"/>
  <c r="O157" i="4" s="1"/>
  <c r="I154" i="4"/>
  <c r="O154" i="4" s="1"/>
  <c r="I151" i="4"/>
  <c r="O151" i="4" s="1"/>
  <c r="I148" i="4"/>
  <c r="O148" i="4" s="1"/>
  <c r="I144" i="4"/>
  <c r="O144" i="4" s="1"/>
  <c r="I141" i="4"/>
  <c r="O141" i="4" s="1"/>
  <c r="I138" i="4"/>
  <c r="O138" i="4" s="1"/>
  <c r="I135" i="4"/>
  <c r="O135" i="4" s="1"/>
  <c r="I132" i="4"/>
  <c r="O132" i="4" s="1"/>
  <c r="I129" i="4"/>
  <c r="O129" i="4" s="1"/>
  <c r="I126" i="4"/>
  <c r="O126" i="4" s="1"/>
  <c r="I123" i="4"/>
  <c r="O123" i="4" s="1"/>
  <c r="I120" i="4"/>
  <c r="O120" i="4" s="1"/>
  <c r="I117" i="4"/>
  <c r="O117" i="4" s="1"/>
  <c r="I114" i="4"/>
  <c r="O114" i="4" s="1"/>
  <c r="I111" i="4"/>
  <c r="O111" i="4" s="1"/>
  <c r="I108" i="4"/>
  <c r="O108" i="4" s="1"/>
  <c r="I105" i="4"/>
  <c r="O105" i="4" s="1"/>
  <c r="I101" i="4"/>
  <c r="O101" i="4" s="1"/>
  <c r="I98" i="4"/>
  <c r="O98" i="4" s="1"/>
  <c r="I95" i="4"/>
  <c r="O95" i="4" s="1"/>
  <c r="I92" i="4"/>
  <c r="O92" i="4" s="1"/>
  <c r="I89" i="4"/>
  <c r="O89" i="4" s="1"/>
  <c r="O86" i="4"/>
  <c r="I86" i="4"/>
  <c r="I83" i="4"/>
  <c r="O83" i="4" s="1"/>
  <c r="I79" i="4"/>
  <c r="O79" i="4" s="1"/>
  <c r="I76" i="4"/>
  <c r="I72" i="4"/>
  <c r="O72" i="4" s="1"/>
  <c r="I69" i="4"/>
  <c r="O69" i="4" s="1"/>
  <c r="I66" i="4"/>
  <c r="O66" i="4" s="1"/>
  <c r="I63" i="4"/>
  <c r="O63" i="4" s="1"/>
  <c r="O60" i="4"/>
  <c r="I60" i="4"/>
  <c r="I57" i="4"/>
  <c r="O57" i="4" s="1"/>
  <c r="I54" i="4"/>
  <c r="O54" i="4" s="1"/>
  <c r="I51" i="4"/>
  <c r="O51" i="4" s="1"/>
  <c r="I48" i="4"/>
  <c r="O48" i="4" s="1"/>
  <c r="I45" i="4"/>
  <c r="O45" i="4" s="1"/>
  <c r="I42" i="4"/>
  <c r="O42" i="4" s="1"/>
  <c r="I39" i="4"/>
  <c r="O39" i="4" s="1"/>
  <c r="O36" i="4"/>
  <c r="I36" i="4"/>
  <c r="I33" i="4"/>
  <c r="O33" i="4" s="1"/>
  <c r="I30" i="4"/>
  <c r="O30" i="4" s="1"/>
  <c r="I27" i="4"/>
  <c r="O27" i="4" s="1"/>
  <c r="I24" i="4"/>
  <c r="O24" i="4" s="1"/>
  <c r="I21" i="4"/>
  <c r="O21" i="4" s="1"/>
  <c r="I18" i="4"/>
  <c r="O18" i="4" s="1"/>
  <c r="I15" i="4"/>
  <c r="O15" i="4" s="1"/>
  <c r="O12" i="4"/>
  <c r="I12" i="4"/>
  <c r="I9" i="4"/>
  <c r="I336" i="3"/>
  <c r="O336" i="3" s="1"/>
  <c r="I333" i="3"/>
  <c r="O333" i="3" s="1"/>
  <c r="I330" i="3"/>
  <c r="O330" i="3" s="1"/>
  <c r="I327" i="3"/>
  <c r="O327" i="3" s="1"/>
  <c r="I324" i="3"/>
  <c r="O324" i="3" s="1"/>
  <c r="I321" i="3"/>
  <c r="O321" i="3" s="1"/>
  <c r="I318" i="3"/>
  <c r="O318" i="3" s="1"/>
  <c r="I315" i="3"/>
  <c r="O315" i="3" s="1"/>
  <c r="I312" i="3"/>
  <c r="O312" i="3" s="1"/>
  <c r="I309" i="3"/>
  <c r="O309" i="3" s="1"/>
  <c r="I306" i="3"/>
  <c r="O306" i="3" s="1"/>
  <c r="I303" i="3"/>
  <c r="O303" i="3" s="1"/>
  <c r="I300" i="3"/>
  <c r="O300" i="3" s="1"/>
  <c r="I297" i="3"/>
  <c r="O297" i="3" s="1"/>
  <c r="I294" i="3"/>
  <c r="O294" i="3" s="1"/>
  <c r="I291" i="3"/>
  <c r="O291" i="3" s="1"/>
  <c r="I288" i="3"/>
  <c r="O288" i="3" s="1"/>
  <c r="I285" i="3"/>
  <c r="O285" i="3" s="1"/>
  <c r="I282" i="3"/>
  <c r="O282" i="3" s="1"/>
  <c r="I279" i="3"/>
  <c r="O279" i="3" s="1"/>
  <c r="I275" i="3"/>
  <c r="O275" i="3" s="1"/>
  <c r="I272" i="3"/>
  <c r="O272" i="3" s="1"/>
  <c r="I269" i="3"/>
  <c r="O269" i="3" s="1"/>
  <c r="I266" i="3"/>
  <c r="O266" i="3" s="1"/>
  <c r="I263" i="3"/>
  <c r="O263" i="3" s="1"/>
  <c r="I260" i="3"/>
  <c r="O260" i="3" s="1"/>
  <c r="I257" i="3"/>
  <c r="O257" i="3" s="1"/>
  <c r="I254" i="3"/>
  <c r="O254" i="3" s="1"/>
  <c r="I251" i="3"/>
  <c r="O251" i="3" s="1"/>
  <c r="I248" i="3"/>
  <c r="O248" i="3" s="1"/>
  <c r="I245" i="3"/>
  <c r="O245" i="3" s="1"/>
  <c r="I242" i="3"/>
  <c r="O242" i="3" s="1"/>
  <c r="I239" i="3"/>
  <c r="O239" i="3" s="1"/>
  <c r="I236" i="3"/>
  <c r="O236" i="3" s="1"/>
  <c r="I233" i="3"/>
  <c r="O233" i="3" s="1"/>
  <c r="I230" i="3"/>
  <c r="O230" i="3" s="1"/>
  <c r="I227" i="3"/>
  <c r="O227" i="3" s="1"/>
  <c r="I224" i="3"/>
  <c r="O224" i="3" s="1"/>
  <c r="I221" i="3"/>
  <c r="O221" i="3" s="1"/>
  <c r="I218" i="3"/>
  <c r="O218" i="3" s="1"/>
  <c r="I215" i="3"/>
  <c r="O215" i="3" s="1"/>
  <c r="I212" i="3"/>
  <c r="O212" i="3" s="1"/>
  <c r="I209" i="3"/>
  <c r="O209" i="3" s="1"/>
  <c r="I206" i="3"/>
  <c r="O206" i="3" s="1"/>
  <c r="I203" i="3"/>
  <c r="O203" i="3" s="1"/>
  <c r="I200" i="3"/>
  <c r="O200" i="3" s="1"/>
  <c r="I197" i="3"/>
  <c r="O197" i="3" s="1"/>
  <c r="I194" i="3"/>
  <c r="O194" i="3" s="1"/>
  <c r="I191" i="3"/>
  <c r="O191" i="3" s="1"/>
  <c r="I188" i="3"/>
  <c r="O188" i="3" s="1"/>
  <c r="I185" i="3"/>
  <c r="O185" i="3" s="1"/>
  <c r="I182" i="3"/>
  <c r="O182" i="3" s="1"/>
  <c r="I179" i="3"/>
  <c r="O179" i="3" s="1"/>
  <c r="I176" i="3"/>
  <c r="O176" i="3" s="1"/>
  <c r="I173" i="3"/>
  <c r="O173" i="3" s="1"/>
  <c r="I170" i="3"/>
  <c r="O170" i="3" s="1"/>
  <c r="I167" i="3"/>
  <c r="O167" i="3" s="1"/>
  <c r="I164" i="3"/>
  <c r="O164" i="3" s="1"/>
  <c r="I161" i="3"/>
  <c r="O161" i="3" s="1"/>
  <c r="I158" i="3"/>
  <c r="O158" i="3" s="1"/>
  <c r="I155" i="3"/>
  <c r="O155" i="3" s="1"/>
  <c r="I152" i="3"/>
  <c r="O152" i="3" s="1"/>
  <c r="I149" i="3"/>
  <c r="O149" i="3" s="1"/>
  <c r="I146" i="3"/>
  <c r="O146" i="3" s="1"/>
  <c r="I143" i="3"/>
  <c r="O143" i="3" s="1"/>
  <c r="I140" i="3"/>
  <c r="O140" i="3" s="1"/>
  <c r="I137" i="3"/>
  <c r="O137" i="3" s="1"/>
  <c r="I134" i="3"/>
  <c r="O134" i="3" s="1"/>
  <c r="I130" i="3"/>
  <c r="O130" i="3" s="1"/>
  <c r="I127" i="3"/>
  <c r="O127" i="3" s="1"/>
  <c r="I124" i="3"/>
  <c r="O124" i="3" s="1"/>
  <c r="I121" i="3"/>
  <c r="O121" i="3" s="1"/>
  <c r="I118" i="3"/>
  <c r="O118" i="3" s="1"/>
  <c r="I115" i="3"/>
  <c r="O115" i="3" s="1"/>
  <c r="I111" i="3"/>
  <c r="O111" i="3" s="1"/>
  <c r="I108" i="3"/>
  <c r="O108" i="3" s="1"/>
  <c r="I105" i="3"/>
  <c r="O105" i="3" s="1"/>
  <c r="I102" i="3"/>
  <c r="O102" i="3" s="1"/>
  <c r="I99" i="3"/>
  <c r="O99" i="3" s="1"/>
  <c r="I96" i="3"/>
  <c r="O96" i="3" s="1"/>
  <c r="I93" i="3"/>
  <c r="O93" i="3" s="1"/>
  <c r="I90" i="3"/>
  <c r="O90" i="3" s="1"/>
  <c r="I87" i="3"/>
  <c r="O87" i="3" s="1"/>
  <c r="I83" i="3"/>
  <c r="O83" i="3" s="1"/>
  <c r="I80" i="3"/>
  <c r="O80" i="3" s="1"/>
  <c r="I77" i="3"/>
  <c r="O77" i="3" s="1"/>
  <c r="I73" i="3"/>
  <c r="O73" i="3" s="1"/>
  <c r="I70" i="3"/>
  <c r="O70" i="3" s="1"/>
  <c r="I67" i="3"/>
  <c r="O67" i="3" s="1"/>
  <c r="I64" i="3"/>
  <c r="O64" i="3" s="1"/>
  <c r="I61" i="3"/>
  <c r="O61" i="3" s="1"/>
  <c r="I58" i="3"/>
  <c r="O58" i="3" s="1"/>
  <c r="I55" i="3"/>
  <c r="O55" i="3" s="1"/>
  <c r="I52" i="3"/>
  <c r="O52" i="3" s="1"/>
  <c r="I49" i="3"/>
  <c r="O49" i="3" s="1"/>
  <c r="O46" i="3"/>
  <c r="I46" i="3"/>
  <c r="I43" i="3"/>
  <c r="O43" i="3" s="1"/>
  <c r="I40" i="3"/>
  <c r="O40" i="3" s="1"/>
  <c r="I37" i="3"/>
  <c r="O37" i="3" s="1"/>
  <c r="I34" i="3"/>
  <c r="O34" i="3" s="1"/>
  <c r="I31" i="3"/>
  <c r="O31" i="3" s="1"/>
  <c r="I28" i="3"/>
  <c r="O28" i="3" s="1"/>
  <c r="I25" i="3"/>
  <c r="O25" i="3" s="1"/>
  <c r="O22" i="3"/>
  <c r="I22" i="3"/>
  <c r="I19" i="3"/>
  <c r="O19" i="3" s="1"/>
  <c r="I16" i="3"/>
  <c r="O16" i="3" s="1"/>
  <c r="I13" i="3"/>
  <c r="I9" i="3"/>
  <c r="Q8" i="3" s="1"/>
  <c r="I8" i="3" s="1"/>
  <c r="I63" i="2"/>
  <c r="O63" i="2" s="1"/>
  <c r="I60" i="2"/>
  <c r="O60" i="2" s="1"/>
  <c r="I57" i="2"/>
  <c r="O57" i="2" s="1"/>
  <c r="I54" i="2"/>
  <c r="O54" i="2" s="1"/>
  <c r="I51" i="2"/>
  <c r="O51" i="2" s="1"/>
  <c r="I48" i="2"/>
  <c r="O48" i="2" s="1"/>
  <c r="I45" i="2"/>
  <c r="O45" i="2" s="1"/>
  <c r="I42" i="2"/>
  <c r="O42" i="2" s="1"/>
  <c r="I39" i="2"/>
  <c r="O39" i="2" s="1"/>
  <c r="I36" i="2"/>
  <c r="O36" i="2" s="1"/>
  <c r="I33" i="2"/>
  <c r="O33" i="2" s="1"/>
  <c r="I30" i="2"/>
  <c r="O30" i="2" s="1"/>
  <c r="I27" i="2"/>
  <c r="O27" i="2" s="1"/>
  <c r="I24" i="2"/>
  <c r="O24" i="2" s="1"/>
  <c r="I21" i="2"/>
  <c r="O21" i="2" s="1"/>
  <c r="I18" i="2"/>
  <c r="O18" i="2" s="1"/>
  <c r="I15" i="2"/>
  <c r="O15" i="2" s="1"/>
  <c r="I12" i="2"/>
  <c r="O12" i="2" s="1"/>
  <c r="I9" i="2"/>
  <c r="R76" i="3" l="1"/>
  <c r="O76" i="3" s="1"/>
  <c r="Q12" i="3"/>
  <c r="I12" i="3" s="1"/>
  <c r="Q104" i="4"/>
  <c r="I104" i="4" s="1"/>
  <c r="R147" i="4"/>
  <c r="O147" i="4" s="1"/>
  <c r="R82" i="4"/>
  <c r="O82" i="4" s="1"/>
  <c r="Q147" i="4"/>
  <c r="I147" i="4" s="1"/>
  <c r="O9" i="3"/>
  <c r="R8" i="3" s="1"/>
  <c r="O8" i="3" s="1"/>
  <c r="R86" i="3"/>
  <c r="O86" i="3" s="1"/>
  <c r="Q8" i="2"/>
  <c r="I8" i="2" s="1"/>
  <c r="I3" i="2" s="1"/>
  <c r="C10" i="1" s="1"/>
  <c r="O9" i="2"/>
  <c r="R8" i="2" s="1"/>
  <c r="O8" i="2" s="1"/>
  <c r="O2" i="2" s="1"/>
  <c r="D10" i="1" s="1"/>
  <c r="R114" i="3"/>
  <c r="O114" i="3" s="1"/>
  <c r="R278" i="3"/>
  <c r="O278" i="3" s="1"/>
  <c r="Q76" i="3"/>
  <c r="I76" i="3" s="1"/>
  <c r="O13" i="3"/>
  <c r="R12" i="3" s="1"/>
  <c r="O12" i="3" s="1"/>
  <c r="R133" i="3"/>
  <c r="O133" i="3" s="1"/>
  <c r="Q114" i="3"/>
  <c r="I114" i="3" s="1"/>
  <c r="Q133" i="3"/>
  <c r="I133" i="3" s="1"/>
  <c r="O76" i="4"/>
  <c r="R75" i="4" s="1"/>
  <c r="O75" i="4" s="1"/>
  <c r="Q75" i="4"/>
  <c r="I75" i="4" s="1"/>
  <c r="Q86" i="3"/>
  <c r="I86" i="3" s="1"/>
  <c r="Q278" i="3"/>
  <c r="I278" i="3" s="1"/>
  <c r="O9" i="4"/>
  <c r="R8" i="4" s="1"/>
  <c r="O8" i="4" s="1"/>
  <c r="Q8" i="4"/>
  <c r="I8" i="4" s="1"/>
  <c r="R104" i="4"/>
  <c r="O104" i="4" s="1"/>
  <c r="Q82" i="4"/>
  <c r="I82" i="4" s="1"/>
  <c r="E10" i="1" l="1"/>
  <c r="I3" i="3"/>
  <c r="C11" i="1" s="1"/>
  <c r="O2" i="3"/>
  <c r="D11" i="1" s="1"/>
  <c r="E11" i="1" s="1"/>
  <c r="I3" i="4"/>
  <c r="C12" i="1" s="1"/>
  <c r="O2" i="4"/>
  <c r="D12" i="1" s="1"/>
  <c r="E12" i="1" l="1"/>
  <c r="C7" i="1"/>
  <c r="C6" i="1"/>
</calcChain>
</file>

<file path=xl/sharedStrings.xml><?xml version="1.0" encoding="utf-8"?>
<sst xmlns="http://schemas.openxmlformats.org/spreadsheetml/2006/main" count="2237" uniqueCount="690">
  <si>
    <t>Rekapitulace ceny</t>
  </si>
  <si>
    <t>Stavba: 2406 - Zdětín, Výměna vodovodu PE90</t>
  </si>
  <si>
    <t>Varianta: DÚR+DSP - Dokumentace pro společné uzemní a stavební řízení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</si>
  <si>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</si>
  <si>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</si>
  <si>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</si>
  <si>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</si>
  <si>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</si>
  <si>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</si>
  <si>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</si>
  <si>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</si>
  <si>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</si>
  <si>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</si>
  <si>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</si>
  <si>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2406</t>
  </si>
  <si>
    <t>Zdětín, Výměna vodovodu PE90</t>
  </si>
  <si>
    <t>O</t>
  </si>
  <si>
    <t>Rozpočet:</t>
  </si>
  <si>
    <t>0,00</t>
  </si>
  <si>
    <t>15,00</t>
  </si>
  <si>
    <t>21,00</t>
  </si>
  <si>
    <t>3</t>
  </si>
  <si>
    <t>2</t>
  </si>
  <si>
    <t/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</si>
  <si>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</si>
  <si>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</si>
  <si>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</si>
  <si>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</si>
  <si>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</si>
  <si>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</si>
  <si>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</si>
  <si>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</si>
  <si>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</si>
  <si>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</si>
  <si>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</si>
  <si>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</si>
  <si>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</si>
  <si>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</si>
  <si>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</si>
  <si>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</si>
  <si>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</si>
  <si>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</si>
  <si>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</si>
  <si>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</si>
  <si>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</si>
  <si>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1.01</t>
  </si>
  <si>
    <t>Zařízení staveniště, provozní vlivy</t>
  </si>
  <si>
    <t>KPL</t>
  </si>
  <si>
    <t>PP</t>
  </si>
  <si>
    <t>Specifikace dle Technických podmínek</t>
  </si>
  <si>
    <t>VV</t>
  </si>
  <si>
    <t>1.02</t>
  </si>
  <si>
    <t>Skládkovné</t>
  </si>
  <si>
    <t>Specifikace dle Technických podmínek 
Včetně poplatků pokud nebyli uvedeny jinde</t>
  </si>
  <si>
    <t>1.03</t>
  </si>
  <si>
    <t>Fotodokumentace</t>
  </si>
  <si>
    <t>1.04</t>
  </si>
  <si>
    <t>Publicita a propagace stavby</t>
  </si>
  <si>
    <t>1.05</t>
  </si>
  <si>
    <t>Realizační dokumentace stavby včetně projednání a kontroly na stavbě</t>
  </si>
  <si>
    <t>1.06</t>
  </si>
  <si>
    <t>Plán bezpečnosti a ochrany zdraví při práci (BOZP)</t>
  </si>
  <si>
    <t>7</t>
  </si>
  <si>
    <t>1.07</t>
  </si>
  <si>
    <t>Záchranný archeologický dohled</t>
  </si>
  <si>
    <t>8</t>
  </si>
  <si>
    <t>1.08</t>
  </si>
  <si>
    <t>Doklady požadované k předání a převzetí díla</t>
  </si>
  <si>
    <t>1.09</t>
  </si>
  <si>
    <t>Dokumentace skutečného provedení stavby a dokumentace geodetického zaměření stavby</t>
  </si>
  <si>
    <t>1.10</t>
  </si>
  <si>
    <t>Další doplňující průzkumy</t>
  </si>
  <si>
    <t>11</t>
  </si>
  <si>
    <t>1.11</t>
  </si>
  <si>
    <t>Pasportizace stávajících objektů – inventarizační prohlídky</t>
  </si>
  <si>
    <t>12</t>
  </si>
  <si>
    <t>1.12</t>
  </si>
  <si>
    <t>Vytyčení podzemních zařízení, rizika a zvláštní opatření</t>
  </si>
  <si>
    <t>13</t>
  </si>
  <si>
    <t>1.13</t>
  </si>
  <si>
    <t>Zaškolení pracovníků provozovatele/objednatele</t>
  </si>
  <si>
    <t>14</t>
  </si>
  <si>
    <t>1.14</t>
  </si>
  <si>
    <t>Vytyčení stavby, ochrana geodetických bodů před poškozením</t>
  </si>
  <si>
    <t>15</t>
  </si>
  <si>
    <t>1.15</t>
  </si>
  <si>
    <t>Zajištění a osvětlení výkopů a překopů</t>
  </si>
  <si>
    <t>16</t>
  </si>
  <si>
    <t>1.16</t>
  </si>
  <si>
    <t>Havarijní plán</t>
  </si>
  <si>
    <t>17</t>
  </si>
  <si>
    <t>1.17</t>
  </si>
  <si>
    <t>Zvláštní požadavky na zhotovení</t>
  </si>
  <si>
    <t>18</t>
  </si>
  <si>
    <t>1.18</t>
  </si>
  <si>
    <t>Zemní práce</t>
  </si>
  <si>
    <t>19</t>
  </si>
  <si>
    <t>1.19</t>
  </si>
  <si>
    <t>Dopravně inženýrská opatření a dopravní značení DIO</t>
  </si>
  <si>
    <t>SO 01</t>
  </si>
  <si>
    <t>Vodovodní řad</t>
  </si>
  <si>
    <t>043134000</t>
  </si>
  <si>
    <t>Zkoušky zatěžovací</t>
  </si>
  <si>
    <t>KS</t>
  </si>
  <si>
    <t>Inženýrská činnost zkoušky a ostatní měření zkoušky zátěžové, hutnící zkuošky po cca 50m</t>
  </si>
  <si>
    <t>113107223</t>
  </si>
  <si>
    <t>Odstranění podkladu z kameniva drceného tl 300 mm strojně pl přes 200 m2</t>
  </si>
  <si>
    <t>M2</t>
  </si>
  <si>
    <t>Odstranění podkladů nebo krytů strojně plochy jednotlivě přes 200 m2 s přemístěním hmot na skládku na vzdálenost do 20 m nebo s naložením na dopravní prostředek z kameniva hrubého drceného, o tl. vrstvy přes 200 do 300 mm 
tl. vrstvy 270mm (72,004m3)</t>
  </si>
  <si>
    <t>0,86+3,64+120,62+117,20+12,37+0,90+11,09 =266,680 [A]</t>
  </si>
  <si>
    <t>113107242</t>
  </si>
  <si>
    <t>Odstranění podkladu živičného tl 100 mm strojně pl přes 200 m2</t>
  </si>
  <si>
    <t>Odstranění podkladů nebo krytu strojně plochy jednotlivě přes 200 m2 s přemístěním hmot na skládku na vzdálenost do 20 m nebo s naložením na dopravní prostředek živičných, o tl. vrstvy přes 50 do 100 mm 
tl. vrstvy 60mm (17,717m3)</t>
  </si>
  <si>
    <t>1,91+0,86+4,04+3,64+120,62+117,20+9,93+12,37+1,03+0,90+11,69+11,09 =295,280 [A]</t>
  </si>
  <si>
    <t>113154122</t>
  </si>
  <si>
    <t>Frézování živičného krytu tl 40 mm pruh š 1 m pl do 500 m2 bez překážek v trase</t>
  </si>
  <si>
    <t>Frézování živičného podkladu nebo krytu s naložením na dopravní prostředek plochy do 500 m2 bez překážek v trase pruhu šířky přes 0,5 m do 1 m, tloušťky vrstvy 40 mm (13,066m3)</t>
  </si>
  <si>
    <t>8,33+1,91+0,86+4,04+3,64+120,62+117,20+23,04+9,93+12,37+1,03+0,90+11,69+11,09 =326,650 [A]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</si>
  <si>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</si>
  <si>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</si>
  <si>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</si>
  <si>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 
Podzemní voda, případně dešťová voda nateklá do výkopu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</si>
  <si>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</si>
  <si>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</si>
  <si>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</si>
  <si>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</si>
  <si>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119001401</t>
  </si>
  <si>
    <t>Dočasné zajištění potrubí ocelového nebo litinového DN do 200</t>
  </si>
  <si>
    <t>M</t>
  </si>
  <si>
    <t>Dočasné zajištění podzemního potrubí nebo vedení ve výkopišti opotřebením hmot potrubí ocelového, plastové nebo litinového, jmenovité světlosti DN do 200</t>
  </si>
  <si>
    <t>2*1,00 =2,000 [A]</t>
  </si>
  <si>
    <t>119001421</t>
  </si>
  <si>
    <t>Dočasné zajištění kabelů a kabelových tratí ze 3 volně ložených kabelů</t>
  </si>
  <si>
    <t>Dočasné zajištění podzemního potrubí nebo vedení ve výkopišti opotřebením hmot kabelů a kabelových tratí z volně ložených kabelů a to do 3 kabelů</t>
  </si>
  <si>
    <t>9*1,00 =9,000 [A]</t>
  </si>
  <si>
    <t>120001101</t>
  </si>
  <si>
    <t>Příplatek za ztížení odkopávky nebo prokkopávky v blízkosti inženýrských sítí</t>
  </si>
  <si>
    <t>M3</t>
  </si>
  <si>
    <t>Příplatek k cenám vykopávek za ztížení vykopávky v blízkosti inženýrských sítí nebo výbušnin v horninách jakékoliv třídy</t>
  </si>
  <si>
    <t>9*1,50 křížení kabel + 11*1,50 křížení potrubí + 21*1,50 přípojky + 4*3,00 ZÚ,KÚ =73,500 [A]</t>
  </si>
  <si>
    <t>131201101</t>
  </si>
  <si>
    <t>Hloubení jam nezapažených v hornině tř. 3 objemu do 100 m3</t>
  </si>
  <si>
    <t>Hloubení nezapažených jam a zářezů s urovnáním dna do předepsaného profilu a spádu v hornině tř. 3 do 100 m3 
Výkop u rušených armaturních šachet.</t>
  </si>
  <si>
    <t>3,22*2,78*0,75-2,22*1,78*0,50 + 2,56*2,70*0,75-1,56*1,70*0,5 =8,596 [A]</t>
  </si>
  <si>
    <t>132201202</t>
  </si>
  <si>
    <t>Hloubení rýh š do 2000 mm v hornině tř. 3 objemu do 1000 m3</t>
  </si>
  <si>
    <t>Hloubení zapažených i nezapažených rýh šířky přes 600 do 2 000 mm s urovnáním dna do předepsaného profilu a spádu v hornině tř. 3 přes 100 do 1 000 m3</t>
  </si>
  <si>
    <t>(477,34 řad + 13,96 propoj1 + 19,31 propoj2 ) výkop - (0,86+3,64+120,62+117,20+12,37+0,90+11,09)*0,37 konstrukce vozovky =411,938 [A]</t>
  </si>
  <si>
    <t>132201209</t>
  </si>
  <si>
    <t>Příplatek za lepivost k hloubení rýh š do 2000 mm v hornině tř. 3</t>
  </si>
  <si>
    <t>Hloubení zapažených i nezapažených rýh šířky přes 600 do 2 000 mm s urovnáním dna do předepsaného profilu a spádu v hornině tř. 3 
Příplatek k cenám za lepivost horniny tř. 3</t>
  </si>
  <si>
    <t>151811131</t>
  </si>
  <si>
    <t>Osazení pažicího boxu hl výkopu do 4 m š do 1,2 m</t>
  </si>
  <si>
    <t>Zřízení pažicích boxů pro pažení a rozepření stěn rýh podzemního vedení hloubka výkopu do 4 m, šířka do 1,2 m</t>
  </si>
  <si>
    <t>1059,91 řad + 31,03 propoj1 + 42,89 propoj2 =1 133,830 [A]</t>
  </si>
  <si>
    <t>151811231</t>
  </si>
  <si>
    <t>Odstranění pažicího boxu hl výkopu do 4 m š do 1,2 m</t>
  </si>
  <si>
    <t>Odstranění pažicích boxů pro pažení a rozepření stěn rýh podzemního vedení hloubka výkopu do 4 m, šířka do 1,2 m</t>
  </si>
  <si>
    <t>161101101</t>
  </si>
  <si>
    <t>Svislé přemístění výkopku z horniny tř. 1 až 4 hl výkopu do 2,5 m</t>
  </si>
  <si>
    <t>Svislé přemístění výkopku dopravního prostředku z horniny tř. 1 až 4, při hloubce výkopu do 2,5 m</t>
  </si>
  <si>
    <t>411,938 rýha + 8,596 jáma =420,534 [A]</t>
  </si>
  <si>
    <t>171201201</t>
  </si>
  <si>
    <t>Uložení sypaniny na skládky</t>
  </si>
  <si>
    <t>Uložení sypaniny na skládky 
Uložení výkopku a rozebranné konstrukce vozovky na trvalou slkádku</t>
  </si>
  <si>
    <t>411,938+8,596 výkop + (72,004-64,211 štěrk) + (17,715+13,066-1,296-23,782 asfalt) konstrukce vozovky =434,030 [A]</t>
  </si>
  <si>
    <t>171201211</t>
  </si>
  <si>
    <t>Poplatek za uložení stavebního odpadu - zeminy a kameniva na skládce</t>
  </si>
  <si>
    <t>T</t>
  </si>
  <si>
    <t>Poplatek za uložení stavebního odpadu na skládce (skládkovné) zeminy a kameniva zatříděného do Katalogu odpadů pod kódem 170 504</t>
  </si>
  <si>
    <t>(411,938+8,596)*1,77 výkop =744,345 [A]</t>
  </si>
  <si>
    <t>174101101</t>
  </si>
  <si>
    <t>Zásyp jam, šachet rýh nebo kolem objektů sypaninou se zhutněním</t>
  </si>
  <si>
    <t>Zásyp sypaninou z jakékoliv horniny s uložením výkopku ve vrstvách se zhutněním jam, šachet, rýh nebo kolem objektů v těchto vykopávkách</t>
  </si>
  <si>
    <t>411,938+8,596 výkop - 31,361 podsyp - 107,509 obsyp - 3,025 potrubí - 1,750 bloky + (2,22*1,78*1,50 + 1,56*1,70*1,50) zásyp zrušených šachet =286,794 [A]</t>
  </si>
  <si>
    <t>PN</t>
  </si>
  <si>
    <t>58344199</t>
  </si>
  <si>
    <t>štěrkodrť frakce 0-63</t>
  </si>
  <si>
    <t>Výměna výkopku pro zásyp rýhy na pokyn objednatele pokud bude výkopek pro zásyp rýhy nevhodný.</t>
  </si>
  <si>
    <t>286,794*1,80 =516,229 [A]</t>
  </si>
  <si>
    <t>20</t>
  </si>
  <si>
    <t>175111101</t>
  </si>
  <si>
    <t>Obsypání potrubí ručně sypaninou bez prohození sítem, uloženou do 3 m</t>
  </si>
  <si>
    <t>Obsypání potrubí ručně 3 m od jeho kraje, pro jakoukoliv hloubku výkopu a míru zhutnění bez prohození sypaniny sítem 
Hutněný písek, zrno 0-4mm</t>
  </si>
  <si>
    <t>(0,90*0,348*(326,03-5,21 řad + 9,00-7,00 propoj1 + 13,43 propoj2) - 3,14*0,049*0,049*(326,03-5,21 řad + 9,00-7,00 propoj1 + 13,43 propoj2)) potrubí + (0,90*0,475*(5,21 řad + 7,00 propoj1) - 3,14*0,113*0,113*(5,21 řad + 7,00 propoj1)) chráničky =107,509 [A]</t>
  </si>
  <si>
    <t>21</t>
  </si>
  <si>
    <t>58337310</t>
  </si>
  <si>
    <t>štěrkopísek frakce 0-4 třída B</t>
  </si>
  <si>
    <t>Hutněný písek, zrno 0-4mm</t>
  </si>
  <si>
    <t>107,509*1,7 =182,765 [A]</t>
  </si>
  <si>
    <t>103</t>
  </si>
  <si>
    <t>R.02-001</t>
  </si>
  <si>
    <t>Vodorovné přemístění výkopku z horniny tř. 1 až 4</t>
  </si>
  <si>
    <t>Přemístění výkopku na trvalou deponii. Vzdálenost dle dodavatelem zvolené mezideponie a deponie.</t>
  </si>
  <si>
    <t>411,938+8,596 výkop =420,534 [A]</t>
  </si>
  <si>
    <t>Vodorovné konstrukce</t>
  </si>
  <si>
    <t>22</t>
  </si>
  <si>
    <t>451573111</t>
  </si>
  <si>
    <t>Lože pod potrubí otevřený výkop ze štěrkopísku</t>
  </si>
  <si>
    <t>Lože pod potrubí, stoky a drobné objekty v otevřeném výkopu z písku a štěrkopísku do 63 mm 
Hurněný písek, zrno max. 4mm</t>
  </si>
  <si>
    <t>(326,03 řad + 9,00 propoj1 + 13,43 propoj2)*0,90*0,10 =31,361 [A]</t>
  </si>
  <si>
    <t>23</t>
  </si>
  <si>
    <t>452313151</t>
  </si>
  <si>
    <t>Podkladní bloky z betonu prostého tř. C 20/25 otevřený výkop</t>
  </si>
  <si>
    <t>Podkladní a zajišťovací konstrukce z betonu prostého v otevřeném výkopu bloky pro potrubí z betonu tř. C 20/25</t>
  </si>
  <si>
    <t>0,13*4+0,13+0,23*2+0,08*2+0,08*2+0,02*8 řad + 0,08*2 propoj2 =1,750 [A]</t>
  </si>
  <si>
    <t>24</t>
  </si>
  <si>
    <t>452353101</t>
  </si>
  <si>
    <t>Bednění podkladních bloků otevřený výkop</t>
  </si>
  <si>
    <t>Bednění podkladních a zajišťovacích konstrukcí v otevřeném výkopu bloků pro potrubí</t>
  </si>
  <si>
    <t>(0,63*0,28+(0,28*0,74*2))*4+(0,63*0,28+(0,28*0,74*2))*1+(0,85*0,28+(0,28*0,97*2))*2+(0,49*0,28+(0,28*0,58*2))*2+(0,49*0,28+(0,28*0,58*2))*2+(0,14*0,28+(0,28*0,51*2))*8 řad + (0,49*0,28+(0,28*0,58*2))*2 propoj2 =9,887 [A]</t>
  </si>
  <si>
    <t>Komunikace</t>
  </si>
  <si>
    <t>25</t>
  </si>
  <si>
    <t>564851111</t>
  </si>
  <si>
    <t>Podklad ze štěrkodrtě ŠD tl 150 mm</t>
  </si>
  <si>
    <t>Podklad ze štěrkodrti ŠD 0-63 s rozprostřením a zhutněním, po zhutnění tl. 150 mm 
Obnova konstrukce vozovky v místních komunikacích</t>
  </si>
  <si>
    <t>0,86+3,64+12,37+0,90+11,09 =28,860 [A]</t>
  </si>
  <si>
    <t>26</t>
  </si>
  <si>
    <t>564871113</t>
  </si>
  <si>
    <t>Podklad ze štěrkodrtě ŠD tl. 270 mm</t>
  </si>
  <si>
    <t>Podklad ze štěrkodrti ŠD s rozprostřením a zhutněním, po zhutnění tl. 270 mm 
Provizorní vyspravení výkopové rýhy ve vozovce. Použit štěrk odstraněný z konstrukčních vyrstev vozovky. 
(64,211m3)</t>
  </si>
  <si>
    <t>120,62+117,20 =237,820 [A]</t>
  </si>
  <si>
    <t>27</t>
  </si>
  <si>
    <t>564911411</t>
  </si>
  <si>
    <t>Podklad z asfaltového recyklátu tl 50 mm</t>
  </si>
  <si>
    <t>Podklad nebo podsyp z asfaltového recyklátu s rozprostřením a zhutněním, po zhutnění tl. 50 mm 
Provizorní vyspravení výkopové rýhy ve vozovce. Použit místní vyfrézovaný asfalt, vrstva tl. 40mm 
(1,296m3)</t>
  </si>
  <si>
    <t>4,04+3,64+1,03+0,90+11,69+11,09 v místní komunikaci =32,390 [A]</t>
  </si>
  <si>
    <t>28</t>
  </si>
  <si>
    <t>564931412</t>
  </si>
  <si>
    <t>Podklad z asfaltového recyklátu tl 100 mm</t>
  </si>
  <si>
    <t>Podklad nebo podsyp z asfaltového recyklátu s rozprostřením a zhutněním, po zhutnění tl. 100 mm 
Provizorní vyspravení výkopové rýhy ve vozovce. Použit místní vyfrézovaný asfalt. 
(23,782m3)</t>
  </si>
  <si>
    <t>120,62+117,20 v KSÚS =237,820 [A]</t>
  </si>
  <si>
    <t>29</t>
  </si>
  <si>
    <t>567121111</t>
  </si>
  <si>
    <t>Podklad ze směsi stmelené cementem SC C 3/4 (SC I) tl 120 mm</t>
  </si>
  <si>
    <t>Podklad ze směsi stmelené cementem SC bez dilatačních spár, s rozprostřením a zhutněním SC C 3/4 (SC I), po zhutnění tl. 120 mm 
Obnova konstrukce vozovky v místních komunikacích</t>
  </si>
  <si>
    <t>30</t>
  </si>
  <si>
    <t>573231107</t>
  </si>
  <si>
    <t>Postřik živičný spojovací ze silniční emulze v množství 0,40 kg/m2</t>
  </si>
  <si>
    <t>Postřik spojovací PS-2 bez posypu kamenivem ze silniční emulze, v množství 0,40 kg/m2 
Obnova konstrukce vozovky v místních komunikacích</t>
  </si>
  <si>
    <t>0,86+12,37 + 1,91+9,93 + 8,33+23,04 =56,440 [A]</t>
  </si>
  <si>
    <t>31</t>
  </si>
  <si>
    <t>577134121</t>
  </si>
  <si>
    <t>Asfaltový beton vrstva obrusná ACO 11 (ABS) tř. I tl 40 mm š přes 3 m z nemodifikovaného asfaltu</t>
  </si>
  <si>
    <t>Asfaltový beton vrstva obrusná ACO 11 (ABS)  s rozprostřením a se zhutněním z nemodifikovaného asfaltu v pruhu šířky přes 3 m tř. I, po zhutnění tl. 40 mm 
Obnova konstrukce vozovky v místních komunikacích</t>
  </si>
  <si>
    <t>8,33+1,91+0,86+23,04+9,93+12,37 =56,440 [A]</t>
  </si>
  <si>
    <t>32</t>
  </si>
  <si>
    <t>577144111</t>
  </si>
  <si>
    <t>Asfaltový beton vrstva obrusná ACO 11 (ABS) tř. I tl 50 mm š do 3 m z nemodifikovaného asfaltu</t>
  </si>
  <si>
    <t>Asfaltový beton vrstva obrusná ACO 11 (ABS) s rozprostřením a se zhutněním z nemodifikovaného asfaltu v pruhu šířky do 3 m  tř. I, po zhutnění tl. 50 mm 
Provizorní vyspravení výkopové rýhy ve vozovce v případě, že by celková oprava vozovky KSÚS následovala v delším časovém odstupu. Pokud bude celková oprava vozovky KSÚS následovt hned, tak se práce této položky neuskuteční.  
(13,511m3)</t>
  </si>
  <si>
    <t>120,62+117,20 v KSÚS + 4,04+3,64+1,03+0,90+11,69+11,09 v místní komunikaci =270,210 [A]</t>
  </si>
  <si>
    <t>33</t>
  </si>
  <si>
    <t>577155112</t>
  </si>
  <si>
    <t>Asfaltový beton vrstva ložní ACL 16 (ABH) tl 60 mm š do 3 m z nemodifikovaného asfaltu</t>
  </si>
  <si>
    <t>Asfaltový beton vrstva ložní ACL 16 (ABH) s rozprostřením a zhutněním z nemodifikovaného asfaltu v pruhu šířky do 3 m, po zhutnění tl. 60 mm 
Obnova konstrukce vozovky v místních komunikacích</t>
  </si>
  <si>
    <t>0,86+3,64+12,37+0,90+11,09 + 1,91+4,04+9,93+1,03+11,69 =57,460 [A]</t>
  </si>
  <si>
    <t>Přidružená stavební výroba</t>
  </si>
  <si>
    <t>34</t>
  </si>
  <si>
    <t>722219191</t>
  </si>
  <si>
    <t>Montáž zemních souprav ostatní typ</t>
  </si>
  <si>
    <t>KUS</t>
  </si>
  <si>
    <t>Armatury přírubové, montáž zemních souprav, ostatních typůArmatury přírubové, montáž zemních souprav, ostatních typů</t>
  </si>
  <si>
    <t>9+1 =10,000 [A]</t>
  </si>
  <si>
    <t>35</t>
  </si>
  <si>
    <t>28611116</t>
  </si>
  <si>
    <t>trubka kanalizační PVC DN 110x5000 mm SN4</t>
  </si>
  <si>
    <t>Ochranna zemní soupravy</t>
  </si>
  <si>
    <t>1,30 * 9 + 1,00 * 1 =12,700 [A]</t>
  </si>
  <si>
    <t>36</t>
  </si>
  <si>
    <t>42291067</t>
  </si>
  <si>
    <t>souprava zemní pro šoupátka DN 65-80 mm, Rd 1,25 m</t>
  </si>
  <si>
    <t>Zemní souprava Patent plus-AT, telesk. 0,90-1,30m DN65/80, VAG 
NEOCEŇOVAT - DODÁVKA OBJEDNATELE.</t>
  </si>
  <si>
    <t>37</t>
  </si>
  <si>
    <t>42291079</t>
  </si>
  <si>
    <t>souprava zemní pro šoupátka DN 65-80 mm, Rd 2,0 m</t>
  </si>
  <si>
    <t>Zemní souprava Patent plus-AT, telesk. 1,20-1,80m DN65/80, VAG 
NEOCEŇOVAT - DODÁVKA OBJEDNATELE.</t>
  </si>
  <si>
    <t>38</t>
  </si>
  <si>
    <t>722232048</t>
  </si>
  <si>
    <t>Kohout kulový přímý G 2 PN 42 do 185°C vnitřní závit</t>
  </si>
  <si>
    <t>Armatury se dvěma závity kulové kohouty PN 42 do 185  st.C přímé vnitřní závit G 2 
Kulový kohout č.2.3.310.9.2, DN50 2“/2“ vnitřní/vnější závit, AVK</t>
  </si>
  <si>
    <t>1 řad + 1 propoj1 + 1 propoj2 =3,000 [A]</t>
  </si>
  <si>
    <t>39</t>
  </si>
  <si>
    <t>734173417</t>
  </si>
  <si>
    <t>Spoj přírubový PN 16/I do 200°C DN 80</t>
  </si>
  <si>
    <t>SOUBOR</t>
  </si>
  <si>
    <t>Nerez šrouby, matky, podložky, těsnění...</t>
  </si>
  <si>
    <t>22 řad + 2 propoj1 + 2 propoj2 =26,000 [A]</t>
  </si>
  <si>
    <t>Potrubí</t>
  </si>
  <si>
    <t>40</t>
  </si>
  <si>
    <t>850245121</t>
  </si>
  <si>
    <t>Výřez nebo výsek na potrubí z trub litinových tlakových nebo plastických hmot DN 80</t>
  </si>
  <si>
    <t>Výřez nebo výsek na potrubí z trub litinových tlakových nebo plasických hmot DN 80 
Napojení v ZÚ a KÚ</t>
  </si>
  <si>
    <t>3 řad + 1 propoj1 + 1 propoj2 =5,000 [A]</t>
  </si>
  <si>
    <t>41</t>
  </si>
  <si>
    <t>851241131</t>
  </si>
  <si>
    <t>Montáž potrubí z trub litinových hrdlových s integrovaným těsněním otevřený výkop DN 80</t>
  </si>
  <si>
    <t>Montáž potrubí z trub litinových tlakových hrdlových v otevřeném výkopu s integrovaným těsněním DN 80</t>
  </si>
  <si>
    <t>326,03 řad + 9,00 propoj1 + 13,43 propoj2 =348,460 [A]</t>
  </si>
  <si>
    <t>42</t>
  </si>
  <si>
    <t>55251004</t>
  </si>
  <si>
    <t>trouba vodovodní litinová hrdlová Zn+Al (85/15)400g/m2+modrý epoxid, 6 m DN 80</t>
  </si>
  <si>
    <t>Litinová trouba hrdlová, DN80 Class100 PN16</t>
  </si>
  <si>
    <t>348,460m * 1,05 (prořez 5%) =365,883 [A]</t>
  </si>
  <si>
    <t>43</t>
  </si>
  <si>
    <t>55251326</t>
  </si>
  <si>
    <t>spoj zámkový pro tvarovku vodovodní vícefunkční DN 80</t>
  </si>
  <si>
    <t>Zámkový spoj BLS/VRS-T s jistícím svěracím kroužkem, DN80 PN16, Duktus</t>
  </si>
  <si>
    <t>1 propoj1 =1,000 [A]</t>
  </si>
  <si>
    <t>44</t>
  </si>
  <si>
    <t>851241192</t>
  </si>
  <si>
    <t>Příplatek za práci ve štole na potrubí z trub litinových hrdlových DN 80 až 250</t>
  </si>
  <si>
    <t>Montáž potrubí z trub litinových tlakových hrdlových v otevřeném výkopu 
Příplatek k cenám 1131 za práce ve štole, v uzavřeném kanálu, do chrániček nebo v objektech DN od 80 do 250 
Nasunutí LT potrubí DN80 do PE chráničky d225</t>
  </si>
  <si>
    <t>5,21 řad + 7,00 propoj1 =12,210 [A]</t>
  </si>
  <si>
    <t>45</t>
  </si>
  <si>
    <t>857241131</t>
  </si>
  <si>
    <t>Montáž litinových tvarovek jednoosých hrdlových otevřený výkop s integrovaným těsněním DN 80</t>
  </si>
  <si>
    <t>Montáž litinových tvarovek na potrubí litinovém tlakovém jednoosých na potrubí z trub hrdlových v otevřeném výkopu, kanálu nebo v šachtě s integrovaným těsněním DN 80</t>
  </si>
  <si>
    <t>8+4+2+1+2=17,000 [A]</t>
  </si>
  <si>
    <t>46</t>
  </si>
  <si>
    <t>55253904</t>
  </si>
  <si>
    <t>X</t>
  </si>
  <si>
    <t>koleno hrdlové z tvárné litiny,práškový epoxid tl 250µm MK-kus DN 80-11,25°</t>
  </si>
  <si>
    <t>MK Koleno 45°, DN80 PN16, Duktus</t>
  </si>
  <si>
    <t>8 řad =8,000 [A]</t>
  </si>
  <si>
    <t>47</t>
  </si>
  <si>
    <t>55253928</t>
  </si>
  <si>
    <t>koleno hrdlové z tvárné litiny,práškový epoxid tl 250µm MK-kus DN 80-30°</t>
  </si>
  <si>
    <t>MK Hrdlové Koleno 30°, DN80 PN16, Duktus</t>
  </si>
  <si>
    <t>2 řad + 2 propoj2 =4,000 [A]</t>
  </si>
  <si>
    <t>48</t>
  </si>
  <si>
    <t>55253940</t>
  </si>
  <si>
    <t>koleno hrdlové z tvárné litiny,práškový epoxid tl 250µm MK-kus DN 80-45°</t>
  </si>
  <si>
    <t>2 řad =2,000 [A]</t>
  </si>
  <si>
    <t>49</t>
  </si>
  <si>
    <t>55259710</t>
  </si>
  <si>
    <t>přesuvka hrdlová U tvárná litina základní povrchová ochrana včetně 2x spoj těsnící DN 80 L160mm</t>
  </si>
  <si>
    <t>U Kus, DN80 PN16, Duktus</t>
  </si>
  <si>
    <t>1 řad =1,000 [A]</t>
  </si>
  <si>
    <t>50</t>
  </si>
  <si>
    <t>R.08-002</t>
  </si>
  <si>
    <t>waga spojka hrdlo/hrdlo DN80</t>
  </si>
  <si>
    <t>Waga Spojka Multi/Joint 3007 Plus, d84-105 PN16, Georg Fischer</t>
  </si>
  <si>
    <t>1 propoj1 + 1 propoj2 =2,000 [A]</t>
  </si>
  <si>
    <t>51</t>
  </si>
  <si>
    <t>857242122</t>
  </si>
  <si>
    <t>Montáž litinových tvarovek jednoosých přírubových otevřený výkop DN 80</t>
  </si>
  <si>
    <t>Montáž litinových tvarovek na potrubí litinovém tlakovém jednoosých na potrubí z trub přírubových v otevřeném výkopu, kanálu nebo v šachtě DN 80</t>
  </si>
  <si>
    <t>2+3+3+6+1+5 =20,000 [A]</t>
  </si>
  <si>
    <t>52</t>
  </si>
  <si>
    <t>55251820</t>
  </si>
  <si>
    <t>koleno přírubové prodloužené s patkou pro připojení k hydrantu 80/90 mm</t>
  </si>
  <si>
    <t>PPL Kus prodloužené přírubové koleno 90° s patkou, č.5050, DN80 PN16, Hawle</t>
  </si>
  <si>
    <t>53</t>
  </si>
  <si>
    <t>55252300</t>
  </si>
  <si>
    <t>tvarovka přírubová s hladkým koncem F F-DN 80 PN 10-16-25-40 natural</t>
  </si>
  <si>
    <t>F Kus, DN80 PN16, Duktus</t>
  </si>
  <si>
    <t>3 řad =3,000 [A]</t>
  </si>
  <si>
    <t>54</t>
  </si>
  <si>
    <t>55253660</t>
  </si>
  <si>
    <t>příruba zaslepovací litinová vodovodní PN 10/40 X-kus DN 80</t>
  </si>
  <si>
    <t>Zaslepovací příruba X Kus s vnitřním závitem, DN80/2“ PN16, Duktus</t>
  </si>
  <si>
    <t>55</t>
  </si>
  <si>
    <t>55253892</t>
  </si>
  <si>
    <t>tvarovka přírubová s hrdlem z tvárné litiny,práškový epoxid tl 250µm EU-kus DN 80 L130mm</t>
  </si>
  <si>
    <t>E Kus, DN80 PN16, Duktus</t>
  </si>
  <si>
    <t>4 řad + 1 propoj1 + 1 propoj2 =6,000 [A]</t>
  </si>
  <si>
    <t>56</t>
  </si>
  <si>
    <t>55254026</t>
  </si>
  <si>
    <t>koleno 90° přírubové litinové vodovodní Q-kus PN 10/40 DN 80</t>
  </si>
  <si>
    <t>Q Přírubové Koleno 90°, DN80 PN16, Duktus</t>
  </si>
  <si>
    <t>57</t>
  </si>
  <si>
    <t>R.08-003</t>
  </si>
  <si>
    <t>waga spojka hrdlo/příruba DN80</t>
  </si>
  <si>
    <t>Waga Spojka Multi/Joint 3057 Plus s přírubou, d84-105/DN80 PN16, Georg Fischer</t>
  </si>
  <si>
    <t>2+1 řad + 1 propoj1 + 1 propoj2 =5,000 [A]</t>
  </si>
  <si>
    <t>58</t>
  </si>
  <si>
    <t>857243131</t>
  </si>
  <si>
    <t>Montáž litinových tvarovek odbočných hrdlových otevřený výkop s integrovaným těsněním DN 80</t>
  </si>
  <si>
    <t>Montáž litinových tvarovek na potrubí litinovém tlakovém odbočných na potrubí z trub hrdlových v otevřeném výkopu, kanálu nebo v šachtě s integrovaným těsněním DN 80</t>
  </si>
  <si>
    <t>59</t>
  </si>
  <si>
    <t>55253740</t>
  </si>
  <si>
    <t>tvarovka hrdlová s přírubovou odbočkou z tvárné litiny,práškový epoxid tl 250µm MMA-kus DN 80/80</t>
  </si>
  <si>
    <t>MMA Kus, DN80/80 PN16, Duktus</t>
  </si>
  <si>
    <t>60</t>
  </si>
  <si>
    <t>857244122</t>
  </si>
  <si>
    <t>Montáž litinových tvarovek odbočných přírubových otevřený výkop DN 80</t>
  </si>
  <si>
    <t>Montáž litinových tvarovek na potrubí litinovém tlakovém odbočných na potrubí z trub přírubových v otevřeném výkopu, kanálu nebo v šachtě DN 80</t>
  </si>
  <si>
    <t>61</t>
  </si>
  <si>
    <t>55250713</t>
  </si>
  <si>
    <t>tvarovka přírubová s přírubovou odbočkou T-DN 80x80 PN 10-16-25-40 natural</t>
  </si>
  <si>
    <t>T Kus, DN80/80 PN16, Duktus</t>
  </si>
  <si>
    <t>4 řad =4,000 [A]</t>
  </si>
  <si>
    <t>62</t>
  </si>
  <si>
    <t>891163111</t>
  </si>
  <si>
    <t>Montáž vodovodního ventilu hlavního pro přípojky DN 25</t>
  </si>
  <si>
    <t>Montáž vodovodních armatur na potrubí ventilů hlavních pro přípojky DN 25</t>
  </si>
  <si>
    <t>20 řad + 1 propoj2 =21,000 [A]</t>
  </si>
  <si>
    <t>63</t>
  </si>
  <si>
    <t>Ochrana zemní soupravy</t>
  </si>
  <si>
    <t>20*1,30 řad + 1*1,30 propoj2 =27,300 [A]</t>
  </si>
  <si>
    <t>64</t>
  </si>
  <si>
    <t>42221420</t>
  </si>
  <si>
    <t>šoupátko přípojkové přímé DN 25 PN16 připoj. rozměr 32 x 1 1/4</t>
  </si>
  <si>
    <t>Šoupě dom. přípojky ZOK-ISO č.2810, DN25 (spojka PE d32/ZAK34) PN16, Hawle 
NEOCEŇOVAT - DODÁVKA OBJEDNATELE.</t>
  </si>
  <si>
    <t>65</t>
  </si>
  <si>
    <t>42291072</t>
  </si>
  <si>
    <t>souprava zemní pro šoupátka DN 40-50mm Rd 1,5 m</t>
  </si>
  <si>
    <t>Zemní souprava dom. přípojky č.9601, telesk. 1,30-1,80m DN3/4“-2“, Hawle 
NEOCEŇOVAT - DODÁVKA OBJEDNATELE.</t>
  </si>
  <si>
    <t>66</t>
  </si>
  <si>
    <t>891241112</t>
  </si>
  <si>
    <t>Montáž vodovodních šoupátek otevřený výkop DN 80</t>
  </si>
  <si>
    <t>Montáž vodovodních armatur na potrubí (bez poklopů) DN 80</t>
  </si>
  <si>
    <t>8 řad + 1 propoj1 + 1 propoj2 =10,000 [A]</t>
  </si>
  <si>
    <t>67</t>
  </si>
  <si>
    <t>42221116</t>
  </si>
  <si>
    <t>šoupátko s přírubami, voda DN 80mm PN16</t>
  </si>
  <si>
    <t>Šoupě EKO plus, DN80 PN16, VAG 
NEOCEŇOVAT - DODÁVKA OBJEDNATELE.</t>
  </si>
  <si>
    <t>68</t>
  </si>
  <si>
    <t>891243321</t>
  </si>
  <si>
    <t>Montáž ventilů odvzdušňovacích přírubových DN 80</t>
  </si>
  <si>
    <t>Montáž vodovodních armatur na potrubí ventilů odvzdušňovacích nebo zavzdušňovacích mechanických a plovákových přírubových na venkovních řadech DN 80</t>
  </si>
  <si>
    <t>69</t>
  </si>
  <si>
    <t>R.08-004</t>
  </si>
  <si>
    <t>zavzduš. a odzvduš. souprava DN 80 PN 16, krycí hloubka 1000 mm</t>
  </si>
  <si>
    <t>Zavzdušňovací a odvzdušňovací souprava č.9822, 0,75/1,00m DN80 PN16, Hawle 
NEOCEŇOVAT - DODÁVKA OBJEDNATELE.</t>
  </si>
  <si>
    <t>70</t>
  </si>
  <si>
    <t>891247111</t>
  </si>
  <si>
    <t>Montáž hydrantů podzemních DN 80</t>
  </si>
  <si>
    <t>Montáž vodovodních armatur na potrubí hydrantů podzemních (bez osazení poklopů) DN 80</t>
  </si>
  <si>
    <t>71</t>
  </si>
  <si>
    <t>42273594</t>
  </si>
  <si>
    <t>hydrant podzemní DN80 PN16 dvojitý uzávěr s koulí, krycí výška 1500 mm</t>
  </si>
  <si>
    <t>Podzemní hydrant č.12.1.1.801500 Hvězda, dvoj. uz., krytí 1,50m, DN80 PN16, AVK 
NEOCEŇOVAT - DODÁVKA OBJEDNATELE.</t>
  </si>
  <si>
    <t>72</t>
  </si>
  <si>
    <t>891249111</t>
  </si>
  <si>
    <t>Montáž navrtávacích pasů na potrubí z jakýchkoli trub DN 80</t>
  </si>
  <si>
    <t>Montáž vodovodních armatur na potrubí hmot DN 80</t>
  </si>
  <si>
    <t>73</t>
  </si>
  <si>
    <t>42271412</t>
  </si>
  <si>
    <t>pas navrtávací z tvárné litiny DN 80, rozsah (88-99), odbočky 1",5/4",6/4</t>
  </si>
  <si>
    <t>Navrtávací pas HACOM ZAK č.3371, DN80/34, Hawle 
NEOCEŇOVAT - DODÁVKA OBJEDNATELE.</t>
  </si>
  <si>
    <t>74</t>
  </si>
  <si>
    <t>892241111</t>
  </si>
  <si>
    <t>Tlaková zkouška vodou potrubí do 80</t>
  </si>
  <si>
    <t>Tlakové zkoušky vodou na potrubí DN do 80</t>
  </si>
  <si>
    <t>75</t>
  </si>
  <si>
    <t>899401111</t>
  </si>
  <si>
    <t>Osazení poklopů litinových ventilových</t>
  </si>
  <si>
    <t>Osazení poklopů litinových ventilových 
Ocenit pouze montáž. Poklopy 21 ks dodá VaK MB.</t>
  </si>
  <si>
    <t>76</t>
  </si>
  <si>
    <t>42291402</t>
  </si>
  <si>
    <t>poklop litinový - ventilový</t>
  </si>
  <si>
    <t>NEOCEŇOVAT - DODÁVKA OBJEDNATELE.</t>
  </si>
  <si>
    <t>77</t>
  </si>
  <si>
    <t>899401112</t>
  </si>
  <si>
    <t>Osazení poklopů litinových šoupátkových</t>
  </si>
  <si>
    <t>Osazení poklopů litinových šoupátkových 
Ocenit pouze montáž. Poklopy 10 ks dodá VaK MB.</t>
  </si>
  <si>
    <t>78</t>
  </si>
  <si>
    <t>42291352</t>
  </si>
  <si>
    <t>poklop litinový šoupátkový pro zemní soupravy osazení do terénu a do vozovky</t>
  </si>
  <si>
    <t>79</t>
  </si>
  <si>
    <t>899401113</t>
  </si>
  <si>
    <t>Osazení poklopů litinových hydrantových</t>
  </si>
  <si>
    <t>1 řad + 1 řad =2,000 [A]</t>
  </si>
  <si>
    <t>80</t>
  </si>
  <si>
    <t>42291452</t>
  </si>
  <si>
    <t>01</t>
  </si>
  <si>
    <t>poklop litinový - hydrantový DN 80</t>
  </si>
  <si>
    <t>poklop podzemní hydrant 
NEOCEŇOVAT - DODÁVKA OBJEDNATELE.</t>
  </si>
  <si>
    <t>81</t>
  </si>
  <si>
    <t>02</t>
  </si>
  <si>
    <t>poklop odzvdušnění č.1790TH, V.O.H. Hawle 
NEOCEŇOVAT - DODÁVKA OBJEDNATELE.</t>
  </si>
  <si>
    <t>82</t>
  </si>
  <si>
    <t>899722113</t>
  </si>
  <si>
    <t>Krytí potrubí z plastů výstražnou fólií z PVC 34cm</t>
  </si>
  <si>
    <t>Krytí potrubí z plastů výstražnou fólií z PVC šířky 34cm</t>
  </si>
  <si>
    <t>83</t>
  </si>
  <si>
    <t>899911121</t>
  </si>
  <si>
    <t>Kluzná objímka výšky 41 mm vnějšího průměru potrubí do 183 mm</t>
  </si>
  <si>
    <t>Kluzné objímky (pojízdná sedla) pro zasunutí potrubí do chráničky výšky 41 mm vnějšího průměru potrubí do 183 mm 
Kluzná objímka RACI, typ A/B, výška 36mm, o 90-104mm, Disa</t>
  </si>
  <si>
    <t>7 řad + 8 propoj1 =15,000 [A]</t>
  </si>
  <si>
    <t>84</t>
  </si>
  <si>
    <t>899913134</t>
  </si>
  <si>
    <t>Uzavírací manžeta chráničky potrubí DN 80 x 200</t>
  </si>
  <si>
    <t>Koncové uzavírací manžety chrániček DN potrubí x DN chráničky DN 80 x 200 
Manžeta na uzavření chráničky DN80/d225, Disa + nerezové utahovací pásky</t>
  </si>
  <si>
    <t>2 řad + 2 propoj1 =4,000 [A]</t>
  </si>
  <si>
    <t>85</t>
  </si>
  <si>
    <t>899914112</t>
  </si>
  <si>
    <t>Montáž PE chráničky d 225</t>
  </si>
  <si>
    <t>Montáž PE chráničky v otevřeném výkopu vnějšího průměru d 225</t>
  </si>
  <si>
    <t>86</t>
  </si>
  <si>
    <t>28613819</t>
  </si>
  <si>
    <t>potrubí vodovodní PE HD (IPE) tyče 6,12m 225x12,8mm</t>
  </si>
  <si>
    <t>Chránička PE trouba, d225 SDR17</t>
  </si>
  <si>
    <t>104</t>
  </si>
  <si>
    <t>R.08-001</t>
  </si>
  <si>
    <t>Zkouška průchodnosti volným nástrojem vodovodního potrubí do 80</t>
  </si>
  <si>
    <t>Ostatní konstrukce a práce</t>
  </si>
  <si>
    <t>87</t>
  </si>
  <si>
    <t>919731121</t>
  </si>
  <si>
    <t>Zarovnání styčné plochy podkladu nebo krytu živičného tl do 50 mm</t>
  </si>
  <si>
    <t>Zarovnání styčné plochy podkladu nebo krytu podél vybourané části komunikace nebo zpevněné plochy živičné tl. do 50 mm</t>
  </si>
  <si>
    <t>11,70+6,48+1,45+6,12+12,88+7,21+6,53+8,85 =61,220 [A]</t>
  </si>
  <si>
    <t>88</t>
  </si>
  <si>
    <t>919731122</t>
  </si>
  <si>
    <t>Zarovnání styčné plochy podkladu nebo krytu živičného tl do 100 mm</t>
  </si>
  <si>
    <t>Zarovnání styčné plochy podkladu nebo krytu podél vybourané části komunikace nebo zpevněné plochy živičné tl. přes 50 do 100 mm</t>
  </si>
  <si>
    <t>159,13+25,57+21,95+52,80+7,98+25,25+14,07+35,04+26,45+18,64+19,63+23,96+45,11+28,12 =503,700 [A]</t>
  </si>
  <si>
    <t>89</t>
  </si>
  <si>
    <t>919735111</t>
  </si>
  <si>
    <t>Řezání stávajícího živičného krytu hl do 50 mm</t>
  </si>
  <si>
    <t>Řezání stávajícího živičného krytu nebo podkladu hloubky do 50 mm</t>
  </si>
  <si>
    <t>90</t>
  </si>
  <si>
    <t>919735112</t>
  </si>
  <si>
    <t>Řezání stávajícího živičného krytu hl do 100 mm</t>
  </si>
  <si>
    <t>Řezání stávajícího živičného krytu nebo podkladu hloubky přes 50 do 100 mm</t>
  </si>
  <si>
    <t>91</t>
  </si>
  <si>
    <t>969011131</t>
  </si>
  <si>
    <t>Vybourání vodovodního nebo plynového vedení DN do 125</t>
  </si>
  <si>
    <t>Vybourání vodovodního, plynového a pod. vedení DN do 125 mm 
Stávající vodovodní řad v kolizi s novým</t>
  </si>
  <si>
    <t>9,01+1,10+1,60+7,53+7,71+1,5+5,29 =33,740 [A]</t>
  </si>
  <si>
    <t>92</t>
  </si>
  <si>
    <t>976085311</t>
  </si>
  <si>
    <t>Vybourání kanalizačních rámů včetně poklopů nebo mříží pl do 0,6 m2</t>
  </si>
  <si>
    <t>Vybourání drobných zámečnických a jiných konstrukcí plochy do 0,60 m2 
Vybourání stávajícíh poklopů na armaturních šachtách včetně naložení na dopravní prostředek, složení na skládce a poplatku</t>
  </si>
  <si>
    <t>93</t>
  </si>
  <si>
    <t>981511114</t>
  </si>
  <si>
    <t>Demolice konstrukcí objektů z betonu železového postupným rozebíráním</t>
  </si>
  <si>
    <t>Demolice konstrukcí objektů postupným rozebíráním konstrukcí ze železobetonu 
Stropy rušených armaturních šachet</t>
  </si>
  <si>
    <t>2,22*1,78*0,30 + 1,56*1,70*0,3 =1,981 [A]</t>
  </si>
  <si>
    <t>94</t>
  </si>
  <si>
    <t>981511116</t>
  </si>
  <si>
    <t>Demolice konstrukcí objektů z betonu prostého postupným rozebíráním</t>
  </si>
  <si>
    <t>Demolice konstrukcí objektů postupným rozebíráním konstrukcí z betonu prostého 
0,50m stěn rušených armaturních šachet + 2x proražení dna na šachtu</t>
  </si>
  <si>
    <t>2,22*0,50*0,20*2+1,38*0,5*0,2*2+2*0,50*0,50*0,20 + 1,56*0,50*0,2*2+1,30*0,50*0,20*2+2*0,50*0,50*0,20 =1,492 [A]</t>
  </si>
  <si>
    <t>95</t>
  </si>
  <si>
    <t>997002611</t>
  </si>
  <si>
    <t>Nakládání suti a vybouraných hmot</t>
  </si>
  <si>
    <t>Nakládání suti a vybouraných hmot na dopravní prostředek pro vodorovné přemístění 
Asfaltový recyklát a štěrk na mezideponii před odvozem pro provizorní vyspravení rýhy</t>
  </si>
  <si>
    <t>(237,820*0,10+32,390*0,04)*3,30 asfalt + (237,82*0,27)*1,63 štěrk =187,421 [A]</t>
  </si>
  <si>
    <t>96</t>
  </si>
  <si>
    <t>Nakládání suti a vybouraných hmot na dopravní prostředek pro vodorovné přemístění 
Na mezideponii před odvozem na trvalou skládku.</t>
  </si>
  <si>
    <t>64,9616+33,64495 - (237,820*0,10+32,390*0,04)*3,30 asfalt + 117,3392 - (237,82*0,27)*1,63 štěrk =28,525 [A]</t>
  </si>
  <si>
    <t>97</t>
  </si>
  <si>
    <t>997013813</t>
  </si>
  <si>
    <t>Poplatek za uložení na skládce (skládkovné) stavebního odpadu z plastických hmot kód odpadu 170 203</t>
  </si>
  <si>
    <t>Poplatek za uložení stavebního odpadu na skládce (skládkovné) z plastických hmot zatříděného do Katalogu odpadů pod kódem 170 203</t>
  </si>
  <si>
    <t>1,24838 vybourané potrubí =1,248 [A]</t>
  </si>
  <si>
    <t>98</t>
  </si>
  <si>
    <t>997221815</t>
  </si>
  <si>
    <t>Poplatek za uložení na skládce (skládkovné) stavebního odpadu betonového kód odpadu 170 101</t>
  </si>
  <si>
    <t>Poplatek za uložení stavebního odpadu na skládce (skládkovné) z prostého betonu zatříděného do Katalogu odpadů pod kódem 170 101</t>
  </si>
  <si>
    <t>3,2824 zdi šachet =3,282 [A]</t>
  </si>
  <si>
    <t>99</t>
  </si>
  <si>
    <t>997221825</t>
  </si>
  <si>
    <t>Poplatek za uložení na skládce (skládkovné) stavebního odpadu železobetonového kód odpadu 170 101</t>
  </si>
  <si>
    <t>Poplatek za uložení stavebního odpadu na skládce (skládkovné) z armovaného betonu zatříděného do Katalogu odpadů pod kódem 170 101</t>
  </si>
  <si>
    <t>4,77421 strop šachet =4,774 [A]</t>
  </si>
  <si>
    <t>100</t>
  </si>
  <si>
    <t>997223845</t>
  </si>
  <si>
    <t>Poplatek za uložení na skládce (skládkovné) odpadu asfaltového bez dehtu kód odpadu 170 302</t>
  </si>
  <si>
    <t>Poplatek za uložení stavebního odpadu na skládce (skládkovné) asfaltového bez obsahu dehtu zatříděného do Katalogu odpadů pod kódem 170 302</t>
  </si>
  <si>
    <t>64,9616+33,64495 - (237,820*0,10+32,390*0,04)*3,30 asfalt =15,850 [A]</t>
  </si>
  <si>
    <t>101</t>
  </si>
  <si>
    <t>997223855</t>
  </si>
  <si>
    <t>Poplatek za uložení na skládce (skládkovné) zeminy a kameniva kód odpadu 170 504</t>
  </si>
  <si>
    <t>117,3392 - (237,82*0,27)*1,63 štěrk =12,675 [A]</t>
  </si>
  <si>
    <t>102</t>
  </si>
  <si>
    <t>998273102</t>
  </si>
  <si>
    <t>Přesun hmot pro trubní vedení z trub litinových otevřený výkop</t>
  </si>
  <si>
    <t>Přesun hmot pro trubní vedení hloubené z trub litinových pro vodovody nebo kanalizace v otevřeném výkopu</t>
  </si>
  <si>
    <t>105</t>
  </si>
  <si>
    <t>R.09.001</t>
  </si>
  <si>
    <t>Vodorovná doprava suti a vybouraných hmot po suchu</t>
  </si>
  <si>
    <t>Přemístění suti ze staveniště na mezideponii. Vzdálenost dle dodavatelem zvolené mezideponie.</t>
  </si>
  <si>
    <t>117,3392 šterk z vozovky + 64,9616+33,64495 asfalt z vozovky =215,946 [A]</t>
  </si>
  <si>
    <t>106</t>
  </si>
  <si>
    <t>Přemístění suti z mezideponie na staveniště pro provizorní vyspravení rýhy. Vzdálenost dle dodavatelem zvolené mezideponie.</t>
  </si>
  <si>
    <t>107</t>
  </si>
  <si>
    <t>R.09-002</t>
  </si>
  <si>
    <t>Přemístění suti na trvalou skládku. Vzdálenost dle dodavatelem zvolené mezideponie a deponie.</t>
  </si>
  <si>
    <t>64,9616+33,64495 - (237,820*0,10+32,390*0,04)*3,30 asfalt + 117,3392 - (237,82*0,27)*1,63 štěrk + 4,77421 železobeton strop šachet + 3,2824 beton zdi šachet + 1,24838 vybourané potrubí + 0,09 poklopy =37,920 [A]</t>
  </si>
  <si>
    <t>108</t>
  </si>
  <si>
    <t>R.09-003</t>
  </si>
  <si>
    <t>Zálivka asfaltová mezi novým a starým asfaltovým povrchem</t>
  </si>
  <si>
    <t>Zálivka spáry mezi novou a stávající konstrukcí místní komunikce</t>
  </si>
  <si>
    <t>14,29+29,78 =44,070 [A]</t>
  </si>
  <si>
    <t>SO 02</t>
  </si>
  <si>
    <t>Vodovodní přípojky</t>
  </si>
  <si>
    <t>113107323</t>
  </si>
  <si>
    <t>Odstranění podkladu z kameniva drceného tl 300 mm strojně pl do 50 m2</t>
  </si>
  <si>
    <t>Odstranění podkladů nebo krytů strojně plochy jednotlivě do 50 m2 s přemístěním hmot na skládku na vzdálenost do 3 m nebo s naložením na dopravní prostředek z kameniva hrubého drceného, o tl. vrstvy přes 200 do 300 mm 
tl. vrstvy 270mm (3,402m3)</t>
  </si>
  <si>
    <t>0,93+1,02+1,15+2,71+0,49+0,49+0,49+0,49+0,49 řad + 4,34 propoj2 =12,600 [A]</t>
  </si>
  <si>
    <t>113107342</t>
  </si>
  <si>
    <t>Odstranění podkladu živičného tl 100 mm strojně pl do 50 m2</t>
  </si>
  <si>
    <t>Odstranění podkladů nebo krytů strojně plochy jednotlivě do 50 m2 s přemístěním hmot na skládku na vzdálenost do 3 m nebo s naložením na dopravní prostředek živičných, o tl. vrstvy přes 50 do 100 mm 
tl. vrstvy 60mm (0,955m3)</t>
  </si>
  <si>
    <t>0,93+1,02+1,15+2,71+0,49+0,49+0,49+0,49+0,49 řad + 4,34+3,32 propoj2 =15,920 [A]</t>
  </si>
  <si>
    <t>Frézování živičného podkladu nebo krytu s naložením na dopravní prostředek plochy do 500 m2 bez překážek v trase pruhu šířky přes 0,5 m do 1 m, tloušťky vrstvy 40 mm (0,637m3)</t>
  </si>
  <si>
    <t>119001412</t>
  </si>
  <si>
    <t>Dočasné zajištění potrubí betonového, ŽB nebo kameninového DN do 500</t>
  </si>
  <si>
    <t>Dočasné zajištění podzemního potrubí nebo vedení ve výkopišti opotřebením hmot potrubí betonového, kameninového nebo železobetonového, světlosti DN přes 200 do 500 
Stávající dešťová kanalizace</t>
  </si>
  <si>
    <t>3*1,00 =3,000 [A]</t>
  </si>
  <si>
    <t>22*1,00 =22,000 [A]</t>
  </si>
  <si>
    <t>132201201</t>
  </si>
  <si>
    <t>Hloubení rýh š do 2000 mm v hornině tř. 3 objemu do 100 m3</t>
  </si>
  <si>
    <t>Hloubení zapažených i nezapažených rýh šířky přes 600 do 2 000 mm s urovnáním dna do předepsaného profilu a spádu v hornině tř. 3 do 100 m3</t>
  </si>
  <si>
    <t>0,90*1,50*(44,71 řad + 6,59 propoj2) výkop - (0,93+1,02+1,15+2,71+0,49+0,49+0,49+0,49+0,49 řad + 4,34 propoj2)*0,37 konstrukce vozovky =64,593 [A]</t>
  </si>
  <si>
    <t>1,50*(44,71 řad + 6,59 propoj2)*2 =153,900 [A]</t>
  </si>
  <si>
    <t>64,593 výkop + (3,402-2,230 štěrk) + (0,756+0,504-0,346-0,826 asfalt) konstrukce vozovky =65,853 [A]</t>
  </si>
  <si>
    <t>64,593*1,77 výkop =114,330 [A]</t>
  </si>
  <si>
    <t>64,593 výkop - 4,617 podsyp - 10,670 obsyp - 0,041 potrubí =49,265 [A]</t>
  </si>
  <si>
    <t>49,265*1,80 =88,677 [A]</t>
  </si>
  <si>
    <t>Zásyp sypaninou z jakékoliv horniny s uložením výkopku ve vrstvách se zhutněním jam, šachet, rýh nebo kolem objektů v těchto vykopávkách 
Obsyp vodoměrné šachty</t>
  </si>
  <si>
    <t>3,14*0,8*0,8*1,7 - (3,14*0,6*0,6*1,5+3,14*0,3*0,3*0,2) =1,664 [A]</t>
  </si>
  <si>
    <t>58337331</t>
  </si>
  <si>
    <t>štěrkopísek frakce 0/22</t>
  </si>
  <si>
    <t>1,664*1,7 =2,829 [A]</t>
  </si>
  <si>
    <t>0,90*0,232*(44,71 řad + 6,59 propoj2) - 3,14*0,016*0,016*(44,71 řad + 6,59 propoj2) potrubí =10,670 [A]</t>
  </si>
  <si>
    <t>10,607*1,7 =18,032 [A]</t>
  </si>
  <si>
    <t>64,674 výkop =64,674 [A]</t>
  </si>
  <si>
    <t>Lože pod potrubí, stoky a drobné objekty v otevřeném výkopu z písku a štěrkopísku do 63 mm 
Hutněný písek, zrno max. 4mm</t>
  </si>
  <si>
    <t>(44,71 řad + 6,59 propoj2)*0,90*0,10 =4,617 [A]</t>
  </si>
  <si>
    <t>451575111</t>
  </si>
  <si>
    <t>Podkladní vrstva tl do 250 mm ze štěrkopísku</t>
  </si>
  <si>
    <t>Podkladní vrstva tl. do 250 mm s dodáním hmot, s jejich rozprostřením a zhutněním a s urovnáním horní plochy ze štěrkopísku 
Podkladní vrstva pod vodoměrnou šachtu tl. 200mm</t>
  </si>
  <si>
    <t>3,14*0,8*0,8*0,2 =0,402 [A]</t>
  </si>
  <si>
    <t>Podklad ze štěrkodrti ŠD 0-63 s rozprostřením a zhutněním, po zhutnění tl. 150 mm 
Obnova konstrukce vozovky v místních komunikacích 
(0,651m3)</t>
  </si>
  <si>
    <t>4,34 propoj2 =4,340 [A]</t>
  </si>
  <si>
    <t>Podklad ze štěrkodrti ŠD s rozprostřením a zhutněním, po zhutnění tl. 270 mm 
Provizorní vyspravení výkopové rýhy ve vozovce. Použit štěrk odstraněný z konstrukčních vyrstev vozovky. 
(2,230m3)</t>
  </si>
  <si>
    <t>0,93+1,02+1,15+2,71+0,49+0,49+0,49+0,49+0,49 řad =8,260 [A]</t>
  </si>
  <si>
    <t>Podklad nebo podsyp z asfaltového recyklátu s rozprostřením a zhutněním, po zhutnění tl. 50 mm 
Provizorní vyspravení výkopové rýhy ve vozovce. Použit místní vyfrézovaný asfalt, vrstva tl. 40mm 
(0,346m3)</t>
  </si>
  <si>
    <t>4,32+4,34 propoj2 =8,660 [A]</t>
  </si>
  <si>
    <t>Podklad nebo podsyp z asfaltového recyklátu s rozprostřením a zhutněním, po zhutnění tl. 100 mm 
Provizorní vyspravení výkopové rýhy ve vozovce. Použit místní vyfrézovaný asfalt. 
(0,826m3)</t>
  </si>
  <si>
    <t>Podklad ze směsi stmelené cementem SC bez dilatačních spár, s rozprostřením a zhutněním SC C 3/4 (SC I), po zhutnění tl. 120 mm 
Obnova konstrukce vozovky v místních komunikacích 
(0,412m3)</t>
  </si>
  <si>
    <t>Asfaltový beton vrstva obrusná ACO 11 (ABS) s rozprostřením a se zhutněním z nemodifikovaného asfaltu v pruhu šířky do 3 m  tř. I, po zhutnění tl. 50 mm 
Provizorní vyspravení výkopové rýhy ve vozovce v případě, že by celková oprava vozovky KSÚS následovala v delším časovém odstupu. Pokud bude celková oprava vozovky KSÚS následovt hned, tak se práce této položky neuskuteční.  
(0,846m3)</t>
  </si>
  <si>
    <t>0,93+1,02+1,15+2,71+0,49+0,49+0,49+0,49+0,49 řad + 4,32+4,34 propoj2 =16,920 [A]</t>
  </si>
  <si>
    <t>Asfaltový beton vrstva ložní ACL 16 (ABH) s rozprostřením a zhutněním z nemodifikovaného asfaltu v pruhu šířky do 3 m, po zhutnění tl. 60 mm 
Obnova konstrukce vozovky v místních komunikacích 
(0,520m3)</t>
  </si>
  <si>
    <t>Výřez nebo výsek na potrubí z trub litinových tlakových nebo plasických hmot DN 80 
Napojení na stávající přípojku</t>
  </si>
  <si>
    <t>871161211</t>
  </si>
  <si>
    <t>Montáž potrubí z PE100 SDR 11 otevřený výkop svařovaných elektrotvarovkou D 32 x 3,0 mm</t>
  </si>
  <si>
    <t>Montáž vodovodního potrubí z plastů v otevřeném výkopu z polyetylenu PE 100 svařovaných elektrotvarovkou SDR 11/PN16 D 32 x 3,0 mm</t>
  </si>
  <si>
    <t>44,71 řad + 6,59 propoj2 =51,300 [A]</t>
  </si>
  <si>
    <t>28613110</t>
  </si>
  <si>
    <t>potrubí vodovodní PE100 PN16 SDR11 6m 100m 32x3,0mm</t>
  </si>
  <si>
    <t>HDPE PE100 potrubí, RC2 d32 SDR11</t>
  </si>
  <si>
    <t>51,300m * 1,05 (prořez 5%) =53,865 [A]</t>
  </si>
  <si>
    <t>877161110</t>
  </si>
  <si>
    <t>Montáž elektrokolen 45° na vodovodním potrubí z PE trub d 32</t>
  </si>
  <si>
    <t>Montáž tvarovek na vodovodním plastovém potrubí z polyetylenu PE 100 elektrotvarovek SDR 11/PN16 kolen 22 st. nebo 45 st. d 32</t>
  </si>
  <si>
    <t>21 řad + 1 propoj2 =22,000 [A]</t>
  </si>
  <si>
    <t>28615010</t>
  </si>
  <si>
    <t>elektrokoleno 45° PE 100 PN 16 d 32</t>
  </si>
  <si>
    <t>Elektrokoleno W45°, d32 SDR11, Frialen</t>
  </si>
  <si>
    <t>891189951</t>
  </si>
  <si>
    <t>Montáž potrubních spojek na potrubí z jakýchkoli trub DN 40</t>
  </si>
  <si>
    <t>Montáž opravných armatur potrubních spojek na potrubí z trub litinových, ocelových nebo plastických hmot do DN 40</t>
  </si>
  <si>
    <t>14+7 =21,000 [A]</t>
  </si>
  <si>
    <t>31942800</t>
  </si>
  <si>
    <t>spojka potrubí mosaz 32x32</t>
  </si>
  <si>
    <t>ISIFLO spojka T-101 č.2.1.101.3232, d32 PN16, AVK</t>
  </si>
  <si>
    <t>14 řad =14,000 [A]</t>
  </si>
  <si>
    <t>ISIFLO spojka T-101 č.2.1.101.3232, d32 PN16, AVK nebo příslušná redukce</t>
  </si>
  <si>
    <t>6 řad + 1 propoj2 =7,000 [A]</t>
  </si>
  <si>
    <t>892233122</t>
  </si>
  <si>
    <t>Proplach a dezinfekce vodovodního potrubí DN od 40 do 70</t>
  </si>
  <si>
    <t>893811163</t>
  </si>
  <si>
    <t>Osazení vodoměrné šachty kruhové z PP samonosné pro běžné zatížení průměru do 1,2 m hloubky do 1,6 m</t>
  </si>
  <si>
    <t>Osazení vodoměrné šachty z polypropylenu PP samonosné pro běžné zatížení kruhové, průměru D do 1,2 m, světlé hloubky od 1,4 m do 1,6 m</t>
  </si>
  <si>
    <t>56230594</t>
  </si>
  <si>
    <t>šachta vodoměrná samonosná kruhová 1,2/1,5 m</t>
  </si>
  <si>
    <t>Vodoměrná samonosná šachta z PP pr. 1,20m, výška 1,50m, vstupní komínek pr. 0,60m výšky 0,30m, žebřík, prostupy pro potrubí, držák vodoměrné soupravy, spevňující obvodovdé límce, poklop 
NEOCEŇOVAT - DODÁVKA OBJEDNATELE.</t>
  </si>
  <si>
    <t>8,64 propoj2 =8,640 [A]</t>
  </si>
  <si>
    <t>2,07+2,27+2,56+6,01+2,00+2,00+2,00+2,00+2,00 řad + 9,63 propoj2 =32,540 [A]</t>
  </si>
  <si>
    <t>969011121</t>
  </si>
  <si>
    <t>Vybourání vodovodního nebo plynového vedení DN do 52</t>
  </si>
  <si>
    <t>Vybourání vodovodního, plynového a pod. vedení DN do 52 mm 
Stávající vodovodní přípojky v kolizi s novými</t>
  </si>
  <si>
    <t>0,40+0,50+0,50+0,50+0,95+0,81+6,51+0,95+0,57+0,50+0,80+0,95+0,83+0,50+0,95+0,95+2,38+0,95 řad =20,500 [A]</t>
  </si>
  <si>
    <t>Demolice konstrukcí objektů postupným rozebíráním konstrukcí z betonu prostého 
Část stěn rušené armaturní šachty pro uvolnění místa pro novou plastovou vodoměrnou šachtu</t>
  </si>
  <si>
    <t>(1,0*1,0*0,20)*2+1,38*1,0*0,2 =0,676 [A]</t>
  </si>
  <si>
    <t>(8,26*0,10+8,66*0,04)*3,30 asfalt + (8,26*0,27)*1,63 štěrk =7,504 [A]</t>
  </si>
  <si>
    <t>3,5024+1,63976 - (8,26*0,10+8,66*0,04)*3,30 asfalt + 5,544 - (8,26*0,27)*1,63 štěrk =3,182 [A]</t>
  </si>
  <si>
    <t>0,2665 vybourané potrubí =0,267 [A]</t>
  </si>
  <si>
    <t>1,4872 zdi šachty =1,487 [A]</t>
  </si>
  <si>
    <t>3,5024+1,63976 - (8,26*0,10+8,66*0,04)*3,30 asfalt =1,273 [A]</t>
  </si>
  <si>
    <t>5,544 - (8,26*0,27)*1,63 štěrk =1,909 [A]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</si>
  <si>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</si>
  <si>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</si>
  <si>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</t>
  </si>
  <si>
    <t>5,544 šterk z vozovky + 3,5024+1,63976 asfalt z vozovky =10,686 [A]</t>
  </si>
  <si>
    <t>3,5024+1,63976 - (8,26*0,10+8,66*0,04)*3,30 asfalt + 5,544 - (8,26*0,27)*1,63 štěrk + 1,4872 beton zdi šachet + 0,2665 vybourané potrubí =4,936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</si>
</sst>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4" borderId="1" xfId="6" applyFont="1" applyFill="1" applyBorder="1" applyAlignment="1">
      <alignment horizontal="right"/>
    </xf>
    <xf numFmtId="0" fontId="0" fillId="4" borderId="1" xfId="6" applyFont="1" applyFill="1" applyBorder="1"/>
    <xf numFmtId="0" fontId="0" fillId="4" borderId="1" xfId="6" applyFont="1" applyFill="1" applyBorder="1" applyAlignment="1">
      <alignment wrapText="1"/>
    </xf>
    <xf numFmtId="0" fontId="0" fillId="4" borderId="1" xfId="6" applyFont="1" applyFill="1" applyBorder="1" applyAlignment="1">
      <alignment horizontal="center"/>
    </xf>
    <xf numFmtId="164" fontId="0" fillId="4" borderId="1" xfId="6" applyNumberFormat="1" applyFont="1" applyFill="1" applyBorder="1" applyAlignment="1">
      <alignment horizontal="center"/>
    </xf>
    <xf numFmtId="4" fontId="0" fillId="4" borderId="1" xfId="6" applyNumberFormat="1" applyFont="1" applyFill="1" applyBorder="1" applyAlignment="1">
      <alignment horizontal="center"/>
    </xf>
    <xf numFmtId="0" fontId="0" fillId="4" borderId="0" xfId="0" applyFill="1"/>
    <xf numFmtId="0" fontId="0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horizontal="left" vertical="center" wrapText="1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0" fillId="5" borderId="1" xfId="6" applyFont="1" applyFill="1" applyBorder="1" applyAlignment="1">
      <alignment horizontal="right"/>
    </xf>
    <xf numFmtId="0" fontId="0" fillId="5" borderId="1" xfId="6" applyFont="1" applyFill="1" applyBorder="1"/>
    <xf numFmtId="0" fontId="0" fillId="5" borderId="1" xfId="6" applyFont="1" applyFill="1" applyBorder="1" applyAlignment="1">
      <alignment wrapText="1"/>
    </xf>
    <xf numFmtId="0" fontId="0" fillId="5" borderId="1" xfId="6" applyFont="1" applyFill="1" applyBorder="1" applyAlignment="1">
      <alignment horizontal="center"/>
    </xf>
    <xf numFmtId="164" fontId="0" fillId="5" borderId="1" xfId="6" applyNumberFormat="1" applyFont="1" applyFill="1" applyBorder="1" applyAlignment="1">
      <alignment horizontal="center"/>
    </xf>
    <xf numFmtId="4" fontId="0" fillId="5" borderId="1" xfId="6" applyNumberFormat="1" applyFont="1" applyFill="1" applyBorder="1" applyAlignment="1">
      <alignment horizontal="center"/>
    </xf>
    <xf numFmtId="0" fontId="0" fillId="5" borderId="0" xfId="0" applyFill="1"/>
    <xf numFmtId="0" fontId="0" fillId="5" borderId="1" xfId="6" applyFont="1" applyFill="1" applyBorder="1" applyAlignment="1">
      <alignment horizontal="left" vertical="center" wrapText="1"/>
    </xf>
    <xf numFmtId="0" fontId="6" fillId="5" borderId="1" xfId="6" applyFont="1" applyFill="1" applyBorder="1" applyAlignment="1">
      <alignment horizontal="left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43"/>
      <c r="B1" s="4"/>
      <c r="C1" s="4"/>
      <c r="D1" s="4"/>
      <c r="E1" s="4"/>
    </row>
    <row r="2" spans="1:5" ht="12.75" customHeight="1" x14ac:dyDescent="0.2">
      <c r="A2" s="43"/>
      <c r="B2" s="44" t="s">
        <v>0</v>
      </c>
      <c r="C2" s="4"/>
      <c r="D2" s="4"/>
      <c r="E2" s="4"/>
    </row>
    <row r="3" spans="1:5" ht="20.100000000000001" customHeight="1" x14ac:dyDescent="0.2">
      <c r="A3" s="43"/>
      <c r="B3" s="43"/>
      <c r="C3" s="4"/>
      <c r="D3" s="4"/>
      <c r="E3" s="4"/>
    </row>
    <row r="4" spans="1:5" ht="20.100000000000001" customHeight="1" x14ac:dyDescent="0.3">
      <c r="A4" s="4"/>
      <c r="B4" s="45" t="s">
        <v>1</v>
      </c>
      <c r="C4" s="43"/>
      <c r="D4" s="43"/>
      <c r="E4" s="4"/>
    </row>
    <row r="5" spans="1:5" ht="12.75" customHeight="1" x14ac:dyDescent="0.2">
      <c r="A5" s="4"/>
      <c r="B5" s="43" t="s">
        <v>2</v>
      </c>
      <c r="C5" s="43"/>
      <c r="D5" s="43"/>
      <c r="E5" s="4"/>
    </row>
    <row r="6" spans="1:5" ht="12.75" customHeight="1" x14ac:dyDescent="0.2">
      <c r="A6" s="4"/>
      <c r="B6" s="5" t="s">
        <v>3</v>
      </c>
      <c r="C6" s="7">
        <f>SUM(C10:C12)</f>
        <v>0</v>
      </c>
      <c r="D6" s="4"/>
      <c r="E6" s="4"/>
    </row>
    <row r="7" spans="1:5" ht="12.75" customHeight="1" x14ac:dyDescent="0.2">
      <c r="A7" s="4"/>
      <c r="B7" s="5" t="s">
        <v>4</v>
      </c>
      <c r="C7" s="7">
        <f>SUM(E10:E12)</f>
        <v>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">
      <c r="A10" s="15" t="s">
        <v>23</v>
      </c>
      <c r="B10" s="15" t="s">
        <v>24</v>
      </c>
      <c r="C10" s="16">
        <f>VRN!I3</f>
        <v>0</v>
      </c>
      <c r="D10" s="16">
        <f>VRN!O2</f>
        <v>0</v>
      </c>
      <c r="E10" s="16">
        <f>C10+D10</f>
        <v>0</v>
      </c>
    </row>
    <row r="11" spans="1:5" ht="12.75" customHeight="1" x14ac:dyDescent="0.2">
      <c r="A11" s="15" t="s">
        <v>99</v>
      </c>
      <c r="B11" s="15" t="s">
        <v>100</v>
      </c>
      <c r="C11" s="16">
        <f>'SO 01 Vodovodní řad'!I3</f>
        <v>0</v>
      </c>
      <c r="D11" s="16">
        <f>'SO 01 Vodovodní řad'!O2</f>
        <v>0</v>
      </c>
      <c r="E11" s="16">
        <f>C11+D11</f>
        <v>0</v>
      </c>
    </row>
    <row r="12" spans="1:5" ht="12.75" customHeight="1" x14ac:dyDescent="0.2">
      <c r="A12" s="15" t="s">
        <v>587</v>
      </c>
      <c r="B12" s="15" t="s">
        <v>588</v>
      </c>
      <c r="C12" s="16">
        <f>'SO 02 Vodovodní přípojky'!I3</f>
        <v>0</v>
      </c>
      <c r="D12" s="16">
        <f>'SO 02 Vodovodní přípojky'!O2</f>
        <v>0</v>
      </c>
      <c r="E12" s="16">
        <f>C12+D12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57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"/>
  <sheetViews>
    <sheetView workbookViewId="0">
      <pane ySplit="7" topLeftCell="A8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0" t="s">
        <v>13</v>
      </c>
      <c r="C3" s="47" t="s">
        <v>14</v>
      </c>
      <c r="D3" s="43"/>
      <c r="E3" s="11" t="s">
        <v>15</v>
      </c>
      <c r="F3" s="4"/>
      <c r="G3" s="9"/>
      <c r="H3" s="8" t="s">
        <v>23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48" t="s">
        <v>23</v>
      </c>
      <c r="D4" s="49"/>
      <c r="E4" s="13" t="s">
        <v>24</v>
      </c>
      <c r="F4" s="2"/>
      <c r="G4" s="2"/>
      <c r="H4" s="14"/>
      <c r="I4" s="14"/>
      <c r="O4" t="s">
        <v>19</v>
      </c>
      <c r="P4" t="s">
        <v>22</v>
      </c>
    </row>
    <row r="5" spans="1:18" ht="12.75" customHeight="1" x14ac:dyDescent="0.2">
      <c r="A5" s="46" t="s">
        <v>25</v>
      </c>
      <c r="B5" s="46" t="s">
        <v>27</v>
      </c>
      <c r="C5" s="46" t="s">
        <v>29</v>
      </c>
      <c r="D5" s="46" t="s">
        <v>30</v>
      </c>
      <c r="E5" s="46" t="s">
        <v>31</v>
      </c>
      <c r="F5" s="46" t="s">
        <v>33</v>
      </c>
      <c r="G5" s="46" t="s">
        <v>35</v>
      </c>
      <c r="H5" s="46" t="s">
        <v>37</v>
      </c>
      <c r="I5" s="46"/>
      <c r="O5" t="s">
        <v>20</v>
      </c>
      <c r="P5" t="s">
        <v>22</v>
      </c>
    </row>
    <row r="6" spans="1:18" ht="12.75" customHeight="1" x14ac:dyDescent="0.2">
      <c r="A6" s="46"/>
      <c r="B6" s="46"/>
      <c r="C6" s="46"/>
      <c r="D6" s="46"/>
      <c r="E6" s="46"/>
      <c r="F6" s="46"/>
      <c r="G6" s="46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0+I9+I12+I15+I18+I21+I24+I27+I30+I33+I36+I39+I42+I45+I48+I51+I54+I57+I60+I63</f>
        <v>0</v>
      </c>
      <c r="R8">
        <f>0+O9+O12+O15+O18+O21+O24+O27+O30+O33+O36+O39+O42+O45+O48+O51+O54+O57+O60+O63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23</v>
      </c>
      <c r="E9" s="22" t="s">
        <v>46</v>
      </c>
      <c r="F9" s="23" t="s">
        <v>47</v>
      </c>
      <c r="G9" s="24">
        <v>1</v>
      </c>
      <c r="H9" s="25"/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48</v>
      </c>
      <c r="E10" s="27" t="s">
        <v>49</v>
      </c>
    </row>
    <row r="11" spans="1:18" x14ac:dyDescent="0.2">
      <c r="A11" s="30" t="s">
        <v>50</v>
      </c>
      <c r="E11" s="29" t="s">
        <v>23</v>
      </c>
    </row>
    <row r="12" spans="1:18" x14ac:dyDescent="0.2">
      <c r="A12" s="17" t="s">
        <v>44</v>
      </c>
      <c r="B12" s="21" t="s">
        <v>22</v>
      </c>
      <c r="C12" s="21" t="s">
        <v>51</v>
      </c>
      <c r="D12" s="17" t="s">
        <v>23</v>
      </c>
      <c r="E12" s="22" t="s">
        <v>52</v>
      </c>
      <c r="F12" s="23" t="s">
        <v>47</v>
      </c>
      <c r="G12" s="24">
        <v>1</v>
      </c>
      <c r="H12" s="25"/>
      <c r="I12" s="25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6" t="s">
        <v>48</v>
      </c>
      <c r="E13" s="27" t="s">
        <v>53</v>
      </c>
    </row>
    <row r="14" spans="1:18" x14ac:dyDescent="0.2">
      <c r="A14" s="30" t="s">
        <v>50</v>
      </c>
      <c r="E14" s="29" t="s">
        <v>23</v>
      </c>
    </row>
    <row r="15" spans="1:18" x14ac:dyDescent="0.2">
      <c r="A15" s="17" t="s">
        <v>44</v>
      </c>
      <c r="B15" s="21" t="s">
        <v>21</v>
      </c>
      <c r="C15" s="21" t="s">
        <v>54</v>
      </c>
      <c r="D15" s="17" t="s">
        <v>23</v>
      </c>
      <c r="E15" s="22" t="s">
        <v>55</v>
      </c>
      <c r="F15" s="23" t="s">
        <v>47</v>
      </c>
      <c r="G15" s="24">
        <v>1</v>
      </c>
      <c r="H15" s="25"/>
      <c r="I15" s="25">
        <f>ROUND(ROUND(H15,2)*ROUND(G15,3),2)</f>
        <v>0</v>
      </c>
      <c r="O15">
        <f>(I15*21)/100</f>
        <v>0</v>
      </c>
      <c r="P15" t="s">
        <v>22</v>
      </c>
    </row>
    <row r="16" spans="1:18" x14ac:dyDescent="0.2">
      <c r="A16" s="26" t="s">
        <v>48</v>
      </c>
      <c r="E16" s="27" t="s">
        <v>49</v>
      </c>
    </row>
    <row r="17" spans="1:16" x14ac:dyDescent="0.2">
      <c r="A17" s="30" t="s">
        <v>50</v>
      </c>
      <c r="E17" s="29" t="s">
        <v>23</v>
      </c>
    </row>
    <row r="18" spans="1:16" x14ac:dyDescent="0.2">
      <c r="A18" s="17" t="s">
        <v>44</v>
      </c>
      <c r="B18" s="21" t="s">
        <v>32</v>
      </c>
      <c r="C18" s="21" t="s">
        <v>56</v>
      </c>
      <c r="D18" s="17" t="s">
        <v>23</v>
      </c>
      <c r="E18" s="22" t="s">
        <v>57</v>
      </c>
      <c r="F18" s="23" t="s">
        <v>47</v>
      </c>
      <c r="G18" s="24">
        <v>1</v>
      </c>
      <c r="H18" s="25"/>
      <c r="I18" s="25">
        <f>ROUND(ROUND(H18,2)*ROUND(G18,3),2)</f>
        <v>0</v>
      </c>
      <c r="O18">
        <f>(I18*21)/100</f>
        <v>0</v>
      </c>
      <c r="P18" t="s">
        <v>22</v>
      </c>
    </row>
    <row r="19" spans="1:16" x14ac:dyDescent="0.2">
      <c r="A19" s="26" t="s">
        <v>48</v>
      </c>
      <c r="E19" s="27" t="s">
        <v>49</v>
      </c>
    </row>
    <row r="20" spans="1:16" x14ac:dyDescent="0.2">
      <c r="A20" s="30" t="s">
        <v>50</v>
      </c>
      <c r="E20" s="29" t="s">
        <v>23</v>
      </c>
    </row>
    <row r="21" spans="1:16" x14ac:dyDescent="0.2">
      <c r="A21" s="17" t="s">
        <v>44</v>
      </c>
      <c r="B21" s="21" t="s">
        <v>34</v>
      </c>
      <c r="C21" s="21" t="s">
        <v>58</v>
      </c>
      <c r="D21" s="17" t="s">
        <v>23</v>
      </c>
      <c r="E21" s="22" t="s">
        <v>59</v>
      </c>
      <c r="F21" s="23" t="s">
        <v>47</v>
      </c>
      <c r="G21" s="24">
        <v>1</v>
      </c>
      <c r="H21" s="25"/>
      <c r="I21" s="25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26" t="s">
        <v>48</v>
      </c>
      <c r="E22" s="27" t="s">
        <v>49</v>
      </c>
    </row>
    <row r="23" spans="1:16" x14ac:dyDescent="0.2">
      <c r="A23" s="30" t="s">
        <v>50</v>
      </c>
      <c r="E23" s="29" t="s">
        <v>23</v>
      </c>
    </row>
    <row r="24" spans="1:16" x14ac:dyDescent="0.2">
      <c r="A24" s="17" t="s">
        <v>44</v>
      </c>
      <c r="B24" s="21" t="s">
        <v>36</v>
      </c>
      <c r="C24" s="21" t="s">
        <v>60</v>
      </c>
      <c r="D24" s="17" t="s">
        <v>23</v>
      </c>
      <c r="E24" s="22" t="s">
        <v>61</v>
      </c>
      <c r="F24" s="23" t="s">
        <v>47</v>
      </c>
      <c r="G24" s="24">
        <v>1</v>
      </c>
      <c r="H24" s="25"/>
      <c r="I24" s="25">
        <f>ROUND(ROUND(H24,2)*ROUND(G24,3),2)</f>
        <v>0</v>
      </c>
      <c r="O24">
        <f>(I24*21)/100</f>
        <v>0</v>
      </c>
      <c r="P24" t="s">
        <v>22</v>
      </c>
    </row>
    <row r="25" spans="1:16" x14ac:dyDescent="0.2">
      <c r="A25" s="26" t="s">
        <v>48</v>
      </c>
      <c r="E25" s="27" t="s">
        <v>49</v>
      </c>
    </row>
    <row r="26" spans="1:16" x14ac:dyDescent="0.2">
      <c r="A26" s="30" t="s">
        <v>50</v>
      </c>
      <c r="E26" s="29" t="s">
        <v>23</v>
      </c>
    </row>
    <row r="27" spans="1:16" x14ac:dyDescent="0.2">
      <c r="A27" s="17" t="s">
        <v>44</v>
      </c>
      <c r="B27" s="21" t="s">
        <v>62</v>
      </c>
      <c r="C27" s="21" t="s">
        <v>63</v>
      </c>
      <c r="D27" s="17" t="s">
        <v>23</v>
      </c>
      <c r="E27" s="22" t="s">
        <v>64</v>
      </c>
      <c r="F27" s="23" t="s">
        <v>47</v>
      </c>
      <c r="G27" s="24">
        <v>1</v>
      </c>
      <c r="H27" s="25"/>
      <c r="I27" s="25">
        <f>ROUND(ROUND(H27,2)*ROUND(G27,3),2)</f>
        <v>0</v>
      </c>
      <c r="O27">
        <f>(I27*21)/100</f>
        <v>0</v>
      </c>
      <c r="P27" t="s">
        <v>22</v>
      </c>
    </row>
    <row r="28" spans="1:16" x14ac:dyDescent="0.2">
      <c r="A28" s="26" t="s">
        <v>48</v>
      </c>
      <c r="E28" s="27" t="s">
        <v>49</v>
      </c>
    </row>
    <row r="29" spans="1:16" x14ac:dyDescent="0.2">
      <c r="A29" s="30" t="s">
        <v>50</v>
      </c>
      <c r="E29" s="29" t="s">
        <v>23</v>
      </c>
    </row>
    <row r="30" spans="1:16" x14ac:dyDescent="0.2">
      <c r="A30" s="17" t="s">
        <v>44</v>
      </c>
      <c r="B30" s="21" t="s">
        <v>65</v>
      </c>
      <c r="C30" s="21" t="s">
        <v>66</v>
      </c>
      <c r="D30" s="17" t="s">
        <v>23</v>
      </c>
      <c r="E30" s="22" t="s">
        <v>67</v>
      </c>
      <c r="F30" s="23" t="s">
        <v>47</v>
      </c>
      <c r="G30" s="24">
        <v>1</v>
      </c>
      <c r="H30" s="25"/>
      <c r="I30" s="25">
        <f>ROUND(ROUND(H30,2)*ROUND(G30,3),2)</f>
        <v>0</v>
      </c>
      <c r="O30">
        <f>(I30*21)/100</f>
        <v>0</v>
      </c>
      <c r="P30" t="s">
        <v>22</v>
      </c>
    </row>
    <row r="31" spans="1:16" x14ac:dyDescent="0.2">
      <c r="A31" s="26" t="s">
        <v>48</v>
      </c>
      <c r="E31" s="27" t="s">
        <v>49</v>
      </c>
    </row>
    <row r="32" spans="1:16" x14ac:dyDescent="0.2">
      <c r="A32" s="30" t="s">
        <v>50</v>
      </c>
      <c r="E32" s="29" t="s">
        <v>23</v>
      </c>
    </row>
    <row r="33" spans="1:16" ht="25.5" x14ac:dyDescent="0.2">
      <c r="A33" s="17" t="s">
        <v>44</v>
      </c>
      <c r="B33" s="21" t="s">
        <v>39</v>
      </c>
      <c r="C33" s="21" t="s">
        <v>68</v>
      </c>
      <c r="D33" s="17" t="s">
        <v>23</v>
      </c>
      <c r="E33" s="22" t="s">
        <v>69</v>
      </c>
      <c r="F33" s="23" t="s">
        <v>47</v>
      </c>
      <c r="G33" s="24">
        <v>1</v>
      </c>
      <c r="H33" s="25"/>
      <c r="I33" s="25">
        <f>ROUND(ROUND(H33,2)*ROUND(G33,3),2)</f>
        <v>0</v>
      </c>
      <c r="O33">
        <f>(I33*21)/100</f>
        <v>0</v>
      </c>
      <c r="P33" t="s">
        <v>22</v>
      </c>
    </row>
    <row r="34" spans="1:16" x14ac:dyDescent="0.2">
      <c r="A34" s="26" t="s">
        <v>48</v>
      </c>
      <c r="E34" s="27" t="s">
        <v>49</v>
      </c>
    </row>
    <row r="35" spans="1:16" x14ac:dyDescent="0.2">
      <c r="A35" s="30" t="s">
        <v>50</v>
      </c>
      <c r="E35" s="29" t="s">
        <v>23</v>
      </c>
    </row>
    <row r="36" spans="1:16" x14ac:dyDescent="0.2">
      <c r="A36" s="17" t="s">
        <v>44</v>
      </c>
      <c r="B36" s="21" t="s">
        <v>41</v>
      </c>
      <c r="C36" s="21" t="s">
        <v>70</v>
      </c>
      <c r="D36" s="17" t="s">
        <v>23</v>
      </c>
      <c r="E36" s="22" t="s">
        <v>71</v>
      </c>
      <c r="F36" s="23" t="s">
        <v>47</v>
      </c>
      <c r="G36" s="24">
        <v>1</v>
      </c>
      <c r="H36" s="25"/>
      <c r="I36" s="25">
        <f>ROUND(ROUND(H36,2)*ROUND(G36,3),2)</f>
        <v>0</v>
      </c>
      <c r="O36">
        <f>(I36*21)/100</f>
        <v>0</v>
      </c>
      <c r="P36" t="s">
        <v>22</v>
      </c>
    </row>
    <row r="37" spans="1:16" x14ac:dyDescent="0.2">
      <c r="A37" s="26" t="s">
        <v>48</v>
      </c>
      <c r="E37" s="27" t="s">
        <v>49</v>
      </c>
    </row>
    <row r="38" spans="1:16" x14ac:dyDescent="0.2">
      <c r="A38" s="30" t="s">
        <v>50</v>
      </c>
      <c r="E38" s="29" t="s">
        <v>23</v>
      </c>
    </row>
    <row r="39" spans="1:16" x14ac:dyDescent="0.2">
      <c r="A39" s="17" t="s">
        <v>44</v>
      </c>
      <c r="B39" s="21" t="s">
        <v>72</v>
      </c>
      <c r="C39" s="21" t="s">
        <v>73</v>
      </c>
      <c r="D39" s="17" t="s">
        <v>23</v>
      </c>
      <c r="E39" s="22" t="s">
        <v>74</v>
      </c>
      <c r="F39" s="23" t="s">
        <v>47</v>
      </c>
      <c r="G39" s="24">
        <v>1</v>
      </c>
      <c r="H39" s="25"/>
      <c r="I39" s="25">
        <f>ROUND(ROUND(H39,2)*ROUND(G39,3),2)</f>
        <v>0</v>
      </c>
      <c r="O39">
        <f>(I39*21)/100</f>
        <v>0</v>
      </c>
      <c r="P39" t="s">
        <v>22</v>
      </c>
    </row>
    <row r="40" spans="1:16" x14ac:dyDescent="0.2">
      <c r="A40" s="26" t="s">
        <v>48</v>
      </c>
      <c r="E40" s="27" t="s">
        <v>49</v>
      </c>
    </row>
    <row r="41" spans="1:16" x14ac:dyDescent="0.2">
      <c r="A41" s="30" t="s">
        <v>50</v>
      </c>
      <c r="E41" s="29" t="s">
        <v>23</v>
      </c>
    </row>
    <row r="42" spans="1:16" x14ac:dyDescent="0.2">
      <c r="A42" s="17" t="s">
        <v>44</v>
      </c>
      <c r="B42" s="21" t="s">
        <v>75</v>
      </c>
      <c r="C42" s="21" t="s">
        <v>76</v>
      </c>
      <c r="D42" s="17" t="s">
        <v>23</v>
      </c>
      <c r="E42" s="22" t="s">
        <v>77</v>
      </c>
      <c r="F42" s="23" t="s">
        <v>47</v>
      </c>
      <c r="G42" s="24">
        <v>1</v>
      </c>
      <c r="H42" s="25"/>
      <c r="I42" s="25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26" t="s">
        <v>48</v>
      </c>
      <c r="E43" s="27" t="s">
        <v>49</v>
      </c>
    </row>
    <row r="44" spans="1:16" x14ac:dyDescent="0.2">
      <c r="A44" s="30" t="s">
        <v>50</v>
      </c>
      <c r="E44" s="29" t="s">
        <v>23</v>
      </c>
    </row>
    <row r="45" spans="1:16" x14ac:dyDescent="0.2">
      <c r="A45" s="17" t="s">
        <v>44</v>
      </c>
      <c r="B45" s="21" t="s">
        <v>78</v>
      </c>
      <c r="C45" s="21" t="s">
        <v>79</v>
      </c>
      <c r="D45" s="17" t="s">
        <v>23</v>
      </c>
      <c r="E45" s="22" t="s">
        <v>80</v>
      </c>
      <c r="F45" s="23" t="s">
        <v>47</v>
      </c>
      <c r="G45" s="24">
        <v>1</v>
      </c>
      <c r="H45" s="25"/>
      <c r="I45" s="25">
        <f>ROUND(ROUND(H45,2)*ROUND(G45,3),2)</f>
        <v>0</v>
      </c>
      <c r="O45">
        <f>(I45*21)/100</f>
        <v>0</v>
      </c>
      <c r="P45" t="s">
        <v>22</v>
      </c>
    </row>
    <row r="46" spans="1:16" x14ac:dyDescent="0.2">
      <c r="A46" s="26" t="s">
        <v>48</v>
      </c>
      <c r="E46" s="27" t="s">
        <v>49</v>
      </c>
    </row>
    <row r="47" spans="1:16" x14ac:dyDescent="0.2">
      <c r="A47" s="30" t="s">
        <v>50</v>
      </c>
      <c r="E47" s="29" t="s">
        <v>23</v>
      </c>
    </row>
    <row r="48" spans="1:16" x14ac:dyDescent="0.2">
      <c r="A48" s="17" t="s">
        <v>44</v>
      </c>
      <c r="B48" s="21" t="s">
        <v>81</v>
      </c>
      <c r="C48" s="21" t="s">
        <v>82</v>
      </c>
      <c r="D48" s="17" t="s">
        <v>23</v>
      </c>
      <c r="E48" s="22" t="s">
        <v>83</v>
      </c>
      <c r="F48" s="23" t="s">
        <v>47</v>
      </c>
      <c r="G48" s="24">
        <v>1</v>
      </c>
      <c r="H48" s="25"/>
      <c r="I48" s="25">
        <f>ROUND(ROUND(H48,2)*ROUND(G48,3),2)</f>
        <v>0</v>
      </c>
      <c r="O48">
        <f>(I48*21)/100</f>
        <v>0</v>
      </c>
      <c r="P48" t="s">
        <v>22</v>
      </c>
    </row>
    <row r="49" spans="1:16" x14ac:dyDescent="0.2">
      <c r="A49" s="26" t="s">
        <v>48</v>
      </c>
      <c r="E49" s="27" t="s">
        <v>49</v>
      </c>
    </row>
    <row r="50" spans="1:16" x14ac:dyDescent="0.2">
      <c r="A50" s="30" t="s">
        <v>50</v>
      </c>
      <c r="E50" s="29" t="s">
        <v>23</v>
      </c>
    </row>
    <row r="51" spans="1:16" x14ac:dyDescent="0.2">
      <c r="A51" s="17" t="s">
        <v>44</v>
      </c>
      <c r="B51" s="21" t="s">
        <v>84</v>
      </c>
      <c r="C51" s="21" t="s">
        <v>85</v>
      </c>
      <c r="D51" s="17" t="s">
        <v>23</v>
      </c>
      <c r="E51" s="22" t="s">
        <v>86</v>
      </c>
      <c r="F51" s="23" t="s">
        <v>47</v>
      </c>
      <c r="G51" s="24">
        <v>1</v>
      </c>
      <c r="H51" s="25"/>
      <c r="I51" s="25">
        <f>ROUND(ROUND(H51,2)*ROUND(G51,3),2)</f>
        <v>0</v>
      </c>
      <c r="O51">
        <f>(I51*21)/100</f>
        <v>0</v>
      </c>
      <c r="P51" t="s">
        <v>22</v>
      </c>
    </row>
    <row r="52" spans="1:16" x14ac:dyDescent="0.2">
      <c r="A52" s="26" t="s">
        <v>48</v>
      </c>
      <c r="E52" s="27" t="s">
        <v>49</v>
      </c>
    </row>
    <row r="53" spans="1:16" x14ac:dyDescent="0.2">
      <c r="A53" s="30" t="s">
        <v>50</v>
      </c>
      <c r="E53" s="29" t="s">
        <v>23</v>
      </c>
    </row>
    <row r="54" spans="1:16" x14ac:dyDescent="0.2">
      <c r="A54" s="17" t="s">
        <v>44</v>
      </c>
      <c r="B54" s="21" t="s">
        <v>87</v>
      </c>
      <c r="C54" s="21" t="s">
        <v>88</v>
      </c>
      <c r="D54" s="17" t="s">
        <v>23</v>
      </c>
      <c r="E54" s="22" t="s">
        <v>89</v>
      </c>
      <c r="F54" s="23" t="s">
        <v>47</v>
      </c>
      <c r="G54" s="24">
        <v>1</v>
      </c>
      <c r="H54" s="25"/>
      <c r="I54" s="25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26" t="s">
        <v>48</v>
      </c>
      <c r="E55" s="27" t="s">
        <v>49</v>
      </c>
    </row>
    <row r="56" spans="1:16" x14ac:dyDescent="0.2">
      <c r="A56" s="30" t="s">
        <v>50</v>
      </c>
      <c r="E56" s="29" t="s">
        <v>23</v>
      </c>
    </row>
    <row r="57" spans="1:16" x14ac:dyDescent="0.2">
      <c r="A57" s="17" t="s">
        <v>44</v>
      </c>
      <c r="B57" s="21" t="s">
        <v>90</v>
      </c>
      <c r="C57" s="21" t="s">
        <v>91</v>
      </c>
      <c r="D57" s="17" t="s">
        <v>23</v>
      </c>
      <c r="E57" s="22" t="s">
        <v>92</v>
      </c>
      <c r="F57" s="23" t="s">
        <v>47</v>
      </c>
      <c r="G57" s="24">
        <v>1</v>
      </c>
      <c r="H57" s="25"/>
      <c r="I57" s="25">
        <f>ROUND(ROUND(H57,2)*ROUND(G57,3),2)</f>
        <v>0</v>
      </c>
      <c r="O57">
        <f>(I57*21)/100</f>
        <v>0</v>
      </c>
      <c r="P57" t="s">
        <v>22</v>
      </c>
    </row>
    <row r="58" spans="1:16" x14ac:dyDescent="0.2">
      <c r="A58" s="26" t="s">
        <v>48</v>
      </c>
      <c r="E58" s="27" t="s">
        <v>49</v>
      </c>
    </row>
    <row r="59" spans="1:16" x14ac:dyDescent="0.2">
      <c r="A59" s="30" t="s">
        <v>50</v>
      </c>
      <c r="E59" s="29" t="s">
        <v>23</v>
      </c>
    </row>
    <row r="60" spans="1:16" x14ac:dyDescent="0.2">
      <c r="A60" s="17" t="s">
        <v>44</v>
      </c>
      <c r="B60" s="21" t="s">
        <v>93</v>
      </c>
      <c r="C60" s="21" t="s">
        <v>94</v>
      </c>
      <c r="D60" s="17" t="s">
        <v>23</v>
      </c>
      <c r="E60" s="22" t="s">
        <v>95</v>
      </c>
      <c r="F60" s="23" t="s">
        <v>47</v>
      </c>
      <c r="G60" s="24">
        <v>1</v>
      </c>
      <c r="H60" s="25"/>
      <c r="I60" s="25">
        <f>ROUND(ROUND(H60,2)*ROUND(G60,3),2)</f>
        <v>0</v>
      </c>
      <c r="O60">
        <f>(I60*21)/100</f>
        <v>0</v>
      </c>
      <c r="P60" t="s">
        <v>22</v>
      </c>
    </row>
    <row r="61" spans="1:16" x14ac:dyDescent="0.2">
      <c r="A61" s="26" t="s">
        <v>48</v>
      </c>
      <c r="E61" s="27" t="s">
        <v>49</v>
      </c>
    </row>
    <row r="62" spans="1:16" x14ac:dyDescent="0.2">
      <c r="A62" s="30" t="s">
        <v>50</v>
      </c>
      <c r="E62" s="29" t="s">
        <v>23</v>
      </c>
    </row>
    <row r="63" spans="1:16" x14ac:dyDescent="0.2">
      <c r="A63" s="17" t="s">
        <v>44</v>
      </c>
      <c r="B63" s="21" t="s">
        <v>96</v>
      </c>
      <c r="C63" s="21" t="s">
        <v>97</v>
      </c>
      <c r="D63" s="17" t="s">
        <v>23</v>
      </c>
      <c r="E63" s="22" t="s">
        <v>98</v>
      </c>
      <c r="F63" s="23" t="s">
        <v>47</v>
      </c>
      <c r="G63" s="24">
        <v>1</v>
      </c>
      <c r="H63" s="25"/>
      <c r="I63" s="25">
        <f>ROUND(ROUND(H63,2)*ROUND(G63,3),2)</f>
        <v>0</v>
      </c>
      <c r="O63">
        <f>(I63*21)/100</f>
        <v>0</v>
      </c>
      <c r="P63" t="s">
        <v>22</v>
      </c>
    </row>
    <row r="64" spans="1:16" x14ac:dyDescent="0.2">
      <c r="A64" s="26" t="s">
        <v>48</v>
      </c>
      <c r="E64" s="27" t="s">
        <v>49</v>
      </c>
    </row>
    <row r="65" spans="1:5" x14ac:dyDescent="0.2">
      <c r="A65" s="28" t="s">
        <v>50</v>
      </c>
      <c r="E65" s="29" t="s">
        <v>23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38"/>
  <sheetViews>
    <sheetView topLeftCell="B1" workbookViewId="0">
      <pane ySplit="7" topLeftCell="A325" activePane="bottomLeft" state="frozen"/>
      <selection pane="bottomLeft" activeCell="B254" sqref="B254:I25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0+O8+O12+O76+O86+O114+O133+O278</f>
        <v>0</v>
      </c>
      <c r="P2" t="s">
        <v>21</v>
      </c>
    </row>
    <row r="3" spans="1:18" ht="15" customHeight="1" x14ac:dyDescent="0.25">
      <c r="A3" t="s">
        <v>11</v>
      </c>
      <c r="B3" s="10" t="s">
        <v>13</v>
      </c>
      <c r="C3" s="47" t="s">
        <v>14</v>
      </c>
      <c r="D3" s="43"/>
      <c r="E3" s="11" t="s">
        <v>15</v>
      </c>
      <c r="F3" s="4"/>
      <c r="G3" s="9"/>
      <c r="H3" s="8" t="s">
        <v>99</v>
      </c>
      <c r="I3" s="31">
        <f>0+I8+I12+I76+I86+I114+I133+I278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48" t="s">
        <v>99</v>
      </c>
      <c r="D4" s="49"/>
      <c r="E4" s="13" t="s">
        <v>100</v>
      </c>
      <c r="F4" s="2"/>
      <c r="G4" s="2"/>
      <c r="H4" s="14"/>
      <c r="I4" s="14"/>
      <c r="O4" t="s">
        <v>19</v>
      </c>
      <c r="P4" t="s">
        <v>22</v>
      </c>
    </row>
    <row r="5" spans="1:18" ht="12.75" customHeight="1" x14ac:dyDescent="0.2">
      <c r="A5" s="46" t="s">
        <v>25</v>
      </c>
      <c r="B5" s="46" t="s">
        <v>27</v>
      </c>
      <c r="C5" s="46" t="s">
        <v>29</v>
      </c>
      <c r="D5" s="46" t="s">
        <v>30</v>
      </c>
      <c r="E5" s="46" t="s">
        <v>31</v>
      </c>
      <c r="F5" s="46" t="s">
        <v>33</v>
      </c>
      <c r="G5" s="46" t="s">
        <v>35</v>
      </c>
      <c r="H5" s="46" t="s">
        <v>37</v>
      </c>
      <c r="I5" s="46"/>
      <c r="O5" t="s">
        <v>20</v>
      </c>
      <c r="P5" t="s">
        <v>22</v>
      </c>
    </row>
    <row r="6" spans="1:18" ht="12.75" customHeight="1" x14ac:dyDescent="0.2">
      <c r="A6" s="46"/>
      <c r="B6" s="46"/>
      <c r="C6" s="46"/>
      <c r="D6" s="46"/>
      <c r="E6" s="46"/>
      <c r="F6" s="46"/>
      <c r="G6" s="46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44</v>
      </c>
      <c r="B9" s="21" t="s">
        <v>28</v>
      </c>
      <c r="C9" s="21" t="s">
        <v>101</v>
      </c>
      <c r="D9" s="17" t="s">
        <v>23</v>
      </c>
      <c r="E9" s="22" t="s">
        <v>102</v>
      </c>
      <c r="F9" s="23" t="s">
        <v>103</v>
      </c>
      <c r="G9" s="24">
        <v>8</v>
      </c>
      <c r="H9" s="25"/>
      <c r="I9" s="25">
        <f>ROUND(ROUND(H9,2)*ROUND(G9,3),2)</f>
        <v>0</v>
      </c>
      <c r="O9">
        <f>(I9*21)/100</f>
        <v>0</v>
      </c>
      <c r="P9" t="s">
        <v>22</v>
      </c>
    </row>
    <row r="10" spans="1:18" ht="25.5" x14ac:dyDescent="0.2">
      <c r="A10" s="26" t="s">
        <v>48</v>
      </c>
      <c r="E10" s="27" t="s">
        <v>104</v>
      </c>
    </row>
    <row r="11" spans="1:18" x14ac:dyDescent="0.2">
      <c r="A11" s="28" t="s">
        <v>50</v>
      </c>
      <c r="E11" s="29" t="s">
        <v>23</v>
      </c>
    </row>
    <row r="12" spans="1:18" ht="12.75" customHeight="1" x14ac:dyDescent="0.2">
      <c r="A12" s="2" t="s">
        <v>42</v>
      </c>
      <c r="B12" s="2"/>
      <c r="C12" s="32" t="s">
        <v>28</v>
      </c>
      <c r="D12" s="2"/>
      <c r="E12" s="19" t="s">
        <v>95</v>
      </c>
      <c r="F12" s="2"/>
      <c r="G12" s="2"/>
      <c r="H12" s="2"/>
      <c r="I12" s="33">
        <f>0+Q12</f>
        <v>0</v>
      </c>
      <c r="O12">
        <f>0+R12</f>
        <v>0</v>
      </c>
      <c r="Q12">
        <f>0+I13+I16+I19+I22+I25+I28+I31+I34+I37+I40+I43+I46+I49+I52+I55+I58+I61+I64+I67+I70+I73</f>
        <v>0</v>
      </c>
      <c r="R12">
        <f>0+O13+O16+O19+O22+O25+O28+O31+O34+O37+O40+O43+O46+O49+O52+O55+O58+O61+O64+O67+O70+O73</f>
        <v>0</v>
      </c>
    </row>
    <row r="13" spans="1:18" x14ac:dyDescent="0.2">
      <c r="A13" s="17" t="s">
        <v>44</v>
      </c>
      <c r="B13" s="21" t="s">
        <v>22</v>
      </c>
      <c r="C13" s="21" t="s">
        <v>105</v>
      </c>
      <c r="D13" s="17" t="s">
        <v>23</v>
      </c>
      <c r="E13" s="22" t="s">
        <v>106</v>
      </c>
      <c r="F13" s="23" t="s">
        <v>107</v>
      </c>
      <c r="G13" s="24">
        <v>266.68</v>
      </c>
      <c r="H13" s="25"/>
      <c r="I13" s="25">
        <f>ROUND(ROUND(H13,2)*ROUND(G13,3),2)</f>
        <v>0</v>
      </c>
      <c r="O13">
        <f>(I13*21)/100</f>
        <v>0</v>
      </c>
      <c r="P13" t="s">
        <v>22</v>
      </c>
    </row>
    <row r="14" spans="1:18" ht="63.75" x14ac:dyDescent="0.2">
      <c r="A14" s="26" t="s">
        <v>48</v>
      </c>
      <c r="E14" s="27" t="s">
        <v>108</v>
      </c>
    </row>
    <row r="15" spans="1:18" x14ac:dyDescent="0.2">
      <c r="A15" s="30" t="s">
        <v>50</v>
      </c>
      <c r="E15" s="29" t="s">
        <v>109</v>
      </c>
    </row>
    <row r="16" spans="1:18" x14ac:dyDescent="0.2">
      <c r="A16" s="17" t="s">
        <v>44</v>
      </c>
      <c r="B16" s="21" t="s">
        <v>21</v>
      </c>
      <c r="C16" s="21" t="s">
        <v>110</v>
      </c>
      <c r="D16" s="17" t="s">
        <v>23</v>
      </c>
      <c r="E16" s="22" t="s">
        <v>111</v>
      </c>
      <c r="F16" s="23" t="s">
        <v>107</v>
      </c>
      <c r="G16" s="24">
        <v>295.27999999999997</v>
      </c>
      <c r="H16" s="25"/>
      <c r="I16" s="25">
        <f>ROUND(ROUND(H16,2)*ROUND(G16,3),2)</f>
        <v>0</v>
      </c>
      <c r="O16">
        <f>(I16*21)/100</f>
        <v>0</v>
      </c>
      <c r="P16" t="s">
        <v>22</v>
      </c>
    </row>
    <row r="17" spans="1:16" ht="51" x14ac:dyDescent="0.2">
      <c r="A17" s="26" t="s">
        <v>48</v>
      </c>
      <c r="E17" s="27" t="s">
        <v>112</v>
      </c>
    </row>
    <row r="18" spans="1:16" ht="25.5" x14ac:dyDescent="0.2">
      <c r="A18" s="30" t="s">
        <v>50</v>
      </c>
      <c r="E18" s="29" t="s">
        <v>113</v>
      </c>
    </row>
    <row r="19" spans="1:16" x14ac:dyDescent="0.2">
      <c r="A19" s="17" t="s">
        <v>44</v>
      </c>
      <c r="B19" s="21" t="s">
        <v>32</v>
      </c>
      <c r="C19" s="21" t="s">
        <v>114</v>
      </c>
      <c r="D19" s="17" t="s">
        <v>23</v>
      </c>
      <c r="E19" s="22" t="s">
        <v>115</v>
      </c>
      <c r="F19" s="23" t="s">
        <v>107</v>
      </c>
      <c r="G19" s="24">
        <v>326.64999999999998</v>
      </c>
      <c r="H19" s="25"/>
      <c r="I19" s="25">
        <f>ROUND(ROUND(H19,2)*ROUND(G19,3),2)</f>
        <v>0</v>
      </c>
      <c r="O19">
        <f>(I19*21)/100</f>
        <v>0</v>
      </c>
      <c r="P19" t="s">
        <v>22</v>
      </c>
    </row>
    <row r="20" spans="1:16" ht="38.25" x14ac:dyDescent="0.2">
      <c r="A20" s="26" t="s">
        <v>48</v>
      </c>
      <c r="E20" s="27" t="s">
        <v>116</v>
      </c>
    </row>
    <row r="21" spans="1:16" ht="25.5" x14ac:dyDescent="0.2">
      <c r="A21" s="30" t="s">
        <v>50</v>
      </c>
      <c r="E21" s="29" t="s">
        <v>117</v>
      </c>
    </row>
    <row r="22" spans="1:16" x14ac:dyDescent="0.2">
      <c r="A22" s="17" t="s">
        <v>44</v>
      </c>
      <c r="B22" s="21" t="s">
        <v>34</v>
      </c>
      <c r="C22" s="21" t="s">
        <v>118</v>
      </c>
      <c r="D22" s="17" t="s">
        <v>23</v>
      </c>
      <c r="E22" s="22" t="s">
        <v>119</v>
      </c>
      <c r="F22" s="23" t="s">
        <v>120</v>
      </c>
      <c r="G22" s="24">
        <v>50</v>
      </c>
      <c r="H22" s="25"/>
      <c r="I22" s="25">
        <f>ROUND(ROUND(H22,2)*ROUND(G22,3),2)</f>
        <v>0</v>
      </c>
      <c r="O22">
        <f>(I22*21)/100</f>
        <v>0</v>
      </c>
      <c r="P22" t="s">
        <v>22</v>
      </c>
    </row>
    <row r="23" spans="1:16" ht="38.25" x14ac:dyDescent="0.2">
      <c r="A23" s="26" t="s">
        <v>48</v>
      </c>
      <c r="E23" s="27" t="s">
        <v>121</v>
      </c>
    </row>
    <row r="24" spans="1:16" x14ac:dyDescent="0.2">
      <c r="A24" s="30" t="s">
        <v>50</v>
      </c>
      <c r="E24" s="29" t="s">
        <v>23</v>
      </c>
    </row>
    <row r="25" spans="1:16" x14ac:dyDescent="0.2">
      <c r="A25" s="17" t="s">
        <v>44</v>
      </c>
      <c r="B25" s="21" t="s">
        <v>36</v>
      </c>
      <c r="C25" s="21" t="s">
        <v>122</v>
      </c>
      <c r="D25" s="17" t="s">
        <v>23</v>
      </c>
      <c r="E25" s="22" t="s">
        <v>123</v>
      </c>
      <c r="F25" s="23" t="s">
        <v>124</v>
      </c>
      <c r="G25" s="24">
        <v>50</v>
      </c>
      <c r="H25" s="25"/>
      <c r="I25" s="25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26" t="s">
        <v>48</v>
      </c>
      <c r="E26" s="27" t="s">
        <v>125</v>
      </c>
    </row>
    <row r="27" spans="1:16" x14ac:dyDescent="0.2">
      <c r="A27" s="30" t="s">
        <v>50</v>
      </c>
      <c r="E27" s="29" t="s">
        <v>23</v>
      </c>
    </row>
    <row r="28" spans="1:16" x14ac:dyDescent="0.2">
      <c r="A28" s="17" t="s">
        <v>44</v>
      </c>
      <c r="B28" s="21" t="s">
        <v>62</v>
      </c>
      <c r="C28" s="21" t="s">
        <v>126</v>
      </c>
      <c r="D28" s="17" t="s">
        <v>23</v>
      </c>
      <c r="E28" s="22" t="s">
        <v>127</v>
      </c>
      <c r="F28" s="23" t="s">
        <v>128</v>
      </c>
      <c r="G28" s="24">
        <v>2</v>
      </c>
      <c r="H28" s="25"/>
      <c r="I28" s="25">
        <f>ROUND(ROUND(H28,2)*ROUND(G28,3),2)</f>
        <v>0</v>
      </c>
      <c r="O28">
        <f>(I28*21)/100</f>
        <v>0</v>
      </c>
      <c r="P28" t="s">
        <v>22</v>
      </c>
    </row>
    <row r="29" spans="1:16" ht="25.5" x14ac:dyDescent="0.2">
      <c r="A29" s="26" t="s">
        <v>48</v>
      </c>
      <c r="E29" s="27" t="s">
        <v>129</v>
      </c>
    </row>
    <row r="30" spans="1:16" x14ac:dyDescent="0.2">
      <c r="A30" s="30" t="s">
        <v>50</v>
      </c>
      <c r="E30" s="29" t="s">
        <v>130</v>
      </c>
    </row>
    <row r="31" spans="1:16" x14ac:dyDescent="0.2">
      <c r="A31" s="17" t="s">
        <v>44</v>
      </c>
      <c r="B31" s="21" t="s">
        <v>65</v>
      </c>
      <c r="C31" s="21" t="s">
        <v>131</v>
      </c>
      <c r="D31" s="17" t="s">
        <v>23</v>
      </c>
      <c r="E31" s="22" t="s">
        <v>132</v>
      </c>
      <c r="F31" s="23" t="s">
        <v>128</v>
      </c>
      <c r="G31" s="24">
        <v>9</v>
      </c>
      <c r="H31" s="25"/>
      <c r="I31" s="25">
        <f>ROUND(ROUND(H31,2)*ROUND(G31,3),2)</f>
        <v>0</v>
      </c>
      <c r="O31">
        <f>(I31*21)/100</f>
        <v>0</v>
      </c>
      <c r="P31" t="s">
        <v>22</v>
      </c>
    </row>
    <row r="32" spans="1:16" ht="25.5" x14ac:dyDescent="0.2">
      <c r="A32" s="26" t="s">
        <v>48</v>
      </c>
      <c r="E32" s="27" t="s">
        <v>133</v>
      </c>
    </row>
    <row r="33" spans="1:16" x14ac:dyDescent="0.2">
      <c r="A33" s="30" t="s">
        <v>50</v>
      </c>
      <c r="E33" s="29" t="s">
        <v>134</v>
      </c>
    </row>
    <row r="34" spans="1:16" x14ac:dyDescent="0.2">
      <c r="A34" s="17" t="s">
        <v>44</v>
      </c>
      <c r="B34" s="21" t="s">
        <v>39</v>
      </c>
      <c r="C34" s="21" t="s">
        <v>135</v>
      </c>
      <c r="D34" s="17" t="s">
        <v>23</v>
      </c>
      <c r="E34" s="22" t="s">
        <v>136</v>
      </c>
      <c r="F34" s="23" t="s">
        <v>137</v>
      </c>
      <c r="G34" s="24">
        <v>73.5</v>
      </c>
      <c r="H34" s="25"/>
      <c r="I34" s="25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26" t="s">
        <v>48</v>
      </c>
      <c r="E35" s="27" t="s">
        <v>138</v>
      </c>
    </row>
    <row r="36" spans="1:16" ht="25.5" x14ac:dyDescent="0.2">
      <c r="A36" s="30" t="s">
        <v>50</v>
      </c>
      <c r="E36" s="29" t="s">
        <v>139</v>
      </c>
    </row>
    <row r="37" spans="1:16" x14ac:dyDescent="0.2">
      <c r="A37" s="17" t="s">
        <v>44</v>
      </c>
      <c r="B37" s="21" t="s">
        <v>41</v>
      </c>
      <c r="C37" s="21" t="s">
        <v>140</v>
      </c>
      <c r="D37" s="17" t="s">
        <v>23</v>
      </c>
      <c r="E37" s="22" t="s">
        <v>141</v>
      </c>
      <c r="F37" s="23" t="s">
        <v>137</v>
      </c>
      <c r="G37" s="24">
        <v>8.5960000000000001</v>
      </c>
      <c r="H37" s="25"/>
      <c r="I37" s="25">
        <f>ROUND(ROUND(H37,2)*ROUND(G37,3),2)</f>
        <v>0</v>
      </c>
      <c r="O37">
        <f>(I37*21)/100</f>
        <v>0</v>
      </c>
      <c r="P37" t="s">
        <v>22</v>
      </c>
    </row>
    <row r="38" spans="1:16" ht="38.25" x14ac:dyDescent="0.2">
      <c r="A38" s="26" t="s">
        <v>48</v>
      </c>
      <c r="E38" s="27" t="s">
        <v>142</v>
      </c>
    </row>
    <row r="39" spans="1:16" x14ac:dyDescent="0.2">
      <c r="A39" s="30" t="s">
        <v>50</v>
      </c>
      <c r="E39" s="29" t="s">
        <v>143</v>
      </c>
    </row>
    <row r="40" spans="1:16" x14ac:dyDescent="0.2">
      <c r="A40" s="17" t="s">
        <v>44</v>
      </c>
      <c r="B40" s="21" t="s">
        <v>72</v>
      </c>
      <c r="C40" s="21" t="s">
        <v>144</v>
      </c>
      <c r="D40" s="17" t="s">
        <v>23</v>
      </c>
      <c r="E40" s="22" t="s">
        <v>145</v>
      </c>
      <c r="F40" s="23" t="s">
        <v>137</v>
      </c>
      <c r="G40" s="24">
        <v>411.93799999999999</v>
      </c>
      <c r="H40" s="25"/>
      <c r="I40" s="25">
        <f>ROUND(ROUND(H40,2)*ROUND(G40,3),2)</f>
        <v>0</v>
      </c>
      <c r="O40">
        <f>(I40*21)/100</f>
        <v>0</v>
      </c>
      <c r="P40" t="s">
        <v>22</v>
      </c>
    </row>
    <row r="41" spans="1:16" ht="38.25" x14ac:dyDescent="0.2">
      <c r="A41" s="26" t="s">
        <v>48</v>
      </c>
      <c r="E41" s="27" t="s">
        <v>146</v>
      </c>
    </row>
    <row r="42" spans="1:16" ht="38.25" x14ac:dyDescent="0.2">
      <c r="A42" s="30" t="s">
        <v>50</v>
      </c>
      <c r="E42" s="29" t="s">
        <v>147</v>
      </c>
    </row>
    <row r="43" spans="1:16" x14ac:dyDescent="0.2">
      <c r="A43" s="17" t="s">
        <v>44</v>
      </c>
      <c r="B43" s="21" t="s">
        <v>75</v>
      </c>
      <c r="C43" s="21" t="s">
        <v>148</v>
      </c>
      <c r="D43" s="17" t="s">
        <v>23</v>
      </c>
      <c r="E43" s="22" t="s">
        <v>149</v>
      </c>
      <c r="F43" s="23" t="s">
        <v>137</v>
      </c>
      <c r="G43" s="24">
        <v>411.93799999999999</v>
      </c>
      <c r="H43" s="25"/>
      <c r="I43" s="25">
        <f>ROUND(ROUND(H43,2)*ROUND(G43,3),2)</f>
        <v>0</v>
      </c>
      <c r="O43">
        <f>(I43*21)/100</f>
        <v>0</v>
      </c>
      <c r="P43" t="s">
        <v>22</v>
      </c>
    </row>
    <row r="44" spans="1:16" ht="38.25" x14ac:dyDescent="0.2">
      <c r="A44" s="26" t="s">
        <v>48</v>
      </c>
      <c r="E44" s="27" t="s">
        <v>150</v>
      </c>
    </row>
    <row r="45" spans="1:16" x14ac:dyDescent="0.2">
      <c r="A45" s="30" t="s">
        <v>50</v>
      </c>
      <c r="E45" s="29" t="s">
        <v>23</v>
      </c>
    </row>
    <row r="46" spans="1:16" x14ac:dyDescent="0.2">
      <c r="A46" s="17" t="s">
        <v>44</v>
      </c>
      <c r="B46" s="21" t="s">
        <v>78</v>
      </c>
      <c r="C46" s="21" t="s">
        <v>151</v>
      </c>
      <c r="D46" s="17" t="s">
        <v>23</v>
      </c>
      <c r="E46" s="22" t="s">
        <v>152</v>
      </c>
      <c r="F46" s="23" t="s">
        <v>107</v>
      </c>
      <c r="G46" s="24">
        <v>1133.83</v>
      </c>
      <c r="H46" s="25"/>
      <c r="I46" s="25">
        <f>ROUND(ROUND(H46,2)*ROUND(G46,3),2)</f>
        <v>0</v>
      </c>
      <c r="O46">
        <f>(I46*21)/100</f>
        <v>0</v>
      </c>
      <c r="P46" t="s">
        <v>22</v>
      </c>
    </row>
    <row r="47" spans="1:16" ht="25.5" x14ac:dyDescent="0.2">
      <c r="A47" s="26" t="s">
        <v>48</v>
      </c>
      <c r="E47" s="27" t="s">
        <v>153</v>
      </c>
    </row>
    <row r="48" spans="1:16" x14ac:dyDescent="0.2">
      <c r="A48" s="30" t="s">
        <v>50</v>
      </c>
      <c r="E48" s="29" t="s">
        <v>154</v>
      </c>
    </row>
    <row r="49" spans="1:16" x14ac:dyDescent="0.2">
      <c r="A49" s="17" t="s">
        <v>44</v>
      </c>
      <c r="B49" s="21" t="s">
        <v>81</v>
      </c>
      <c r="C49" s="21" t="s">
        <v>155</v>
      </c>
      <c r="D49" s="17" t="s">
        <v>23</v>
      </c>
      <c r="E49" s="22" t="s">
        <v>156</v>
      </c>
      <c r="F49" s="23" t="s">
        <v>107</v>
      </c>
      <c r="G49" s="24">
        <v>1133.83</v>
      </c>
      <c r="H49" s="25"/>
      <c r="I49" s="25">
        <f>ROUND(ROUND(H49,2)*ROUND(G49,3),2)</f>
        <v>0</v>
      </c>
      <c r="O49">
        <f>(I49*21)/100</f>
        <v>0</v>
      </c>
      <c r="P49" t="s">
        <v>22</v>
      </c>
    </row>
    <row r="50" spans="1:16" ht="25.5" x14ac:dyDescent="0.2">
      <c r="A50" s="26" t="s">
        <v>48</v>
      </c>
      <c r="E50" s="27" t="s">
        <v>157</v>
      </c>
    </row>
    <row r="51" spans="1:16" x14ac:dyDescent="0.2">
      <c r="A51" s="30" t="s">
        <v>50</v>
      </c>
      <c r="E51" s="29" t="s">
        <v>154</v>
      </c>
    </row>
    <row r="52" spans="1:16" x14ac:dyDescent="0.2">
      <c r="A52" s="17" t="s">
        <v>44</v>
      </c>
      <c r="B52" s="21" t="s">
        <v>84</v>
      </c>
      <c r="C52" s="21" t="s">
        <v>158</v>
      </c>
      <c r="D52" s="17" t="s">
        <v>23</v>
      </c>
      <c r="E52" s="22" t="s">
        <v>159</v>
      </c>
      <c r="F52" s="23" t="s">
        <v>137</v>
      </c>
      <c r="G52" s="24">
        <v>420.53399999999999</v>
      </c>
      <c r="H52" s="25"/>
      <c r="I52" s="25">
        <f>ROUND(ROUND(H52,2)*ROUND(G52,3),2)</f>
        <v>0</v>
      </c>
      <c r="O52">
        <f>(I52*21)/100</f>
        <v>0</v>
      </c>
      <c r="P52" t="s">
        <v>22</v>
      </c>
    </row>
    <row r="53" spans="1:16" ht="25.5" x14ac:dyDescent="0.2">
      <c r="A53" s="26" t="s">
        <v>48</v>
      </c>
      <c r="E53" s="27" t="s">
        <v>160</v>
      </c>
    </row>
    <row r="54" spans="1:16" x14ac:dyDescent="0.2">
      <c r="A54" s="30" t="s">
        <v>50</v>
      </c>
      <c r="E54" s="29" t="s">
        <v>161</v>
      </c>
    </row>
    <row r="55" spans="1:16" x14ac:dyDescent="0.2">
      <c r="A55" s="17" t="s">
        <v>44</v>
      </c>
      <c r="B55" s="21" t="s">
        <v>87</v>
      </c>
      <c r="C55" s="21" t="s">
        <v>162</v>
      </c>
      <c r="D55" s="17" t="s">
        <v>23</v>
      </c>
      <c r="E55" s="22" t="s">
        <v>163</v>
      </c>
      <c r="F55" s="23" t="s">
        <v>137</v>
      </c>
      <c r="G55" s="24">
        <v>434.03</v>
      </c>
      <c r="H55" s="25"/>
      <c r="I55" s="25">
        <f>ROUND(ROUND(H55,2)*ROUND(G55,3),2)</f>
        <v>0</v>
      </c>
      <c r="O55">
        <f>(I55*21)/100</f>
        <v>0</v>
      </c>
      <c r="P55" t="s">
        <v>22</v>
      </c>
    </row>
    <row r="56" spans="1:16" ht="25.5" x14ac:dyDescent="0.2">
      <c r="A56" s="26" t="s">
        <v>48</v>
      </c>
      <c r="E56" s="27" t="s">
        <v>164</v>
      </c>
    </row>
    <row r="57" spans="1:16" ht="25.5" x14ac:dyDescent="0.2">
      <c r="A57" s="30" t="s">
        <v>50</v>
      </c>
      <c r="E57" s="29" t="s">
        <v>165</v>
      </c>
    </row>
    <row r="58" spans="1:16" x14ac:dyDescent="0.2">
      <c r="A58" s="17" t="s">
        <v>44</v>
      </c>
      <c r="B58" s="21" t="s">
        <v>90</v>
      </c>
      <c r="C58" s="21" t="s">
        <v>166</v>
      </c>
      <c r="D58" s="17" t="s">
        <v>23</v>
      </c>
      <c r="E58" s="22" t="s">
        <v>167</v>
      </c>
      <c r="F58" s="23" t="s">
        <v>168</v>
      </c>
      <c r="G58" s="24">
        <v>744.34500000000003</v>
      </c>
      <c r="H58" s="25"/>
      <c r="I58" s="25">
        <f>ROUND(ROUND(H58,2)*ROUND(G58,3),2)</f>
        <v>0</v>
      </c>
      <c r="O58">
        <f>(I58*21)/100</f>
        <v>0</v>
      </c>
      <c r="P58" t="s">
        <v>22</v>
      </c>
    </row>
    <row r="59" spans="1:16" ht="25.5" x14ac:dyDescent="0.2">
      <c r="A59" s="26" t="s">
        <v>48</v>
      </c>
      <c r="E59" s="27" t="s">
        <v>169</v>
      </c>
    </row>
    <row r="60" spans="1:16" x14ac:dyDescent="0.2">
      <c r="A60" s="30" t="s">
        <v>50</v>
      </c>
      <c r="E60" s="29" t="s">
        <v>170</v>
      </c>
    </row>
    <row r="61" spans="1:16" x14ac:dyDescent="0.2">
      <c r="A61" s="17" t="s">
        <v>44</v>
      </c>
      <c r="B61" s="21" t="s">
        <v>93</v>
      </c>
      <c r="C61" s="21" t="s">
        <v>171</v>
      </c>
      <c r="D61" s="17" t="s">
        <v>23</v>
      </c>
      <c r="E61" s="22" t="s">
        <v>172</v>
      </c>
      <c r="F61" s="23" t="s">
        <v>137</v>
      </c>
      <c r="G61" s="24">
        <v>286.79399999999998</v>
      </c>
      <c r="H61" s="25"/>
      <c r="I61" s="25">
        <f>ROUND(ROUND(H61,2)*ROUND(G61,3),2)</f>
        <v>0</v>
      </c>
      <c r="O61">
        <f>(I61*21)/100</f>
        <v>0</v>
      </c>
      <c r="P61" t="s">
        <v>22</v>
      </c>
    </row>
    <row r="62" spans="1:16" ht="25.5" x14ac:dyDescent="0.2">
      <c r="A62" s="26" t="s">
        <v>48</v>
      </c>
      <c r="E62" s="27" t="s">
        <v>173</v>
      </c>
    </row>
    <row r="63" spans="1:16" ht="25.5" x14ac:dyDescent="0.2">
      <c r="A63" s="30" t="s">
        <v>50</v>
      </c>
      <c r="E63" s="29" t="s">
        <v>174</v>
      </c>
    </row>
    <row r="64" spans="1:16" x14ac:dyDescent="0.2">
      <c r="A64" s="17" t="s">
        <v>175</v>
      </c>
      <c r="B64" s="34" t="s">
        <v>96</v>
      </c>
      <c r="C64" s="34" t="s">
        <v>176</v>
      </c>
      <c r="D64" s="35" t="s">
        <v>23</v>
      </c>
      <c r="E64" s="36" t="s">
        <v>177</v>
      </c>
      <c r="F64" s="37" t="s">
        <v>168</v>
      </c>
      <c r="G64" s="38">
        <v>516.22900000000004</v>
      </c>
      <c r="H64" s="39"/>
      <c r="I64" s="39">
        <f>ROUND(ROUND(H64,2)*ROUND(G64,3),2)</f>
        <v>0</v>
      </c>
      <c r="O64">
        <f>(I64*21)/100</f>
        <v>0</v>
      </c>
      <c r="P64" t="s">
        <v>22</v>
      </c>
    </row>
    <row r="65" spans="1:18" ht="25.5" x14ac:dyDescent="0.2">
      <c r="A65" s="26" t="s">
        <v>48</v>
      </c>
      <c r="B65" s="40"/>
      <c r="C65" s="40"/>
      <c r="D65" s="40"/>
      <c r="E65" s="41" t="s">
        <v>178</v>
      </c>
      <c r="F65" s="40"/>
      <c r="G65" s="40"/>
      <c r="H65" s="40"/>
      <c r="I65" s="40"/>
    </row>
    <row r="66" spans="1:18" x14ac:dyDescent="0.2">
      <c r="A66" s="30" t="s">
        <v>50</v>
      </c>
      <c r="B66" s="40"/>
      <c r="C66" s="40"/>
      <c r="D66" s="40"/>
      <c r="E66" s="42" t="s">
        <v>179</v>
      </c>
      <c r="F66" s="40"/>
      <c r="G66" s="40"/>
      <c r="H66" s="40"/>
      <c r="I66" s="40"/>
    </row>
    <row r="67" spans="1:18" x14ac:dyDescent="0.2">
      <c r="A67" s="17" t="s">
        <v>44</v>
      </c>
      <c r="B67" s="21" t="s">
        <v>180</v>
      </c>
      <c r="C67" s="21" t="s">
        <v>181</v>
      </c>
      <c r="D67" s="17" t="s">
        <v>23</v>
      </c>
      <c r="E67" s="22" t="s">
        <v>182</v>
      </c>
      <c r="F67" s="23" t="s">
        <v>137</v>
      </c>
      <c r="G67" s="24">
        <v>107.509</v>
      </c>
      <c r="H67" s="25"/>
      <c r="I67" s="25">
        <f>ROUND(ROUND(H67,2)*ROUND(G67,3),2)</f>
        <v>0</v>
      </c>
      <c r="O67">
        <f>(I67*21)/100</f>
        <v>0</v>
      </c>
      <c r="P67" t="s">
        <v>22</v>
      </c>
    </row>
    <row r="68" spans="1:18" ht="38.25" x14ac:dyDescent="0.2">
      <c r="A68" s="26" t="s">
        <v>48</v>
      </c>
      <c r="E68" s="27" t="s">
        <v>183</v>
      </c>
    </row>
    <row r="69" spans="1:18" ht="51" x14ac:dyDescent="0.2">
      <c r="A69" s="30" t="s">
        <v>50</v>
      </c>
      <c r="E69" s="29" t="s">
        <v>184</v>
      </c>
    </row>
    <row r="70" spans="1:18" x14ac:dyDescent="0.2">
      <c r="A70" s="17" t="s">
        <v>175</v>
      </c>
      <c r="B70" s="34" t="s">
        <v>185</v>
      </c>
      <c r="C70" s="34" t="s">
        <v>186</v>
      </c>
      <c r="D70" s="35" t="s">
        <v>23</v>
      </c>
      <c r="E70" s="36" t="s">
        <v>187</v>
      </c>
      <c r="F70" s="37" t="s">
        <v>168</v>
      </c>
      <c r="G70" s="38">
        <v>182.76499999999999</v>
      </c>
      <c r="H70" s="39"/>
      <c r="I70" s="39">
        <f>ROUND(ROUND(H70,2)*ROUND(G70,3),2)</f>
        <v>0</v>
      </c>
      <c r="O70">
        <f>(I70*21)/100</f>
        <v>0</v>
      </c>
      <c r="P70" t="s">
        <v>22</v>
      </c>
    </row>
    <row r="71" spans="1:18" x14ac:dyDescent="0.2">
      <c r="A71" s="26" t="s">
        <v>48</v>
      </c>
      <c r="B71" s="40"/>
      <c r="C71" s="40"/>
      <c r="D71" s="40"/>
      <c r="E71" s="41" t="s">
        <v>188</v>
      </c>
      <c r="F71" s="40"/>
      <c r="G71" s="40"/>
      <c r="H71" s="40"/>
      <c r="I71" s="40"/>
    </row>
    <row r="72" spans="1:18" x14ac:dyDescent="0.2">
      <c r="A72" s="30" t="s">
        <v>50</v>
      </c>
      <c r="B72" s="40"/>
      <c r="C72" s="40"/>
      <c r="D72" s="40"/>
      <c r="E72" s="42" t="s">
        <v>189</v>
      </c>
      <c r="F72" s="40"/>
      <c r="G72" s="40"/>
      <c r="H72" s="40"/>
      <c r="I72" s="40"/>
    </row>
    <row r="73" spans="1:18" x14ac:dyDescent="0.2">
      <c r="A73" s="17" t="s">
        <v>44</v>
      </c>
      <c r="B73" s="21" t="s">
        <v>190</v>
      </c>
      <c r="C73" s="21" t="s">
        <v>191</v>
      </c>
      <c r="D73" s="17" t="s">
        <v>23</v>
      </c>
      <c r="E73" s="22" t="s">
        <v>192</v>
      </c>
      <c r="F73" s="23" t="s">
        <v>137</v>
      </c>
      <c r="G73" s="24">
        <v>420.53399999999999</v>
      </c>
      <c r="H73" s="25"/>
      <c r="I73" s="25">
        <f>ROUND(ROUND(H73,2)*ROUND(G73,3),2)</f>
        <v>0</v>
      </c>
      <c r="O73">
        <f>(I73*21)/100</f>
        <v>0</v>
      </c>
      <c r="P73" t="s">
        <v>22</v>
      </c>
    </row>
    <row r="74" spans="1:18" ht="25.5" x14ac:dyDescent="0.2">
      <c r="A74" s="26" t="s">
        <v>48</v>
      </c>
      <c r="E74" s="27" t="s">
        <v>193</v>
      </c>
    </row>
    <row r="75" spans="1:18" x14ac:dyDescent="0.2">
      <c r="A75" s="28" t="s">
        <v>50</v>
      </c>
      <c r="E75" s="29" t="s">
        <v>194</v>
      </c>
    </row>
    <row r="76" spans="1:18" ht="12.75" customHeight="1" x14ac:dyDescent="0.2">
      <c r="A76" s="2" t="s">
        <v>42</v>
      </c>
      <c r="B76" s="2"/>
      <c r="C76" s="32" t="s">
        <v>32</v>
      </c>
      <c r="D76" s="2"/>
      <c r="E76" s="19" t="s">
        <v>195</v>
      </c>
      <c r="F76" s="2"/>
      <c r="G76" s="2"/>
      <c r="H76" s="2"/>
      <c r="I76" s="33">
        <f>0+Q76</f>
        <v>0</v>
      </c>
      <c r="O76">
        <f>0+R76</f>
        <v>0</v>
      </c>
      <c r="Q76">
        <f>0+I77+I80+I83</f>
        <v>0</v>
      </c>
      <c r="R76">
        <f>0+O77+O80+O83</f>
        <v>0</v>
      </c>
    </row>
    <row r="77" spans="1:18" x14ac:dyDescent="0.2">
      <c r="A77" s="17" t="s">
        <v>44</v>
      </c>
      <c r="B77" s="21" t="s">
        <v>196</v>
      </c>
      <c r="C77" s="21" t="s">
        <v>197</v>
      </c>
      <c r="D77" s="17" t="s">
        <v>23</v>
      </c>
      <c r="E77" s="22" t="s">
        <v>198</v>
      </c>
      <c r="F77" s="23" t="s">
        <v>137</v>
      </c>
      <c r="G77" s="24">
        <v>31.361000000000001</v>
      </c>
      <c r="H77" s="25"/>
      <c r="I77" s="25">
        <f>ROUND(ROUND(H77,2)*ROUND(G77,3),2)</f>
        <v>0</v>
      </c>
      <c r="O77">
        <f>(I77*21)/100</f>
        <v>0</v>
      </c>
      <c r="P77" t="s">
        <v>22</v>
      </c>
    </row>
    <row r="78" spans="1:18" ht="38.25" x14ac:dyDescent="0.2">
      <c r="A78" s="26" t="s">
        <v>48</v>
      </c>
      <c r="E78" s="27" t="s">
        <v>199</v>
      </c>
    </row>
    <row r="79" spans="1:18" x14ac:dyDescent="0.2">
      <c r="A79" s="30" t="s">
        <v>50</v>
      </c>
      <c r="E79" s="29" t="s">
        <v>200</v>
      </c>
    </row>
    <row r="80" spans="1:18" x14ac:dyDescent="0.2">
      <c r="A80" s="17" t="s">
        <v>44</v>
      </c>
      <c r="B80" s="21" t="s">
        <v>201</v>
      </c>
      <c r="C80" s="21" t="s">
        <v>202</v>
      </c>
      <c r="D80" s="17" t="s">
        <v>23</v>
      </c>
      <c r="E80" s="22" t="s">
        <v>203</v>
      </c>
      <c r="F80" s="23" t="s">
        <v>137</v>
      </c>
      <c r="G80" s="24">
        <v>1.75</v>
      </c>
      <c r="H80" s="25"/>
      <c r="I80" s="25">
        <f>ROUND(ROUND(H80,2)*ROUND(G80,3),2)</f>
        <v>0</v>
      </c>
      <c r="O80">
        <f>(I80*21)/100</f>
        <v>0</v>
      </c>
      <c r="P80" t="s">
        <v>22</v>
      </c>
    </row>
    <row r="81" spans="1:18" ht="25.5" x14ac:dyDescent="0.2">
      <c r="A81" s="26" t="s">
        <v>48</v>
      </c>
      <c r="E81" s="27" t="s">
        <v>204</v>
      </c>
    </row>
    <row r="82" spans="1:18" x14ac:dyDescent="0.2">
      <c r="A82" s="30" t="s">
        <v>50</v>
      </c>
      <c r="E82" s="29" t="s">
        <v>205</v>
      </c>
    </row>
    <row r="83" spans="1:18" x14ac:dyDescent="0.2">
      <c r="A83" s="17" t="s">
        <v>44</v>
      </c>
      <c r="B83" s="21" t="s">
        <v>206</v>
      </c>
      <c r="C83" s="21" t="s">
        <v>207</v>
      </c>
      <c r="D83" s="17" t="s">
        <v>23</v>
      </c>
      <c r="E83" s="22" t="s">
        <v>208</v>
      </c>
      <c r="F83" s="23" t="s">
        <v>107</v>
      </c>
      <c r="G83" s="24">
        <v>9.8870000000000005</v>
      </c>
      <c r="H83" s="25"/>
      <c r="I83" s="25">
        <f>ROUND(ROUND(H83,2)*ROUND(G83,3),2)</f>
        <v>0</v>
      </c>
      <c r="O83">
        <f>(I83*21)/100</f>
        <v>0</v>
      </c>
      <c r="P83" t="s">
        <v>22</v>
      </c>
    </row>
    <row r="84" spans="1:18" ht="25.5" x14ac:dyDescent="0.2">
      <c r="A84" s="26" t="s">
        <v>48</v>
      </c>
      <c r="E84" s="27" t="s">
        <v>209</v>
      </c>
    </row>
    <row r="85" spans="1:18" ht="38.25" x14ac:dyDescent="0.2">
      <c r="A85" s="28" t="s">
        <v>50</v>
      </c>
      <c r="E85" s="29" t="s">
        <v>210</v>
      </c>
    </row>
    <row r="86" spans="1:18" ht="12.75" customHeight="1" x14ac:dyDescent="0.2">
      <c r="A86" s="2" t="s">
        <v>42</v>
      </c>
      <c r="B86" s="2"/>
      <c r="C86" s="32" t="s">
        <v>34</v>
      </c>
      <c r="D86" s="2"/>
      <c r="E86" s="19" t="s">
        <v>211</v>
      </c>
      <c r="F86" s="2"/>
      <c r="G86" s="2"/>
      <c r="H86" s="2"/>
      <c r="I86" s="33">
        <f>0+Q86</f>
        <v>0</v>
      </c>
      <c r="O86">
        <f>0+R86</f>
        <v>0</v>
      </c>
      <c r="Q86">
        <f>0+I87+I90+I93+I96+I99+I102+I105+I108+I111</f>
        <v>0</v>
      </c>
      <c r="R86">
        <f>0+O87+O90+O93+O96+O99+O102+O105+O108+O111</f>
        <v>0</v>
      </c>
    </row>
    <row r="87" spans="1:18" x14ac:dyDescent="0.2">
      <c r="A87" s="17" t="s">
        <v>44</v>
      </c>
      <c r="B87" s="21" t="s">
        <v>212</v>
      </c>
      <c r="C87" s="21" t="s">
        <v>213</v>
      </c>
      <c r="D87" s="17" t="s">
        <v>23</v>
      </c>
      <c r="E87" s="22" t="s">
        <v>214</v>
      </c>
      <c r="F87" s="23" t="s">
        <v>107</v>
      </c>
      <c r="G87" s="24">
        <v>28.86</v>
      </c>
      <c r="H87" s="25"/>
      <c r="I87" s="25">
        <f>ROUND(ROUND(H87,2)*ROUND(G87,3),2)</f>
        <v>0</v>
      </c>
      <c r="O87">
        <f>(I87*21)/100</f>
        <v>0</v>
      </c>
      <c r="P87" t="s">
        <v>22</v>
      </c>
    </row>
    <row r="88" spans="1:18" ht="38.25" x14ac:dyDescent="0.2">
      <c r="A88" s="26" t="s">
        <v>48</v>
      </c>
      <c r="E88" s="27" t="s">
        <v>215</v>
      </c>
    </row>
    <row r="89" spans="1:18" x14ac:dyDescent="0.2">
      <c r="A89" s="30" t="s">
        <v>50</v>
      </c>
      <c r="E89" s="29" t="s">
        <v>216</v>
      </c>
    </row>
    <row r="90" spans="1:18" x14ac:dyDescent="0.2">
      <c r="A90" s="17" t="s">
        <v>44</v>
      </c>
      <c r="B90" s="21" t="s">
        <v>217</v>
      </c>
      <c r="C90" s="21" t="s">
        <v>218</v>
      </c>
      <c r="D90" s="17" t="s">
        <v>23</v>
      </c>
      <c r="E90" s="22" t="s">
        <v>219</v>
      </c>
      <c r="F90" s="23" t="s">
        <v>107</v>
      </c>
      <c r="G90" s="24">
        <v>237.82</v>
      </c>
      <c r="H90" s="25"/>
      <c r="I90" s="25">
        <f>ROUND(ROUND(H90,2)*ROUND(G90,3),2)</f>
        <v>0</v>
      </c>
      <c r="O90">
        <f>(I90*21)/100</f>
        <v>0</v>
      </c>
      <c r="P90" t="s">
        <v>22</v>
      </c>
    </row>
    <row r="91" spans="1:18" ht="51" x14ac:dyDescent="0.2">
      <c r="A91" s="26" t="s">
        <v>48</v>
      </c>
      <c r="E91" s="27" t="s">
        <v>220</v>
      </c>
    </row>
    <row r="92" spans="1:18" x14ac:dyDescent="0.2">
      <c r="A92" s="30" t="s">
        <v>50</v>
      </c>
      <c r="E92" s="29" t="s">
        <v>221</v>
      </c>
    </row>
    <row r="93" spans="1:18" x14ac:dyDescent="0.2">
      <c r="A93" s="17" t="s">
        <v>44</v>
      </c>
      <c r="B93" s="21" t="s">
        <v>222</v>
      </c>
      <c r="C93" s="21" t="s">
        <v>223</v>
      </c>
      <c r="D93" s="17" t="s">
        <v>23</v>
      </c>
      <c r="E93" s="22" t="s">
        <v>224</v>
      </c>
      <c r="F93" s="23" t="s">
        <v>107</v>
      </c>
      <c r="G93" s="24">
        <v>32.39</v>
      </c>
      <c r="H93" s="25"/>
      <c r="I93" s="25">
        <f>ROUND(ROUND(H93,2)*ROUND(G93,3),2)</f>
        <v>0</v>
      </c>
      <c r="O93">
        <f>(I93*21)/100</f>
        <v>0</v>
      </c>
      <c r="P93" t="s">
        <v>22</v>
      </c>
    </row>
    <row r="94" spans="1:18" ht="63.75" x14ac:dyDescent="0.2">
      <c r="A94" s="26" t="s">
        <v>48</v>
      </c>
      <c r="E94" s="27" t="s">
        <v>225</v>
      </c>
    </row>
    <row r="95" spans="1:18" x14ac:dyDescent="0.2">
      <c r="A95" s="30" t="s">
        <v>50</v>
      </c>
      <c r="E95" s="29" t="s">
        <v>226</v>
      </c>
    </row>
    <row r="96" spans="1:18" x14ac:dyDescent="0.2">
      <c r="A96" s="17" t="s">
        <v>44</v>
      </c>
      <c r="B96" s="21" t="s">
        <v>227</v>
      </c>
      <c r="C96" s="21" t="s">
        <v>228</v>
      </c>
      <c r="D96" s="17" t="s">
        <v>23</v>
      </c>
      <c r="E96" s="22" t="s">
        <v>229</v>
      </c>
      <c r="F96" s="23" t="s">
        <v>107</v>
      </c>
      <c r="G96" s="24">
        <v>237.82</v>
      </c>
      <c r="H96" s="25"/>
      <c r="I96" s="25">
        <f>ROUND(ROUND(H96,2)*ROUND(G96,3),2)</f>
        <v>0</v>
      </c>
      <c r="O96">
        <f>(I96*21)/100</f>
        <v>0</v>
      </c>
      <c r="P96" t="s">
        <v>22</v>
      </c>
    </row>
    <row r="97" spans="1:16" ht="51" x14ac:dyDescent="0.2">
      <c r="A97" s="26" t="s">
        <v>48</v>
      </c>
      <c r="E97" s="27" t="s">
        <v>230</v>
      </c>
    </row>
    <row r="98" spans="1:16" x14ac:dyDescent="0.2">
      <c r="A98" s="30" t="s">
        <v>50</v>
      </c>
      <c r="E98" s="29" t="s">
        <v>231</v>
      </c>
    </row>
    <row r="99" spans="1:16" x14ac:dyDescent="0.2">
      <c r="A99" s="17" t="s">
        <v>44</v>
      </c>
      <c r="B99" s="21" t="s">
        <v>232</v>
      </c>
      <c r="C99" s="21" t="s">
        <v>233</v>
      </c>
      <c r="D99" s="17" t="s">
        <v>23</v>
      </c>
      <c r="E99" s="22" t="s">
        <v>234</v>
      </c>
      <c r="F99" s="23" t="s">
        <v>107</v>
      </c>
      <c r="G99" s="24">
        <v>28.86</v>
      </c>
      <c r="H99" s="25"/>
      <c r="I99" s="25">
        <f>ROUND(ROUND(H99,2)*ROUND(G99,3),2)</f>
        <v>0</v>
      </c>
      <c r="O99">
        <f>(I99*21)/100</f>
        <v>0</v>
      </c>
      <c r="P99" t="s">
        <v>22</v>
      </c>
    </row>
    <row r="100" spans="1:16" ht="38.25" x14ac:dyDescent="0.2">
      <c r="A100" s="26" t="s">
        <v>48</v>
      </c>
      <c r="E100" s="27" t="s">
        <v>235</v>
      </c>
    </row>
    <row r="101" spans="1:16" x14ac:dyDescent="0.2">
      <c r="A101" s="30" t="s">
        <v>50</v>
      </c>
      <c r="E101" s="29" t="s">
        <v>216</v>
      </c>
    </row>
    <row r="102" spans="1:16" x14ac:dyDescent="0.2">
      <c r="A102" s="17" t="s">
        <v>44</v>
      </c>
      <c r="B102" s="21" t="s">
        <v>236</v>
      </c>
      <c r="C102" s="21" t="s">
        <v>237</v>
      </c>
      <c r="D102" s="17" t="s">
        <v>23</v>
      </c>
      <c r="E102" s="22" t="s">
        <v>238</v>
      </c>
      <c r="F102" s="23" t="s">
        <v>107</v>
      </c>
      <c r="G102" s="24">
        <v>56.44</v>
      </c>
      <c r="H102" s="25"/>
      <c r="I102" s="25">
        <f>ROUND(ROUND(H102,2)*ROUND(G102,3),2)</f>
        <v>0</v>
      </c>
      <c r="O102">
        <f>(I102*21)/100</f>
        <v>0</v>
      </c>
      <c r="P102" t="s">
        <v>22</v>
      </c>
    </row>
    <row r="103" spans="1:16" ht="38.25" x14ac:dyDescent="0.2">
      <c r="A103" s="26" t="s">
        <v>48</v>
      </c>
      <c r="E103" s="27" t="s">
        <v>239</v>
      </c>
    </row>
    <row r="104" spans="1:16" x14ac:dyDescent="0.2">
      <c r="A104" s="30" t="s">
        <v>50</v>
      </c>
      <c r="E104" s="29" t="s">
        <v>240</v>
      </c>
    </row>
    <row r="105" spans="1:16" ht="25.5" x14ac:dyDescent="0.2">
      <c r="A105" s="17" t="s">
        <v>44</v>
      </c>
      <c r="B105" s="21" t="s">
        <v>241</v>
      </c>
      <c r="C105" s="21" t="s">
        <v>242</v>
      </c>
      <c r="D105" s="17" t="s">
        <v>23</v>
      </c>
      <c r="E105" s="22" t="s">
        <v>243</v>
      </c>
      <c r="F105" s="23" t="s">
        <v>107</v>
      </c>
      <c r="G105" s="24">
        <v>56.44</v>
      </c>
      <c r="H105" s="25"/>
      <c r="I105" s="25">
        <f>ROUND(ROUND(H105,2)*ROUND(G105,3),2)</f>
        <v>0</v>
      </c>
      <c r="O105">
        <f>(I105*21)/100</f>
        <v>0</v>
      </c>
      <c r="P105" t="s">
        <v>22</v>
      </c>
    </row>
    <row r="106" spans="1:16" ht="38.25" x14ac:dyDescent="0.2">
      <c r="A106" s="26" t="s">
        <v>48</v>
      </c>
      <c r="E106" s="27" t="s">
        <v>244</v>
      </c>
    </row>
    <row r="107" spans="1:16" x14ac:dyDescent="0.2">
      <c r="A107" s="30" t="s">
        <v>50</v>
      </c>
      <c r="E107" s="29" t="s">
        <v>245</v>
      </c>
    </row>
    <row r="108" spans="1:16" ht="25.5" x14ac:dyDescent="0.2">
      <c r="A108" s="17" t="s">
        <v>44</v>
      </c>
      <c r="B108" s="21" t="s">
        <v>246</v>
      </c>
      <c r="C108" s="21" t="s">
        <v>247</v>
      </c>
      <c r="D108" s="17" t="s">
        <v>23</v>
      </c>
      <c r="E108" s="22" t="s">
        <v>248</v>
      </c>
      <c r="F108" s="23" t="s">
        <v>107</v>
      </c>
      <c r="G108" s="24">
        <v>270.20999999999998</v>
      </c>
      <c r="H108" s="25"/>
      <c r="I108" s="25">
        <f>ROUND(ROUND(H108,2)*ROUND(G108,3),2)</f>
        <v>0</v>
      </c>
      <c r="O108">
        <f>(I108*21)/100</f>
        <v>0</v>
      </c>
      <c r="P108" t="s">
        <v>22</v>
      </c>
    </row>
    <row r="109" spans="1:16" ht="76.5" x14ac:dyDescent="0.2">
      <c r="A109" s="26" t="s">
        <v>48</v>
      </c>
      <c r="E109" s="27" t="s">
        <v>249</v>
      </c>
    </row>
    <row r="110" spans="1:16" ht="25.5" x14ac:dyDescent="0.2">
      <c r="A110" s="30" t="s">
        <v>50</v>
      </c>
      <c r="E110" s="29" t="s">
        <v>250</v>
      </c>
    </row>
    <row r="111" spans="1:16" ht="25.5" x14ac:dyDescent="0.2">
      <c r="A111" s="17" t="s">
        <v>44</v>
      </c>
      <c r="B111" s="21" t="s">
        <v>251</v>
      </c>
      <c r="C111" s="21" t="s">
        <v>252</v>
      </c>
      <c r="D111" s="17" t="s">
        <v>23</v>
      </c>
      <c r="E111" s="22" t="s">
        <v>253</v>
      </c>
      <c r="F111" s="23" t="s">
        <v>107</v>
      </c>
      <c r="G111" s="24">
        <v>57.46</v>
      </c>
      <c r="H111" s="25"/>
      <c r="I111" s="25">
        <f>ROUND(ROUND(H111,2)*ROUND(G111,3),2)</f>
        <v>0</v>
      </c>
      <c r="O111">
        <f>(I111*21)/100</f>
        <v>0</v>
      </c>
      <c r="P111" t="s">
        <v>22</v>
      </c>
    </row>
    <row r="112" spans="1:16" ht="38.25" x14ac:dyDescent="0.2">
      <c r="A112" s="26" t="s">
        <v>48</v>
      </c>
      <c r="E112" s="27" t="s">
        <v>254</v>
      </c>
    </row>
    <row r="113" spans="1:18" x14ac:dyDescent="0.2">
      <c r="A113" s="28" t="s">
        <v>50</v>
      </c>
      <c r="E113" s="29" t="s">
        <v>255</v>
      </c>
    </row>
    <row r="114" spans="1:18" ht="12.75" customHeight="1" x14ac:dyDescent="0.2">
      <c r="A114" s="2" t="s">
        <v>42</v>
      </c>
      <c r="B114" s="2"/>
      <c r="C114" s="32" t="s">
        <v>62</v>
      </c>
      <c r="D114" s="2"/>
      <c r="E114" s="19" t="s">
        <v>256</v>
      </c>
      <c r="F114" s="2"/>
      <c r="G114" s="2"/>
      <c r="H114" s="2"/>
      <c r="I114" s="33">
        <f>0+Q114</f>
        <v>0</v>
      </c>
      <c r="O114">
        <f>0+R114</f>
        <v>0</v>
      </c>
      <c r="Q114">
        <f>0+I115+I118+I121+I124+I127+I130</f>
        <v>0</v>
      </c>
      <c r="R114">
        <f>0+O115+O118+O121+O124+O127+O130</f>
        <v>0</v>
      </c>
    </row>
    <row r="115" spans="1:18" x14ac:dyDescent="0.2">
      <c r="A115" s="17" t="s">
        <v>44</v>
      </c>
      <c r="B115" s="21" t="s">
        <v>257</v>
      </c>
      <c r="C115" s="21" t="s">
        <v>258</v>
      </c>
      <c r="D115" s="17" t="s">
        <v>23</v>
      </c>
      <c r="E115" s="22" t="s">
        <v>259</v>
      </c>
      <c r="F115" s="23" t="s">
        <v>260</v>
      </c>
      <c r="G115" s="24">
        <v>10</v>
      </c>
      <c r="H115" s="25"/>
      <c r="I115" s="25">
        <f>ROUND(ROUND(H115,2)*ROUND(G115,3),2)</f>
        <v>0</v>
      </c>
      <c r="O115">
        <f>(I115*21)/100</f>
        <v>0</v>
      </c>
      <c r="P115" t="s">
        <v>22</v>
      </c>
    </row>
    <row r="116" spans="1:18" ht="25.5" x14ac:dyDescent="0.2">
      <c r="A116" s="26" t="s">
        <v>48</v>
      </c>
      <c r="E116" s="27" t="s">
        <v>261</v>
      </c>
    </row>
    <row r="117" spans="1:18" x14ac:dyDescent="0.2">
      <c r="A117" s="30" t="s">
        <v>50</v>
      </c>
      <c r="E117" s="29" t="s">
        <v>262</v>
      </c>
    </row>
    <row r="118" spans="1:18" x14ac:dyDescent="0.2">
      <c r="A118" s="17" t="s">
        <v>175</v>
      </c>
      <c r="B118" s="34" t="s">
        <v>263</v>
      </c>
      <c r="C118" s="34" t="s">
        <v>264</v>
      </c>
      <c r="D118" s="35" t="s">
        <v>23</v>
      </c>
      <c r="E118" s="36" t="s">
        <v>265</v>
      </c>
      <c r="F118" s="37" t="s">
        <v>128</v>
      </c>
      <c r="G118" s="38">
        <v>12.7</v>
      </c>
      <c r="H118" s="39"/>
      <c r="I118" s="39">
        <f>ROUND(ROUND(H118,2)*ROUND(G118,3),2)</f>
        <v>0</v>
      </c>
      <c r="O118">
        <f>(I118*21)/100</f>
        <v>0</v>
      </c>
      <c r="P118" t="s">
        <v>22</v>
      </c>
    </row>
    <row r="119" spans="1:18" x14ac:dyDescent="0.2">
      <c r="A119" s="26" t="s">
        <v>48</v>
      </c>
      <c r="B119" s="40"/>
      <c r="C119" s="40"/>
      <c r="D119" s="40"/>
      <c r="E119" s="41" t="s">
        <v>266</v>
      </c>
      <c r="F119" s="40"/>
      <c r="G119" s="40"/>
      <c r="H119" s="40"/>
      <c r="I119" s="40"/>
    </row>
    <row r="120" spans="1:18" x14ac:dyDescent="0.2">
      <c r="A120" s="30" t="s">
        <v>50</v>
      </c>
      <c r="B120" s="40"/>
      <c r="C120" s="40"/>
      <c r="D120" s="40"/>
      <c r="E120" s="42" t="s">
        <v>267</v>
      </c>
      <c r="F120" s="40"/>
      <c r="G120" s="40"/>
      <c r="H120" s="40"/>
      <c r="I120" s="40"/>
    </row>
    <row r="121" spans="1:18" x14ac:dyDescent="0.2">
      <c r="A121" s="17" t="s">
        <v>175</v>
      </c>
      <c r="B121" s="50" t="s">
        <v>268</v>
      </c>
      <c r="C121" s="50" t="s">
        <v>269</v>
      </c>
      <c r="D121" s="51" t="s">
        <v>23</v>
      </c>
      <c r="E121" s="52" t="s">
        <v>270</v>
      </c>
      <c r="F121" s="53" t="s">
        <v>260</v>
      </c>
      <c r="G121" s="54">
        <v>1</v>
      </c>
      <c r="H121" s="55"/>
      <c r="I121" s="55">
        <f>ROUND(ROUND(H121,2)*ROUND(G121,3),2)</f>
        <v>0</v>
      </c>
      <c r="O121">
        <f>(I121*21)/100</f>
        <v>0</v>
      </c>
      <c r="P121" t="s">
        <v>22</v>
      </c>
    </row>
    <row r="122" spans="1:18" ht="25.5" x14ac:dyDescent="0.2">
      <c r="A122" s="26" t="s">
        <v>48</v>
      </c>
      <c r="B122" s="56"/>
      <c r="C122" s="56"/>
      <c r="D122" s="56"/>
      <c r="E122" s="57" t="s">
        <v>271</v>
      </c>
      <c r="F122" s="56"/>
      <c r="G122" s="56"/>
      <c r="H122" s="56"/>
      <c r="I122" s="56"/>
    </row>
    <row r="123" spans="1:18" x14ac:dyDescent="0.2">
      <c r="A123" s="30" t="s">
        <v>50</v>
      </c>
      <c r="B123" s="56"/>
      <c r="C123" s="56"/>
      <c r="D123" s="56"/>
      <c r="E123" s="58" t="s">
        <v>23</v>
      </c>
      <c r="F123" s="56"/>
      <c r="G123" s="56"/>
      <c r="H123" s="56"/>
      <c r="I123" s="56"/>
    </row>
    <row r="124" spans="1:18" x14ac:dyDescent="0.2">
      <c r="A124" s="17" t="s">
        <v>175</v>
      </c>
      <c r="B124" s="50" t="s">
        <v>272</v>
      </c>
      <c r="C124" s="50" t="s">
        <v>273</v>
      </c>
      <c r="D124" s="51" t="s">
        <v>23</v>
      </c>
      <c r="E124" s="52" t="s">
        <v>274</v>
      </c>
      <c r="F124" s="53" t="s">
        <v>260</v>
      </c>
      <c r="G124" s="54">
        <v>9</v>
      </c>
      <c r="H124" s="55"/>
      <c r="I124" s="55">
        <f>ROUND(ROUND(H124,2)*ROUND(G124,3),2)</f>
        <v>0</v>
      </c>
      <c r="O124">
        <f>(I124*21)/100</f>
        <v>0</v>
      </c>
      <c r="P124" t="s">
        <v>22</v>
      </c>
    </row>
    <row r="125" spans="1:18" ht="25.5" x14ac:dyDescent="0.2">
      <c r="A125" s="26" t="s">
        <v>48</v>
      </c>
      <c r="B125" s="56"/>
      <c r="C125" s="56"/>
      <c r="D125" s="56"/>
      <c r="E125" s="57" t="s">
        <v>275</v>
      </c>
      <c r="F125" s="56"/>
      <c r="G125" s="56"/>
      <c r="H125" s="56"/>
      <c r="I125" s="56"/>
    </row>
    <row r="126" spans="1:18" x14ac:dyDescent="0.2">
      <c r="A126" s="30" t="s">
        <v>50</v>
      </c>
      <c r="B126" s="56"/>
      <c r="C126" s="56"/>
      <c r="D126" s="56"/>
      <c r="E126" s="58" t="s">
        <v>23</v>
      </c>
      <c r="F126" s="56"/>
      <c r="G126" s="56"/>
      <c r="H126" s="56"/>
      <c r="I126" s="56"/>
    </row>
    <row r="127" spans="1:18" x14ac:dyDescent="0.2">
      <c r="A127" s="17" t="s">
        <v>44</v>
      </c>
      <c r="B127" s="21" t="s">
        <v>276</v>
      </c>
      <c r="C127" s="21" t="s">
        <v>277</v>
      </c>
      <c r="D127" s="17" t="s">
        <v>23</v>
      </c>
      <c r="E127" s="22" t="s">
        <v>278</v>
      </c>
      <c r="F127" s="23" t="s">
        <v>260</v>
      </c>
      <c r="G127" s="24">
        <v>3</v>
      </c>
      <c r="H127" s="25"/>
      <c r="I127" s="25">
        <f>ROUND(ROUND(H127,2)*ROUND(G127,3),2)</f>
        <v>0</v>
      </c>
      <c r="O127">
        <f>(I127*21)/100</f>
        <v>0</v>
      </c>
      <c r="P127" t="s">
        <v>22</v>
      </c>
    </row>
    <row r="128" spans="1:18" ht="38.25" x14ac:dyDescent="0.2">
      <c r="A128" s="26" t="s">
        <v>48</v>
      </c>
      <c r="E128" s="27" t="s">
        <v>279</v>
      </c>
    </row>
    <row r="129" spans="1:18" x14ac:dyDescent="0.2">
      <c r="A129" s="30" t="s">
        <v>50</v>
      </c>
      <c r="E129" s="29" t="s">
        <v>280</v>
      </c>
    </row>
    <row r="130" spans="1:18" x14ac:dyDescent="0.2">
      <c r="A130" s="17" t="s">
        <v>44</v>
      </c>
      <c r="B130" s="21" t="s">
        <v>281</v>
      </c>
      <c r="C130" s="21" t="s">
        <v>282</v>
      </c>
      <c r="D130" s="17" t="s">
        <v>23</v>
      </c>
      <c r="E130" s="22" t="s">
        <v>283</v>
      </c>
      <c r="F130" s="23" t="s">
        <v>284</v>
      </c>
      <c r="G130" s="24">
        <v>26</v>
      </c>
      <c r="H130" s="25"/>
      <c r="I130" s="25">
        <f>ROUND(ROUND(H130,2)*ROUND(G130,3),2)</f>
        <v>0</v>
      </c>
      <c r="O130">
        <f>(I130*21)/100</f>
        <v>0</v>
      </c>
      <c r="P130" t="s">
        <v>22</v>
      </c>
    </row>
    <row r="131" spans="1:18" x14ac:dyDescent="0.2">
      <c r="A131" s="26" t="s">
        <v>48</v>
      </c>
      <c r="E131" s="27" t="s">
        <v>285</v>
      </c>
    </row>
    <row r="132" spans="1:18" x14ac:dyDescent="0.2">
      <c r="A132" s="28" t="s">
        <v>50</v>
      </c>
      <c r="E132" s="29" t="s">
        <v>286</v>
      </c>
    </row>
    <row r="133" spans="1:18" ht="12.75" customHeight="1" x14ac:dyDescent="0.2">
      <c r="A133" s="2" t="s">
        <v>42</v>
      </c>
      <c r="B133" s="2"/>
      <c r="C133" s="32" t="s">
        <v>65</v>
      </c>
      <c r="D133" s="2"/>
      <c r="E133" s="19" t="s">
        <v>287</v>
      </c>
      <c r="F133" s="2"/>
      <c r="G133" s="2"/>
      <c r="H133" s="2"/>
      <c r="I133" s="33">
        <f>0+Q133</f>
        <v>0</v>
      </c>
      <c r="O133">
        <f>0+R133</f>
        <v>0</v>
      </c>
      <c r="Q133">
        <f>0+I134+I137+I140+I143+I146+I149+I152+I155+I158+I161+I164+I167+I170+I173+I176+I179+I182+I185+I188+I191+I194+I197+I200+I203+I206+I209+I212+I215+I218+I221+I224+I227+I230+I233+I236+I239+I242+I245+I248+I251+I254+I257+I260+I263+I266+I269+I272+I275</f>
        <v>0</v>
      </c>
      <c r="R133">
        <f>0+O134+O137+O140+O143+O146+O149+O152+O155+O158+O161+O164+O167+O170+O173+O176+O179+O182+O185+O188+O191+O194+O197+O200+O203+O206+O209+O212+O215+O218+O221+O224+O227+O230+O233+O236+O239+O242+O245+O248+O251+O254+O257+O260+O263+O266+O269+O272+O275</f>
        <v>0</v>
      </c>
    </row>
    <row r="134" spans="1:18" ht="25.5" x14ac:dyDescent="0.2">
      <c r="A134" s="17" t="s">
        <v>44</v>
      </c>
      <c r="B134" s="21" t="s">
        <v>288</v>
      </c>
      <c r="C134" s="21" t="s">
        <v>289</v>
      </c>
      <c r="D134" s="17" t="s">
        <v>23</v>
      </c>
      <c r="E134" s="22" t="s">
        <v>290</v>
      </c>
      <c r="F134" s="23" t="s">
        <v>260</v>
      </c>
      <c r="G134" s="24">
        <v>5</v>
      </c>
      <c r="H134" s="25"/>
      <c r="I134" s="25">
        <f>ROUND(ROUND(H134,2)*ROUND(G134,3),2)</f>
        <v>0</v>
      </c>
      <c r="O134">
        <f>(I134*21)/100</f>
        <v>0</v>
      </c>
      <c r="P134" t="s">
        <v>22</v>
      </c>
    </row>
    <row r="135" spans="1:18" ht="38.25" x14ac:dyDescent="0.2">
      <c r="A135" s="26" t="s">
        <v>48</v>
      </c>
      <c r="E135" s="27" t="s">
        <v>291</v>
      </c>
    </row>
    <row r="136" spans="1:18" x14ac:dyDescent="0.2">
      <c r="A136" s="30" t="s">
        <v>50</v>
      </c>
      <c r="E136" s="29" t="s">
        <v>292</v>
      </c>
    </row>
    <row r="137" spans="1:18" ht="25.5" x14ac:dyDescent="0.2">
      <c r="A137" s="17" t="s">
        <v>44</v>
      </c>
      <c r="B137" s="21" t="s">
        <v>293</v>
      </c>
      <c r="C137" s="21" t="s">
        <v>294</v>
      </c>
      <c r="D137" s="17" t="s">
        <v>23</v>
      </c>
      <c r="E137" s="22" t="s">
        <v>295</v>
      </c>
      <c r="F137" s="23" t="s">
        <v>128</v>
      </c>
      <c r="G137" s="24">
        <v>348.46</v>
      </c>
      <c r="H137" s="25"/>
      <c r="I137" s="25">
        <f>ROUND(ROUND(H137,2)*ROUND(G137,3),2)</f>
        <v>0</v>
      </c>
      <c r="O137">
        <f>(I137*21)/100</f>
        <v>0</v>
      </c>
      <c r="P137" t="s">
        <v>22</v>
      </c>
    </row>
    <row r="138" spans="1:18" ht="25.5" x14ac:dyDescent="0.2">
      <c r="A138" s="26" t="s">
        <v>48</v>
      </c>
      <c r="E138" s="27" t="s">
        <v>296</v>
      </c>
    </row>
    <row r="139" spans="1:18" x14ac:dyDescent="0.2">
      <c r="A139" s="30" t="s">
        <v>50</v>
      </c>
      <c r="E139" s="29" t="s">
        <v>297</v>
      </c>
    </row>
    <row r="140" spans="1:18" x14ac:dyDescent="0.2">
      <c r="A140" s="17" t="s">
        <v>175</v>
      </c>
      <c r="B140" s="34" t="s">
        <v>298</v>
      </c>
      <c r="C140" s="34" t="s">
        <v>299</v>
      </c>
      <c r="D140" s="35" t="s">
        <v>23</v>
      </c>
      <c r="E140" s="36" t="s">
        <v>300</v>
      </c>
      <c r="F140" s="37" t="s">
        <v>128</v>
      </c>
      <c r="G140" s="38">
        <v>365.88299999999998</v>
      </c>
      <c r="H140" s="39"/>
      <c r="I140" s="39">
        <f>ROUND(ROUND(H140,2)*ROUND(G140,3),2)</f>
        <v>0</v>
      </c>
      <c r="O140">
        <f>(I140*21)/100</f>
        <v>0</v>
      </c>
      <c r="P140" t="s">
        <v>22</v>
      </c>
    </row>
    <row r="141" spans="1:18" x14ac:dyDescent="0.2">
      <c r="A141" s="26" t="s">
        <v>48</v>
      </c>
      <c r="B141" s="40"/>
      <c r="C141" s="40"/>
      <c r="D141" s="40"/>
      <c r="E141" s="41" t="s">
        <v>301</v>
      </c>
      <c r="F141" s="40"/>
      <c r="G141" s="40"/>
      <c r="H141" s="40"/>
      <c r="I141" s="40"/>
    </row>
    <row r="142" spans="1:18" x14ac:dyDescent="0.2">
      <c r="A142" s="30" t="s">
        <v>50</v>
      </c>
      <c r="B142" s="40"/>
      <c r="C142" s="40"/>
      <c r="D142" s="40"/>
      <c r="E142" s="42" t="s">
        <v>302</v>
      </c>
      <c r="F142" s="40"/>
      <c r="G142" s="40"/>
      <c r="H142" s="40"/>
      <c r="I142" s="40"/>
    </row>
    <row r="143" spans="1:18" x14ac:dyDescent="0.2">
      <c r="A143" s="17" t="s">
        <v>175</v>
      </c>
      <c r="B143" s="34" t="s">
        <v>303</v>
      </c>
      <c r="C143" s="34" t="s">
        <v>304</v>
      </c>
      <c r="D143" s="35" t="s">
        <v>23</v>
      </c>
      <c r="E143" s="36" t="s">
        <v>305</v>
      </c>
      <c r="F143" s="37" t="s">
        <v>260</v>
      </c>
      <c r="G143" s="38">
        <v>1</v>
      </c>
      <c r="H143" s="39"/>
      <c r="I143" s="39">
        <f>ROUND(ROUND(H143,2)*ROUND(G143,3),2)</f>
        <v>0</v>
      </c>
      <c r="O143">
        <f>(I143*21)/100</f>
        <v>0</v>
      </c>
      <c r="P143" t="s">
        <v>22</v>
      </c>
    </row>
    <row r="144" spans="1:18" x14ac:dyDescent="0.2">
      <c r="A144" s="26" t="s">
        <v>48</v>
      </c>
      <c r="B144" s="40"/>
      <c r="C144" s="40"/>
      <c r="D144" s="40"/>
      <c r="E144" s="41" t="s">
        <v>306</v>
      </c>
      <c r="F144" s="40"/>
      <c r="G144" s="40"/>
      <c r="H144" s="40"/>
      <c r="I144" s="40"/>
    </row>
    <row r="145" spans="1:16" x14ac:dyDescent="0.2">
      <c r="A145" s="30" t="s">
        <v>50</v>
      </c>
      <c r="B145" s="40"/>
      <c r="C145" s="40"/>
      <c r="D145" s="40"/>
      <c r="E145" s="42" t="s">
        <v>307</v>
      </c>
      <c r="F145" s="40"/>
      <c r="G145" s="40"/>
      <c r="H145" s="40"/>
      <c r="I145" s="40"/>
    </row>
    <row r="146" spans="1:16" x14ac:dyDescent="0.2">
      <c r="A146" s="17" t="s">
        <v>44</v>
      </c>
      <c r="B146" s="21" t="s">
        <v>308</v>
      </c>
      <c r="C146" s="21" t="s">
        <v>309</v>
      </c>
      <c r="D146" s="17" t="s">
        <v>23</v>
      </c>
      <c r="E146" s="22" t="s">
        <v>310</v>
      </c>
      <c r="F146" s="23" t="s">
        <v>128</v>
      </c>
      <c r="G146" s="24">
        <v>12.21</v>
      </c>
      <c r="H146" s="25"/>
      <c r="I146" s="25">
        <f>ROUND(ROUND(H146,2)*ROUND(G146,3),2)</f>
        <v>0</v>
      </c>
      <c r="O146">
        <f>(I146*21)/100</f>
        <v>0</v>
      </c>
      <c r="P146" t="s">
        <v>22</v>
      </c>
    </row>
    <row r="147" spans="1:16" ht="51" x14ac:dyDescent="0.2">
      <c r="A147" s="26" t="s">
        <v>48</v>
      </c>
      <c r="E147" s="27" t="s">
        <v>311</v>
      </c>
    </row>
    <row r="148" spans="1:16" x14ac:dyDescent="0.2">
      <c r="A148" s="30" t="s">
        <v>50</v>
      </c>
      <c r="E148" s="29" t="s">
        <v>312</v>
      </c>
    </row>
    <row r="149" spans="1:16" ht="25.5" x14ac:dyDescent="0.2">
      <c r="A149" s="17" t="s">
        <v>44</v>
      </c>
      <c r="B149" s="21" t="s">
        <v>313</v>
      </c>
      <c r="C149" s="21" t="s">
        <v>314</v>
      </c>
      <c r="D149" s="17" t="s">
        <v>23</v>
      </c>
      <c r="E149" s="22" t="s">
        <v>315</v>
      </c>
      <c r="F149" s="23" t="s">
        <v>260</v>
      </c>
      <c r="G149" s="24">
        <v>17</v>
      </c>
      <c r="H149" s="25"/>
      <c r="I149" s="25">
        <f>ROUND(ROUND(H149,2)*ROUND(G149,3),2)</f>
        <v>0</v>
      </c>
      <c r="O149">
        <f>(I149*21)/100</f>
        <v>0</v>
      </c>
      <c r="P149" t="s">
        <v>22</v>
      </c>
    </row>
    <row r="150" spans="1:16" ht="38.25" x14ac:dyDescent="0.2">
      <c r="A150" s="26" t="s">
        <v>48</v>
      </c>
      <c r="E150" s="27" t="s">
        <v>316</v>
      </c>
    </row>
    <row r="151" spans="1:16" x14ac:dyDescent="0.2">
      <c r="A151" s="30" t="s">
        <v>50</v>
      </c>
      <c r="E151" s="29" t="s">
        <v>317</v>
      </c>
    </row>
    <row r="152" spans="1:16" x14ac:dyDescent="0.2">
      <c r="A152" s="17" t="s">
        <v>175</v>
      </c>
      <c r="B152" s="34" t="s">
        <v>318</v>
      </c>
      <c r="C152" s="34" t="s">
        <v>319</v>
      </c>
      <c r="D152" s="35" t="s">
        <v>320</v>
      </c>
      <c r="E152" s="36" t="s">
        <v>321</v>
      </c>
      <c r="F152" s="37" t="s">
        <v>260</v>
      </c>
      <c r="G152" s="38">
        <v>8</v>
      </c>
      <c r="H152" s="39"/>
      <c r="I152" s="39">
        <f>ROUND(ROUND(H152,2)*ROUND(G152,3),2)</f>
        <v>0</v>
      </c>
      <c r="O152">
        <f>(I152*21)/100</f>
        <v>0</v>
      </c>
      <c r="P152" t="s">
        <v>22</v>
      </c>
    </row>
    <row r="153" spans="1:16" x14ac:dyDescent="0.2">
      <c r="A153" s="26" t="s">
        <v>48</v>
      </c>
      <c r="B153" s="40"/>
      <c r="C153" s="40"/>
      <c r="D153" s="40"/>
      <c r="E153" s="41" t="s">
        <v>322</v>
      </c>
      <c r="F153" s="40"/>
      <c r="G153" s="40"/>
      <c r="H153" s="40"/>
      <c r="I153" s="40"/>
    </row>
    <row r="154" spans="1:16" x14ac:dyDescent="0.2">
      <c r="A154" s="30" t="s">
        <v>50</v>
      </c>
      <c r="B154" s="40"/>
      <c r="C154" s="40"/>
      <c r="D154" s="40"/>
      <c r="E154" s="42" t="s">
        <v>323</v>
      </c>
      <c r="F154" s="40"/>
      <c r="G154" s="40"/>
      <c r="H154" s="40"/>
      <c r="I154" s="40"/>
    </row>
    <row r="155" spans="1:16" x14ac:dyDescent="0.2">
      <c r="A155" s="17" t="s">
        <v>175</v>
      </c>
      <c r="B155" s="34" t="s">
        <v>324</v>
      </c>
      <c r="C155" s="34" t="s">
        <v>325</v>
      </c>
      <c r="D155" s="35" t="s">
        <v>320</v>
      </c>
      <c r="E155" s="36" t="s">
        <v>326</v>
      </c>
      <c r="F155" s="37" t="s">
        <v>260</v>
      </c>
      <c r="G155" s="38">
        <v>4</v>
      </c>
      <c r="H155" s="39"/>
      <c r="I155" s="39">
        <f>ROUND(ROUND(H155,2)*ROUND(G155,3),2)</f>
        <v>0</v>
      </c>
      <c r="O155">
        <f>(I155*21)/100</f>
        <v>0</v>
      </c>
      <c r="P155" t="s">
        <v>22</v>
      </c>
    </row>
    <row r="156" spans="1:16" x14ac:dyDescent="0.2">
      <c r="A156" s="26" t="s">
        <v>48</v>
      </c>
      <c r="B156" s="40"/>
      <c r="C156" s="40"/>
      <c r="D156" s="40"/>
      <c r="E156" s="41" t="s">
        <v>327</v>
      </c>
      <c r="F156" s="40"/>
      <c r="G156" s="40"/>
      <c r="H156" s="40"/>
      <c r="I156" s="40"/>
    </row>
    <row r="157" spans="1:16" x14ac:dyDescent="0.2">
      <c r="A157" s="30" t="s">
        <v>50</v>
      </c>
      <c r="B157" s="40"/>
      <c r="C157" s="40"/>
      <c r="D157" s="40"/>
      <c r="E157" s="42" t="s">
        <v>328</v>
      </c>
      <c r="F157" s="40"/>
      <c r="G157" s="40"/>
      <c r="H157" s="40"/>
      <c r="I157" s="40"/>
    </row>
    <row r="158" spans="1:16" x14ac:dyDescent="0.2">
      <c r="A158" s="17" t="s">
        <v>175</v>
      </c>
      <c r="B158" s="34" t="s">
        <v>329</v>
      </c>
      <c r="C158" s="34" t="s">
        <v>330</v>
      </c>
      <c r="D158" s="35" t="s">
        <v>320</v>
      </c>
      <c r="E158" s="36" t="s">
        <v>331</v>
      </c>
      <c r="F158" s="37" t="s">
        <v>260</v>
      </c>
      <c r="G158" s="38">
        <v>2</v>
      </c>
      <c r="H158" s="39"/>
      <c r="I158" s="39">
        <f>ROUND(ROUND(H158,2)*ROUND(G158,3),2)</f>
        <v>0</v>
      </c>
      <c r="O158">
        <f>(I158*21)/100</f>
        <v>0</v>
      </c>
      <c r="P158" t="s">
        <v>22</v>
      </c>
    </row>
    <row r="159" spans="1:16" x14ac:dyDescent="0.2">
      <c r="A159" s="26" t="s">
        <v>48</v>
      </c>
      <c r="B159" s="40"/>
      <c r="C159" s="40"/>
      <c r="D159" s="40"/>
      <c r="E159" s="41" t="s">
        <v>322</v>
      </c>
      <c r="F159" s="40"/>
      <c r="G159" s="40"/>
      <c r="H159" s="40"/>
      <c r="I159" s="40"/>
    </row>
    <row r="160" spans="1:16" x14ac:dyDescent="0.2">
      <c r="A160" s="30" t="s">
        <v>50</v>
      </c>
      <c r="B160" s="40"/>
      <c r="C160" s="40"/>
      <c r="D160" s="40"/>
      <c r="E160" s="42" t="s">
        <v>332</v>
      </c>
      <c r="F160" s="40"/>
      <c r="G160" s="40"/>
      <c r="H160" s="40"/>
      <c r="I160" s="40"/>
    </row>
    <row r="161" spans="1:16" ht="25.5" x14ac:dyDescent="0.2">
      <c r="A161" s="17" t="s">
        <v>175</v>
      </c>
      <c r="B161" s="34" t="s">
        <v>333</v>
      </c>
      <c r="C161" s="34" t="s">
        <v>334</v>
      </c>
      <c r="D161" s="35" t="s">
        <v>23</v>
      </c>
      <c r="E161" s="36" t="s">
        <v>335</v>
      </c>
      <c r="F161" s="37" t="s">
        <v>260</v>
      </c>
      <c r="G161" s="38">
        <v>1</v>
      </c>
      <c r="H161" s="39"/>
      <c r="I161" s="39">
        <f>ROUND(ROUND(H161,2)*ROUND(G161,3),2)</f>
        <v>0</v>
      </c>
      <c r="O161">
        <f>(I161*21)/100</f>
        <v>0</v>
      </c>
      <c r="P161" t="s">
        <v>22</v>
      </c>
    </row>
    <row r="162" spans="1:16" x14ac:dyDescent="0.2">
      <c r="A162" s="26" t="s">
        <v>48</v>
      </c>
      <c r="B162" s="40"/>
      <c r="C162" s="40"/>
      <c r="D162" s="40"/>
      <c r="E162" s="41" t="s">
        <v>336</v>
      </c>
      <c r="F162" s="40"/>
      <c r="G162" s="40"/>
      <c r="H162" s="40"/>
      <c r="I162" s="40"/>
    </row>
    <row r="163" spans="1:16" x14ac:dyDescent="0.2">
      <c r="A163" s="30" t="s">
        <v>50</v>
      </c>
      <c r="B163" s="40"/>
      <c r="C163" s="40"/>
      <c r="D163" s="40"/>
      <c r="E163" s="42" t="s">
        <v>337</v>
      </c>
      <c r="F163" s="40"/>
      <c r="G163" s="40"/>
      <c r="H163" s="40"/>
      <c r="I163" s="40"/>
    </row>
    <row r="164" spans="1:16" x14ac:dyDescent="0.2">
      <c r="A164" s="17" t="s">
        <v>175</v>
      </c>
      <c r="B164" s="34" t="s">
        <v>338</v>
      </c>
      <c r="C164" s="34" t="s">
        <v>339</v>
      </c>
      <c r="D164" s="35" t="s">
        <v>23</v>
      </c>
      <c r="E164" s="36" t="s">
        <v>340</v>
      </c>
      <c r="F164" s="37" t="s">
        <v>260</v>
      </c>
      <c r="G164" s="38">
        <v>2</v>
      </c>
      <c r="H164" s="39"/>
      <c r="I164" s="39">
        <f>ROUND(ROUND(H164,2)*ROUND(G164,3),2)</f>
        <v>0</v>
      </c>
      <c r="O164">
        <f>(I164*21)/100</f>
        <v>0</v>
      </c>
      <c r="P164" t="s">
        <v>22</v>
      </c>
    </row>
    <row r="165" spans="1:16" x14ac:dyDescent="0.2">
      <c r="A165" s="26" t="s">
        <v>48</v>
      </c>
      <c r="B165" s="40"/>
      <c r="C165" s="40"/>
      <c r="D165" s="40"/>
      <c r="E165" s="41" t="s">
        <v>341</v>
      </c>
      <c r="F165" s="40"/>
      <c r="G165" s="40"/>
      <c r="H165" s="40"/>
      <c r="I165" s="40"/>
    </row>
    <row r="166" spans="1:16" x14ac:dyDescent="0.2">
      <c r="A166" s="30" t="s">
        <v>50</v>
      </c>
      <c r="B166" s="40"/>
      <c r="C166" s="40"/>
      <c r="D166" s="40"/>
      <c r="E166" s="42" t="s">
        <v>342</v>
      </c>
      <c r="F166" s="40"/>
      <c r="G166" s="40"/>
      <c r="H166" s="40"/>
      <c r="I166" s="40"/>
    </row>
    <row r="167" spans="1:16" x14ac:dyDescent="0.2">
      <c r="A167" s="17" t="s">
        <v>44</v>
      </c>
      <c r="B167" s="21" t="s">
        <v>343</v>
      </c>
      <c r="C167" s="21" t="s">
        <v>344</v>
      </c>
      <c r="D167" s="17" t="s">
        <v>23</v>
      </c>
      <c r="E167" s="22" t="s">
        <v>345</v>
      </c>
      <c r="F167" s="23" t="s">
        <v>260</v>
      </c>
      <c r="G167" s="24">
        <v>20</v>
      </c>
      <c r="H167" s="25"/>
      <c r="I167" s="25">
        <f>ROUND(ROUND(H167,2)*ROUND(G167,3),2)</f>
        <v>0</v>
      </c>
      <c r="O167">
        <f>(I167*21)/100</f>
        <v>0</v>
      </c>
      <c r="P167" t="s">
        <v>22</v>
      </c>
    </row>
    <row r="168" spans="1:16" ht="25.5" x14ac:dyDescent="0.2">
      <c r="A168" s="26" t="s">
        <v>48</v>
      </c>
      <c r="E168" s="27" t="s">
        <v>346</v>
      </c>
    </row>
    <row r="169" spans="1:16" x14ac:dyDescent="0.2">
      <c r="A169" s="30" t="s">
        <v>50</v>
      </c>
      <c r="E169" s="29" t="s">
        <v>347</v>
      </c>
    </row>
    <row r="170" spans="1:16" x14ac:dyDescent="0.2">
      <c r="A170" s="17" t="s">
        <v>175</v>
      </c>
      <c r="B170" s="34" t="s">
        <v>348</v>
      </c>
      <c r="C170" s="34" t="s">
        <v>349</v>
      </c>
      <c r="D170" s="35" t="s">
        <v>23</v>
      </c>
      <c r="E170" s="36" t="s">
        <v>350</v>
      </c>
      <c r="F170" s="37" t="s">
        <v>260</v>
      </c>
      <c r="G170" s="38">
        <v>2</v>
      </c>
      <c r="H170" s="39"/>
      <c r="I170" s="39">
        <f>ROUND(ROUND(H170,2)*ROUND(G170,3),2)</f>
        <v>0</v>
      </c>
      <c r="O170">
        <f>(I170*21)/100</f>
        <v>0</v>
      </c>
      <c r="P170" t="s">
        <v>22</v>
      </c>
    </row>
    <row r="171" spans="1:16" x14ac:dyDescent="0.2">
      <c r="A171" s="26" t="s">
        <v>48</v>
      </c>
      <c r="B171" s="40"/>
      <c r="C171" s="40"/>
      <c r="D171" s="40"/>
      <c r="E171" s="41" t="s">
        <v>351</v>
      </c>
      <c r="F171" s="40"/>
      <c r="G171" s="40"/>
      <c r="H171" s="40"/>
      <c r="I171" s="40"/>
    </row>
    <row r="172" spans="1:16" x14ac:dyDescent="0.2">
      <c r="A172" s="30" t="s">
        <v>50</v>
      </c>
      <c r="B172" s="40"/>
      <c r="C172" s="40"/>
      <c r="D172" s="40"/>
      <c r="E172" s="42" t="s">
        <v>332</v>
      </c>
      <c r="F172" s="40"/>
      <c r="G172" s="40"/>
      <c r="H172" s="40"/>
      <c r="I172" s="40"/>
    </row>
    <row r="173" spans="1:16" x14ac:dyDescent="0.2">
      <c r="A173" s="17" t="s">
        <v>175</v>
      </c>
      <c r="B173" s="34" t="s">
        <v>352</v>
      </c>
      <c r="C173" s="34" t="s">
        <v>353</v>
      </c>
      <c r="D173" s="35" t="s">
        <v>23</v>
      </c>
      <c r="E173" s="36" t="s">
        <v>354</v>
      </c>
      <c r="F173" s="37" t="s">
        <v>260</v>
      </c>
      <c r="G173" s="38">
        <v>3</v>
      </c>
      <c r="H173" s="39"/>
      <c r="I173" s="39">
        <f>ROUND(ROUND(H173,2)*ROUND(G173,3),2)</f>
        <v>0</v>
      </c>
      <c r="O173">
        <f>(I173*21)/100</f>
        <v>0</v>
      </c>
      <c r="P173" t="s">
        <v>22</v>
      </c>
    </row>
    <row r="174" spans="1:16" x14ac:dyDescent="0.2">
      <c r="A174" s="26" t="s">
        <v>48</v>
      </c>
      <c r="B174" s="40"/>
      <c r="C174" s="40"/>
      <c r="D174" s="40"/>
      <c r="E174" s="41" t="s">
        <v>355</v>
      </c>
      <c r="F174" s="40"/>
      <c r="G174" s="40"/>
      <c r="H174" s="40"/>
      <c r="I174" s="40"/>
    </row>
    <row r="175" spans="1:16" x14ac:dyDescent="0.2">
      <c r="A175" s="30" t="s">
        <v>50</v>
      </c>
      <c r="B175" s="40"/>
      <c r="C175" s="40"/>
      <c r="D175" s="40"/>
      <c r="E175" s="42" t="s">
        <v>356</v>
      </c>
      <c r="F175" s="40"/>
      <c r="G175" s="40"/>
      <c r="H175" s="40"/>
      <c r="I175" s="40"/>
    </row>
    <row r="176" spans="1:16" x14ac:dyDescent="0.2">
      <c r="A176" s="17" t="s">
        <v>175</v>
      </c>
      <c r="B176" s="34" t="s">
        <v>357</v>
      </c>
      <c r="C176" s="34" t="s">
        <v>358</v>
      </c>
      <c r="D176" s="35" t="s">
        <v>23</v>
      </c>
      <c r="E176" s="36" t="s">
        <v>359</v>
      </c>
      <c r="F176" s="37" t="s">
        <v>260</v>
      </c>
      <c r="G176" s="38">
        <v>3</v>
      </c>
      <c r="H176" s="39"/>
      <c r="I176" s="39">
        <f>ROUND(ROUND(H176,2)*ROUND(G176,3),2)</f>
        <v>0</v>
      </c>
      <c r="O176">
        <f>(I176*21)/100</f>
        <v>0</v>
      </c>
      <c r="P176" t="s">
        <v>22</v>
      </c>
    </row>
    <row r="177" spans="1:16" x14ac:dyDescent="0.2">
      <c r="A177" s="26" t="s">
        <v>48</v>
      </c>
      <c r="B177" s="40"/>
      <c r="C177" s="40"/>
      <c r="D177" s="40"/>
      <c r="E177" s="41" t="s">
        <v>360</v>
      </c>
      <c r="F177" s="40"/>
      <c r="G177" s="40"/>
      <c r="H177" s="40"/>
      <c r="I177" s="40"/>
    </row>
    <row r="178" spans="1:16" x14ac:dyDescent="0.2">
      <c r="A178" s="30" t="s">
        <v>50</v>
      </c>
      <c r="B178" s="40"/>
      <c r="C178" s="40"/>
      <c r="D178" s="40"/>
      <c r="E178" s="42" t="s">
        <v>280</v>
      </c>
      <c r="F178" s="40"/>
      <c r="G178" s="40"/>
      <c r="H178" s="40"/>
      <c r="I178" s="40"/>
    </row>
    <row r="179" spans="1:16" ht="25.5" x14ac:dyDescent="0.2">
      <c r="A179" s="17" t="s">
        <v>175</v>
      </c>
      <c r="B179" s="34" t="s">
        <v>361</v>
      </c>
      <c r="C179" s="34" t="s">
        <v>362</v>
      </c>
      <c r="D179" s="35" t="s">
        <v>23</v>
      </c>
      <c r="E179" s="36" t="s">
        <v>363</v>
      </c>
      <c r="F179" s="37" t="s">
        <v>260</v>
      </c>
      <c r="G179" s="38">
        <v>6</v>
      </c>
      <c r="H179" s="39"/>
      <c r="I179" s="39">
        <f>ROUND(ROUND(H179,2)*ROUND(G179,3),2)</f>
        <v>0</v>
      </c>
      <c r="O179">
        <f>(I179*21)/100</f>
        <v>0</v>
      </c>
      <c r="P179" t="s">
        <v>22</v>
      </c>
    </row>
    <row r="180" spans="1:16" x14ac:dyDescent="0.2">
      <c r="A180" s="26" t="s">
        <v>48</v>
      </c>
      <c r="B180" s="40"/>
      <c r="C180" s="40"/>
      <c r="D180" s="40"/>
      <c r="E180" s="41" t="s">
        <v>364</v>
      </c>
      <c r="F180" s="40"/>
      <c r="G180" s="40"/>
      <c r="H180" s="40"/>
      <c r="I180" s="40"/>
    </row>
    <row r="181" spans="1:16" x14ac:dyDescent="0.2">
      <c r="A181" s="30" t="s">
        <v>50</v>
      </c>
      <c r="B181" s="40"/>
      <c r="C181" s="40"/>
      <c r="D181" s="40"/>
      <c r="E181" s="42" t="s">
        <v>365</v>
      </c>
      <c r="F181" s="40"/>
      <c r="G181" s="40"/>
      <c r="H181" s="40"/>
      <c r="I181" s="40"/>
    </row>
    <row r="182" spans="1:16" x14ac:dyDescent="0.2">
      <c r="A182" s="17" t="s">
        <v>175</v>
      </c>
      <c r="B182" s="34" t="s">
        <v>366</v>
      </c>
      <c r="C182" s="34" t="s">
        <v>367</v>
      </c>
      <c r="D182" s="35" t="s">
        <v>23</v>
      </c>
      <c r="E182" s="36" t="s">
        <v>368</v>
      </c>
      <c r="F182" s="37" t="s">
        <v>260</v>
      </c>
      <c r="G182" s="38">
        <v>1</v>
      </c>
      <c r="H182" s="39"/>
      <c r="I182" s="39">
        <f>ROUND(ROUND(H182,2)*ROUND(G182,3),2)</f>
        <v>0</v>
      </c>
      <c r="O182">
        <f>(I182*21)/100</f>
        <v>0</v>
      </c>
      <c r="P182" t="s">
        <v>22</v>
      </c>
    </row>
    <row r="183" spans="1:16" x14ac:dyDescent="0.2">
      <c r="A183" s="26" t="s">
        <v>48</v>
      </c>
      <c r="B183" s="40"/>
      <c r="C183" s="40"/>
      <c r="D183" s="40"/>
      <c r="E183" s="41" t="s">
        <v>369</v>
      </c>
      <c r="F183" s="40"/>
      <c r="G183" s="40"/>
      <c r="H183" s="40"/>
      <c r="I183" s="40"/>
    </row>
    <row r="184" spans="1:16" x14ac:dyDescent="0.2">
      <c r="A184" s="30" t="s">
        <v>50</v>
      </c>
      <c r="B184" s="40"/>
      <c r="C184" s="40"/>
      <c r="D184" s="40"/>
      <c r="E184" s="42" t="s">
        <v>337</v>
      </c>
      <c r="F184" s="40"/>
      <c r="G184" s="40"/>
      <c r="H184" s="40"/>
      <c r="I184" s="40"/>
    </row>
    <row r="185" spans="1:16" x14ac:dyDescent="0.2">
      <c r="A185" s="17" t="s">
        <v>175</v>
      </c>
      <c r="B185" s="34" t="s">
        <v>370</v>
      </c>
      <c r="C185" s="34" t="s">
        <v>371</v>
      </c>
      <c r="D185" s="35" t="s">
        <v>23</v>
      </c>
      <c r="E185" s="36" t="s">
        <v>372</v>
      </c>
      <c r="F185" s="37" t="s">
        <v>260</v>
      </c>
      <c r="G185" s="38">
        <v>5</v>
      </c>
      <c r="H185" s="39"/>
      <c r="I185" s="39">
        <f>ROUND(ROUND(H185,2)*ROUND(G185,3),2)</f>
        <v>0</v>
      </c>
      <c r="O185">
        <f>(I185*21)/100</f>
        <v>0</v>
      </c>
      <c r="P185" t="s">
        <v>22</v>
      </c>
    </row>
    <row r="186" spans="1:16" ht="25.5" x14ac:dyDescent="0.2">
      <c r="A186" s="26" t="s">
        <v>48</v>
      </c>
      <c r="B186" s="40"/>
      <c r="C186" s="40"/>
      <c r="D186" s="40"/>
      <c r="E186" s="41" t="s">
        <v>373</v>
      </c>
      <c r="F186" s="40"/>
      <c r="G186" s="40"/>
      <c r="H186" s="40"/>
      <c r="I186" s="40"/>
    </row>
    <row r="187" spans="1:16" x14ac:dyDescent="0.2">
      <c r="A187" s="30" t="s">
        <v>50</v>
      </c>
      <c r="B187" s="40"/>
      <c r="C187" s="40"/>
      <c r="D187" s="40"/>
      <c r="E187" s="42" t="s">
        <v>374</v>
      </c>
      <c r="F187" s="40"/>
      <c r="G187" s="40"/>
      <c r="H187" s="40"/>
      <c r="I187" s="40"/>
    </row>
    <row r="188" spans="1:16" ht="25.5" x14ac:dyDescent="0.2">
      <c r="A188" s="17" t="s">
        <v>44</v>
      </c>
      <c r="B188" s="21" t="s">
        <v>375</v>
      </c>
      <c r="C188" s="21" t="s">
        <v>376</v>
      </c>
      <c r="D188" s="17" t="s">
        <v>23</v>
      </c>
      <c r="E188" s="22" t="s">
        <v>377</v>
      </c>
      <c r="F188" s="23" t="s">
        <v>260</v>
      </c>
      <c r="G188" s="24">
        <v>1</v>
      </c>
      <c r="H188" s="25"/>
      <c r="I188" s="25">
        <f>ROUND(ROUND(H188,2)*ROUND(G188,3),2)</f>
        <v>0</v>
      </c>
      <c r="O188">
        <f>(I188*21)/100</f>
        <v>0</v>
      </c>
      <c r="P188" t="s">
        <v>22</v>
      </c>
    </row>
    <row r="189" spans="1:16" ht="38.25" x14ac:dyDescent="0.2">
      <c r="A189" s="26" t="s">
        <v>48</v>
      </c>
      <c r="E189" s="27" t="s">
        <v>378</v>
      </c>
    </row>
    <row r="190" spans="1:16" x14ac:dyDescent="0.2">
      <c r="A190" s="30" t="s">
        <v>50</v>
      </c>
      <c r="E190" s="29" t="s">
        <v>23</v>
      </c>
    </row>
    <row r="191" spans="1:16" ht="25.5" x14ac:dyDescent="0.2">
      <c r="A191" s="17" t="s">
        <v>175</v>
      </c>
      <c r="B191" s="34" t="s">
        <v>379</v>
      </c>
      <c r="C191" s="34" t="s">
        <v>380</v>
      </c>
      <c r="D191" s="35" t="s">
        <v>23</v>
      </c>
      <c r="E191" s="36" t="s">
        <v>381</v>
      </c>
      <c r="F191" s="37" t="s">
        <v>260</v>
      </c>
      <c r="G191" s="38">
        <v>1</v>
      </c>
      <c r="H191" s="39"/>
      <c r="I191" s="39">
        <f>ROUND(ROUND(H191,2)*ROUND(G191,3),2)</f>
        <v>0</v>
      </c>
      <c r="O191">
        <f>(I191*21)/100</f>
        <v>0</v>
      </c>
      <c r="P191" t="s">
        <v>22</v>
      </c>
    </row>
    <row r="192" spans="1:16" x14ac:dyDescent="0.2">
      <c r="A192" s="26" t="s">
        <v>48</v>
      </c>
      <c r="B192" s="40"/>
      <c r="C192" s="40"/>
      <c r="D192" s="40"/>
      <c r="E192" s="41" t="s">
        <v>382</v>
      </c>
      <c r="F192" s="40"/>
      <c r="G192" s="40"/>
      <c r="H192" s="40"/>
      <c r="I192" s="40"/>
    </row>
    <row r="193" spans="1:16" x14ac:dyDescent="0.2">
      <c r="A193" s="30" t="s">
        <v>50</v>
      </c>
      <c r="B193" s="40"/>
      <c r="C193" s="40"/>
      <c r="D193" s="40"/>
      <c r="E193" s="42" t="s">
        <v>337</v>
      </c>
      <c r="F193" s="40"/>
      <c r="G193" s="40"/>
      <c r="H193" s="40"/>
      <c r="I193" s="40"/>
    </row>
    <row r="194" spans="1:16" x14ac:dyDescent="0.2">
      <c r="A194" s="17" t="s">
        <v>44</v>
      </c>
      <c r="B194" s="21" t="s">
        <v>383</v>
      </c>
      <c r="C194" s="21" t="s">
        <v>384</v>
      </c>
      <c r="D194" s="17" t="s">
        <v>23</v>
      </c>
      <c r="E194" s="22" t="s">
        <v>385</v>
      </c>
      <c r="F194" s="23" t="s">
        <v>260</v>
      </c>
      <c r="G194" s="24">
        <v>4</v>
      </c>
      <c r="H194" s="25"/>
      <c r="I194" s="25">
        <f>ROUND(ROUND(H194,2)*ROUND(G194,3),2)</f>
        <v>0</v>
      </c>
      <c r="O194">
        <f>(I194*21)/100</f>
        <v>0</v>
      </c>
      <c r="P194" t="s">
        <v>22</v>
      </c>
    </row>
    <row r="195" spans="1:16" ht="25.5" x14ac:dyDescent="0.2">
      <c r="A195" s="26" t="s">
        <v>48</v>
      </c>
      <c r="E195" s="27" t="s">
        <v>386</v>
      </c>
    </row>
    <row r="196" spans="1:16" x14ac:dyDescent="0.2">
      <c r="A196" s="30" t="s">
        <v>50</v>
      </c>
      <c r="E196" s="29" t="s">
        <v>23</v>
      </c>
    </row>
    <row r="197" spans="1:16" x14ac:dyDescent="0.2">
      <c r="A197" s="17" t="s">
        <v>175</v>
      </c>
      <c r="B197" s="34" t="s">
        <v>387</v>
      </c>
      <c r="C197" s="34" t="s">
        <v>388</v>
      </c>
      <c r="D197" s="35" t="s">
        <v>23</v>
      </c>
      <c r="E197" s="36" t="s">
        <v>389</v>
      </c>
      <c r="F197" s="37" t="s">
        <v>260</v>
      </c>
      <c r="G197" s="38">
        <v>4</v>
      </c>
      <c r="H197" s="39"/>
      <c r="I197" s="39">
        <f>ROUND(ROUND(H197,2)*ROUND(G197,3),2)</f>
        <v>0</v>
      </c>
      <c r="O197">
        <f>(I197*21)/100</f>
        <v>0</v>
      </c>
      <c r="P197" t="s">
        <v>22</v>
      </c>
    </row>
    <row r="198" spans="1:16" x14ac:dyDescent="0.2">
      <c r="A198" s="26" t="s">
        <v>48</v>
      </c>
      <c r="B198" s="40"/>
      <c r="C198" s="40"/>
      <c r="D198" s="40"/>
      <c r="E198" s="41" t="s">
        <v>390</v>
      </c>
      <c r="F198" s="40"/>
      <c r="G198" s="40"/>
      <c r="H198" s="40"/>
      <c r="I198" s="40"/>
    </row>
    <row r="199" spans="1:16" x14ac:dyDescent="0.2">
      <c r="A199" s="30" t="s">
        <v>50</v>
      </c>
      <c r="B199" s="40"/>
      <c r="C199" s="40"/>
      <c r="D199" s="40"/>
      <c r="E199" s="42" t="s">
        <v>391</v>
      </c>
      <c r="F199" s="40"/>
      <c r="G199" s="40"/>
      <c r="H199" s="40"/>
      <c r="I199" s="40"/>
    </row>
    <row r="200" spans="1:16" x14ac:dyDescent="0.2">
      <c r="A200" s="17" t="s">
        <v>44</v>
      </c>
      <c r="B200" s="21" t="s">
        <v>392</v>
      </c>
      <c r="C200" s="21" t="s">
        <v>393</v>
      </c>
      <c r="D200" s="17" t="s">
        <v>23</v>
      </c>
      <c r="E200" s="22" t="s">
        <v>394</v>
      </c>
      <c r="F200" s="23" t="s">
        <v>260</v>
      </c>
      <c r="G200" s="24">
        <v>21</v>
      </c>
      <c r="H200" s="25"/>
      <c r="I200" s="25">
        <f>ROUND(ROUND(H200,2)*ROUND(G200,3),2)</f>
        <v>0</v>
      </c>
      <c r="O200">
        <f>(I200*21)/100</f>
        <v>0</v>
      </c>
      <c r="P200" t="s">
        <v>22</v>
      </c>
    </row>
    <row r="201" spans="1:16" x14ac:dyDescent="0.2">
      <c r="A201" s="26" t="s">
        <v>48</v>
      </c>
      <c r="E201" s="27" t="s">
        <v>395</v>
      </c>
    </row>
    <row r="202" spans="1:16" x14ac:dyDescent="0.2">
      <c r="A202" s="30" t="s">
        <v>50</v>
      </c>
      <c r="E202" s="29" t="s">
        <v>396</v>
      </c>
    </row>
    <row r="203" spans="1:16" x14ac:dyDescent="0.2">
      <c r="A203" s="17" t="s">
        <v>175</v>
      </c>
      <c r="B203" s="34" t="s">
        <v>397</v>
      </c>
      <c r="C203" s="34" t="s">
        <v>264</v>
      </c>
      <c r="D203" s="35" t="s">
        <v>23</v>
      </c>
      <c r="E203" s="36" t="s">
        <v>265</v>
      </c>
      <c r="F203" s="37" t="s">
        <v>128</v>
      </c>
      <c r="G203" s="38">
        <v>27.3</v>
      </c>
      <c r="H203" s="39"/>
      <c r="I203" s="39">
        <f>ROUND(ROUND(H203,2)*ROUND(G203,3),2)</f>
        <v>0</v>
      </c>
      <c r="O203">
        <f>(I203*21)/100</f>
        <v>0</v>
      </c>
      <c r="P203" t="s">
        <v>22</v>
      </c>
    </row>
    <row r="204" spans="1:16" x14ac:dyDescent="0.2">
      <c r="A204" s="26" t="s">
        <v>48</v>
      </c>
      <c r="B204" s="40"/>
      <c r="C204" s="40"/>
      <c r="D204" s="40"/>
      <c r="E204" s="41" t="s">
        <v>398</v>
      </c>
      <c r="F204" s="40"/>
      <c r="G204" s="40"/>
      <c r="H204" s="40"/>
      <c r="I204" s="40"/>
    </row>
    <row r="205" spans="1:16" x14ac:dyDescent="0.2">
      <c r="A205" s="30" t="s">
        <v>50</v>
      </c>
      <c r="B205" s="40"/>
      <c r="C205" s="40"/>
      <c r="D205" s="40"/>
      <c r="E205" s="42" t="s">
        <v>399</v>
      </c>
      <c r="F205" s="40"/>
      <c r="G205" s="40"/>
      <c r="H205" s="40"/>
      <c r="I205" s="40"/>
    </row>
    <row r="206" spans="1:16" x14ac:dyDescent="0.2">
      <c r="A206" s="17" t="s">
        <v>175</v>
      </c>
      <c r="B206" s="50" t="s">
        <v>400</v>
      </c>
      <c r="C206" s="50" t="s">
        <v>401</v>
      </c>
      <c r="D206" s="51" t="s">
        <v>23</v>
      </c>
      <c r="E206" s="52" t="s">
        <v>402</v>
      </c>
      <c r="F206" s="53" t="s">
        <v>260</v>
      </c>
      <c r="G206" s="54">
        <v>21</v>
      </c>
      <c r="H206" s="55"/>
      <c r="I206" s="55">
        <f>ROUND(ROUND(H206,2)*ROUND(G206,3),2)</f>
        <v>0</v>
      </c>
      <c r="O206">
        <f>(I206*21)/100</f>
        <v>0</v>
      </c>
      <c r="P206" t="s">
        <v>22</v>
      </c>
    </row>
    <row r="207" spans="1:16" ht="38.25" x14ac:dyDescent="0.2">
      <c r="A207" s="26" t="s">
        <v>48</v>
      </c>
      <c r="B207" s="56"/>
      <c r="C207" s="56"/>
      <c r="D207" s="56"/>
      <c r="E207" s="57" t="s">
        <v>403</v>
      </c>
      <c r="F207" s="56"/>
      <c r="G207" s="56"/>
      <c r="H207" s="56"/>
      <c r="I207" s="56"/>
    </row>
    <row r="208" spans="1:16" x14ac:dyDescent="0.2">
      <c r="A208" s="30" t="s">
        <v>50</v>
      </c>
      <c r="B208" s="56"/>
      <c r="C208" s="56"/>
      <c r="D208" s="56"/>
      <c r="E208" s="58" t="s">
        <v>23</v>
      </c>
      <c r="F208" s="56"/>
      <c r="G208" s="56"/>
      <c r="H208" s="56"/>
      <c r="I208" s="56"/>
    </row>
    <row r="209" spans="1:16" x14ac:dyDescent="0.2">
      <c r="A209" s="17" t="s">
        <v>175</v>
      </c>
      <c r="B209" s="50" t="s">
        <v>404</v>
      </c>
      <c r="C209" s="50" t="s">
        <v>405</v>
      </c>
      <c r="D209" s="51" t="s">
        <v>23</v>
      </c>
      <c r="E209" s="52" t="s">
        <v>406</v>
      </c>
      <c r="F209" s="53" t="s">
        <v>260</v>
      </c>
      <c r="G209" s="54">
        <v>21</v>
      </c>
      <c r="H209" s="55"/>
      <c r="I209" s="55">
        <f>ROUND(ROUND(H209,2)*ROUND(G209,3),2)</f>
        <v>0</v>
      </c>
      <c r="O209">
        <f>(I209*21)/100</f>
        <v>0</v>
      </c>
      <c r="P209" t="s">
        <v>22</v>
      </c>
    </row>
    <row r="210" spans="1:16" ht="25.5" x14ac:dyDescent="0.2">
      <c r="A210" s="26" t="s">
        <v>48</v>
      </c>
      <c r="B210" s="56"/>
      <c r="C210" s="56"/>
      <c r="D210" s="56"/>
      <c r="E210" s="57" t="s">
        <v>407</v>
      </c>
      <c r="F210" s="56"/>
      <c r="G210" s="56"/>
      <c r="H210" s="56"/>
      <c r="I210" s="56"/>
    </row>
    <row r="211" spans="1:16" x14ac:dyDescent="0.2">
      <c r="A211" s="30" t="s">
        <v>50</v>
      </c>
      <c r="B211" s="56"/>
      <c r="C211" s="56"/>
      <c r="D211" s="56"/>
      <c r="E211" s="58" t="s">
        <v>23</v>
      </c>
      <c r="F211" s="56"/>
      <c r="G211" s="56"/>
      <c r="H211" s="56"/>
      <c r="I211" s="56"/>
    </row>
    <row r="212" spans="1:16" x14ac:dyDescent="0.2">
      <c r="A212" s="17" t="s">
        <v>44</v>
      </c>
      <c r="B212" s="21" t="s">
        <v>408</v>
      </c>
      <c r="C212" s="21" t="s">
        <v>409</v>
      </c>
      <c r="D212" s="17" t="s">
        <v>23</v>
      </c>
      <c r="E212" s="22" t="s">
        <v>410</v>
      </c>
      <c r="F212" s="23" t="s">
        <v>260</v>
      </c>
      <c r="G212" s="24">
        <v>10</v>
      </c>
      <c r="H212" s="25"/>
      <c r="I212" s="25">
        <f>ROUND(ROUND(H212,2)*ROUND(G212,3),2)</f>
        <v>0</v>
      </c>
      <c r="O212">
        <f>(I212*21)/100</f>
        <v>0</v>
      </c>
      <c r="P212" t="s">
        <v>22</v>
      </c>
    </row>
    <row r="213" spans="1:16" x14ac:dyDescent="0.2">
      <c r="A213" s="26" t="s">
        <v>48</v>
      </c>
      <c r="E213" s="27" t="s">
        <v>411</v>
      </c>
    </row>
    <row r="214" spans="1:16" x14ac:dyDescent="0.2">
      <c r="A214" s="30" t="s">
        <v>50</v>
      </c>
      <c r="E214" s="29" t="s">
        <v>412</v>
      </c>
    </row>
    <row r="215" spans="1:16" x14ac:dyDescent="0.2">
      <c r="A215" s="17" t="s">
        <v>175</v>
      </c>
      <c r="B215" s="50" t="s">
        <v>413</v>
      </c>
      <c r="C215" s="50" t="s">
        <v>414</v>
      </c>
      <c r="D215" s="51" t="s">
        <v>23</v>
      </c>
      <c r="E215" s="52" t="s">
        <v>415</v>
      </c>
      <c r="F215" s="53" t="s">
        <v>260</v>
      </c>
      <c r="G215" s="54">
        <v>10</v>
      </c>
      <c r="H215" s="55"/>
      <c r="I215" s="55">
        <f>ROUND(ROUND(H215,2)*ROUND(G215,3),2)</f>
        <v>0</v>
      </c>
      <c r="O215">
        <f>(I215*21)/100</f>
        <v>0</v>
      </c>
      <c r="P215" t="s">
        <v>22</v>
      </c>
    </row>
    <row r="216" spans="1:16" ht="25.5" x14ac:dyDescent="0.2">
      <c r="A216" s="26" t="s">
        <v>48</v>
      </c>
      <c r="B216" s="56"/>
      <c r="C216" s="56"/>
      <c r="D216" s="56"/>
      <c r="E216" s="57" t="s">
        <v>416</v>
      </c>
      <c r="F216" s="56"/>
      <c r="G216" s="56"/>
      <c r="H216" s="56"/>
      <c r="I216" s="56"/>
    </row>
    <row r="217" spans="1:16" x14ac:dyDescent="0.2">
      <c r="A217" s="30" t="s">
        <v>50</v>
      </c>
      <c r="B217" s="56"/>
      <c r="C217" s="56"/>
      <c r="D217" s="56"/>
      <c r="E217" s="58" t="s">
        <v>23</v>
      </c>
      <c r="F217" s="56"/>
      <c r="G217" s="56"/>
      <c r="H217" s="56"/>
      <c r="I217" s="56"/>
    </row>
    <row r="218" spans="1:16" x14ac:dyDescent="0.2">
      <c r="A218" s="17" t="s">
        <v>44</v>
      </c>
      <c r="B218" s="21" t="s">
        <v>417</v>
      </c>
      <c r="C218" s="21" t="s">
        <v>418</v>
      </c>
      <c r="D218" s="17" t="s">
        <v>23</v>
      </c>
      <c r="E218" s="22" t="s">
        <v>419</v>
      </c>
      <c r="F218" s="23" t="s">
        <v>260</v>
      </c>
      <c r="G218" s="24">
        <v>1</v>
      </c>
      <c r="H218" s="25"/>
      <c r="I218" s="25">
        <f>ROUND(ROUND(H218,2)*ROUND(G218,3),2)</f>
        <v>0</v>
      </c>
      <c r="O218">
        <f>(I218*21)/100</f>
        <v>0</v>
      </c>
      <c r="P218" t="s">
        <v>22</v>
      </c>
    </row>
    <row r="219" spans="1:16" ht="38.25" x14ac:dyDescent="0.2">
      <c r="A219" s="26" t="s">
        <v>48</v>
      </c>
      <c r="E219" s="27" t="s">
        <v>420</v>
      </c>
    </row>
    <row r="220" spans="1:16" x14ac:dyDescent="0.2">
      <c r="A220" s="30" t="s">
        <v>50</v>
      </c>
      <c r="E220" s="29" t="s">
        <v>337</v>
      </c>
    </row>
    <row r="221" spans="1:16" x14ac:dyDescent="0.2">
      <c r="A221" s="17" t="s">
        <v>175</v>
      </c>
      <c r="B221" s="50" t="s">
        <v>421</v>
      </c>
      <c r="C221" s="50" t="s">
        <v>422</v>
      </c>
      <c r="D221" s="51" t="s">
        <v>23</v>
      </c>
      <c r="E221" s="52" t="s">
        <v>423</v>
      </c>
      <c r="F221" s="53" t="s">
        <v>260</v>
      </c>
      <c r="G221" s="54">
        <v>1</v>
      </c>
      <c r="H221" s="55"/>
      <c r="I221" s="55">
        <f>ROUND(ROUND(H221,2)*ROUND(G221,3),2)</f>
        <v>0</v>
      </c>
      <c r="O221">
        <f>(I221*21)/100</f>
        <v>0</v>
      </c>
      <c r="P221" t="s">
        <v>22</v>
      </c>
    </row>
    <row r="222" spans="1:16" ht="25.5" x14ac:dyDescent="0.2">
      <c r="A222" s="26" t="s">
        <v>48</v>
      </c>
      <c r="B222" s="56"/>
      <c r="C222" s="56"/>
      <c r="D222" s="56"/>
      <c r="E222" s="57" t="s">
        <v>424</v>
      </c>
      <c r="F222" s="56"/>
      <c r="G222" s="56"/>
      <c r="H222" s="56"/>
      <c r="I222" s="56"/>
    </row>
    <row r="223" spans="1:16" x14ac:dyDescent="0.2">
      <c r="A223" s="30" t="s">
        <v>50</v>
      </c>
      <c r="B223" s="56"/>
      <c r="C223" s="56"/>
      <c r="D223" s="56"/>
      <c r="E223" s="58" t="s">
        <v>23</v>
      </c>
      <c r="F223" s="56"/>
      <c r="G223" s="56"/>
      <c r="H223" s="56"/>
      <c r="I223" s="56"/>
    </row>
    <row r="224" spans="1:16" x14ac:dyDescent="0.2">
      <c r="A224" s="17" t="s">
        <v>44</v>
      </c>
      <c r="B224" s="21" t="s">
        <v>425</v>
      </c>
      <c r="C224" s="21" t="s">
        <v>426</v>
      </c>
      <c r="D224" s="17" t="s">
        <v>23</v>
      </c>
      <c r="E224" s="22" t="s">
        <v>427</v>
      </c>
      <c r="F224" s="23" t="s">
        <v>260</v>
      </c>
      <c r="G224" s="24">
        <v>1</v>
      </c>
      <c r="H224" s="25"/>
      <c r="I224" s="25">
        <f>ROUND(ROUND(H224,2)*ROUND(G224,3),2)</f>
        <v>0</v>
      </c>
      <c r="O224">
        <f>(I224*21)/100</f>
        <v>0</v>
      </c>
      <c r="P224" t="s">
        <v>22</v>
      </c>
    </row>
    <row r="225" spans="1:16" ht="25.5" x14ac:dyDescent="0.2">
      <c r="A225" s="26" t="s">
        <v>48</v>
      </c>
      <c r="E225" s="27" t="s">
        <v>428</v>
      </c>
    </row>
    <row r="226" spans="1:16" x14ac:dyDescent="0.2">
      <c r="A226" s="30" t="s">
        <v>50</v>
      </c>
      <c r="E226" s="29" t="s">
        <v>337</v>
      </c>
    </row>
    <row r="227" spans="1:16" x14ac:dyDescent="0.2">
      <c r="A227" s="17" t="s">
        <v>175</v>
      </c>
      <c r="B227" s="50" t="s">
        <v>429</v>
      </c>
      <c r="C227" s="50" t="s">
        <v>430</v>
      </c>
      <c r="D227" s="51" t="s">
        <v>23</v>
      </c>
      <c r="E227" s="52" t="s">
        <v>431</v>
      </c>
      <c r="F227" s="53" t="s">
        <v>260</v>
      </c>
      <c r="G227" s="54">
        <v>1</v>
      </c>
      <c r="H227" s="55"/>
      <c r="I227" s="55">
        <f>ROUND(ROUND(H227,2)*ROUND(G227,3),2)</f>
        <v>0</v>
      </c>
      <c r="O227">
        <f>(I227*21)/100</f>
        <v>0</v>
      </c>
      <c r="P227" t="s">
        <v>22</v>
      </c>
    </row>
    <row r="228" spans="1:16" ht="38.25" x14ac:dyDescent="0.2">
      <c r="A228" s="26" t="s">
        <v>48</v>
      </c>
      <c r="B228" s="56"/>
      <c r="C228" s="56"/>
      <c r="D228" s="56"/>
      <c r="E228" s="57" t="s">
        <v>432</v>
      </c>
      <c r="F228" s="56"/>
      <c r="G228" s="56"/>
      <c r="H228" s="56"/>
      <c r="I228" s="56"/>
    </row>
    <row r="229" spans="1:16" x14ac:dyDescent="0.2">
      <c r="A229" s="30" t="s">
        <v>50</v>
      </c>
      <c r="B229" s="56"/>
      <c r="C229" s="56"/>
      <c r="D229" s="56"/>
      <c r="E229" s="58" t="s">
        <v>23</v>
      </c>
      <c r="F229" s="56"/>
      <c r="G229" s="56"/>
      <c r="H229" s="56"/>
      <c r="I229" s="56"/>
    </row>
    <row r="230" spans="1:16" x14ac:dyDescent="0.2">
      <c r="A230" s="17" t="s">
        <v>44</v>
      </c>
      <c r="B230" s="21" t="s">
        <v>433</v>
      </c>
      <c r="C230" s="21" t="s">
        <v>434</v>
      </c>
      <c r="D230" s="17" t="s">
        <v>23</v>
      </c>
      <c r="E230" s="22" t="s">
        <v>435</v>
      </c>
      <c r="F230" s="23" t="s">
        <v>260</v>
      </c>
      <c r="G230" s="24">
        <v>21</v>
      </c>
      <c r="H230" s="25"/>
      <c r="I230" s="25">
        <f>ROUND(ROUND(H230,2)*ROUND(G230,3),2)</f>
        <v>0</v>
      </c>
      <c r="O230">
        <f>(I230*21)/100</f>
        <v>0</v>
      </c>
      <c r="P230" t="s">
        <v>22</v>
      </c>
    </row>
    <row r="231" spans="1:16" x14ac:dyDescent="0.2">
      <c r="A231" s="26" t="s">
        <v>48</v>
      </c>
      <c r="E231" s="27" t="s">
        <v>436</v>
      </c>
    </row>
    <row r="232" spans="1:16" x14ac:dyDescent="0.2">
      <c r="A232" s="30" t="s">
        <v>50</v>
      </c>
      <c r="E232" s="29" t="s">
        <v>396</v>
      </c>
    </row>
    <row r="233" spans="1:16" x14ac:dyDescent="0.2">
      <c r="A233" s="17" t="s">
        <v>175</v>
      </c>
      <c r="B233" s="50" t="s">
        <v>437</v>
      </c>
      <c r="C233" s="50" t="s">
        <v>438</v>
      </c>
      <c r="D233" s="51" t="s">
        <v>23</v>
      </c>
      <c r="E233" s="52" t="s">
        <v>439</v>
      </c>
      <c r="F233" s="53" t="s">
        <v>260</v>
      </c>
      <c r="G233" s="54">
        <v>21</v>
      </c>
      <c r="H233" s="55"/>
      <c r="I233" s="55">
        <f>ROUND(ROUND(H233,2)*ROUND(G233,3),2)</f>
        <v>0</v>
      </c>
      <c r="O233">
        <f>(I233*21)/100</f>
        <v>0</v>
      </c>
      <c r="P233" t="s">
        <v>22</v>
      </c>
    </row>
    <row r="234" spans="1:16" ht="25.5" x14ac:dyDescent="0.2">
      <c r="A234" s="26" t="s">
        <v>48</v>
      </c>
      <c r="B234" s="56"/>
      <c r="C234" s="56"/>
      <c r="D234" s="56"/>
      <c r="E234" s="57" t="s">
        <v>440</v>
      </c>
      <c r="F234" s="56"/>
      <c r="G234" s="56"/>
      <c r="H234" s="56"/>
      <c r="I234" s="56"/>
    </row>
    <row r="235" spans="1:16" x14ac:dyDescent="0.2">
      <c r="A235" s="30" t="s">
        <v>50</v>
      </c>
      <c r="B235" s="56"/>
      <c r="C235" s="56"/>
      <c r="D235" s="56"/>
      <c r="E235" s="58" t="s">
        <v>23</v>
      </c>
      <c r="F235" s="56"/>
      <c r="G235" s="56"/>
      <c r="H235" s="56"/>
      <c r="I235" s="56"/>
    </row>
    <row r="236" spans="1:16" x14ac:dyDescent="0.2">
      <c r="A236" s="17" t="s">
        <v>44</v>
      </c>
      <c r="B236" s="21" t="s">
        <v>441</v>
      </c>
      <c r="C236" s="21" t="s">
        <v>442</v>
      </c>
      <c r="D236" s="17" t="s">
        <v>23</v>
      </c>
      <c r="E236" s="22" t="s">
        <v>443</v>
      </c>
      <c r="F236" s="23" t="s">
        <v>128</v>
      </c>
      <c r="G236" s="24">
        <v>348.46</v>
      </c>
      <c r="H236" s="25"/>
      <c r="I236" s="25">
        <f>ROUND(ROUND(H236,2)*ROUND(G236,3),2)</f>
        <v>0</v>
      </c>
      <c r="O236">
        <f>(I236*21)/100</f>
        <v>0</v>
      </c>
      <c r="P236" t="s">
        <v>22</v>
      </c>
    </row>
    <row r="237" spans="1:16" x14ac:dyDescent="0.2">
      <c r="A237" s="26" t="s">
        <v>48</v>
      </c>
      <c r="E237" s="27" t="s">
        <v>444</v>
      </c>
    </row>
    <row r="238" spans="1:16" x14ac:dyDescent="0.2">
      <c r="A238" s="30" t="s">
        <v>50</v>
      </c>
      <c r="E238" s="29" t="s">
        <v>297</v>
      </c>
    </row>
    <row r="239" spans="1:16" x14ac:dyDescent="0.2">
      <c r="A239" s="17" t="s">
        <v>44</v>
      </c>
      <c r="B239" s="21" t="s">
        <v>445</v>
      </c>
      <c r="C239" s="21" t="s">
        <v>446</v>
      </c>
      <c r="D239" s="17" t="s">
        <v>23</v>
      </c>
      <c r="E239" s="22" t="s">
        <v>447</v>
      </c>
      <c r="F239" s="23" t="s">
        <v>260</v>
      </c>
      <c r="G239" s="24">
        <v>21</v>
      </c>
      <c r="H239" s="25"/>
      <c r="I239" s="25">
        <f>ROUND(ROUND(H239,2)*ROUND(G239,3),2)</f>
        <v>0</v>
      </c>
      <c r="O239">
        <f>(I239*21)/100</f>
        <v>0</v>
      </c>
      <c r="P239" t="s">
        <v>22</v>
      </c>
    </row>
    <row r="240" spans="1:16" ht="25.5" x14ac:dyDescent="0.2">
      <c r="A240" s="26" t="s">
        <v>48</v>
      </c>
      <c r="E240" s="27" t="s">
        <v>448</v>
      </c>
    </row>
    <row r="241" spans="1:16" x14ac:dyDescent="0.2">
      <c r="A241" s="30" t="s">
        <v>50</v>
      </c>
      <c r="E241" s="29" t="s">
        <v>396</v>
      </c>
    </row>
    <row r="242" spans="1:16" x14ac:dyDescent="0.2">
      <c r="A242" s="17" t="s">
        <v>175</v>
      </c>
      <c r="B242" s="50" t="s">
        <v>449</v>
      </c>
      <c r="C242" s="50" t="s">
        <v>450</v>
      </c>
      <c r="D242" s="51" t="s">
        <v>23</v>
      </c>
      <c r="E242" s="52" t="s">
        <v>451</v>
      </c>
      <c r="F242" s="53" t="s">
        <v>260</v>
      </c>
      <c r="G242" s="54">
        <v>21</v>
      </c>
      <c r="H242" s="55"/>
      <c r="I242" s="55">
        <f>ROUND(ROUND(H242,2)*ROUND(G242,3),2)</f>
        <v>0</v>
      </c>
      <c r="O242">
        <f>(I242*21)/100</f>
        <v>0</v>
      </c>
      <c r="P242" t="s">
        <v>22</v>
      </c>
    </row>
    <row r="243" spans="1:16" x14ac:dyDescent="0.2">
      <c r="A243" s="26" t="s">
        <v>48</v>
      </c>
      <c r="B243" s="56"/>
      <c r="C243" s="56"/>
      <c r="D243" s="56"/>
      <c r="E243" s="57" t="s">
        <v>452</v>
      </c>
      <c r="F243" s="56"/>
      <c r="G243" s="56"/>
      <c r="H243" s="56"/>
      <c r="I243" s="56"/>
    </row>
    <row r="244" spans="1:16" x14ac:dyDescent="0.2">
      <c r="A244" s="30" t="s">
        <v>50</v>
      </c>
      <c r="B244" s="56"/>
      <c r="C244" s="56"/>
      <c r="D244" s="56"/>
      <c r="E244" s="58" t="s">
        <v>23</v>
      </c>
      <c r="F244" s="56"/>
      <c r="G244" s="56"/>
      <c r="H244" s="56"/>
      <c r="I244" s="56"/>
    </row>
    <row r="245" spans="1:16" x14ac:dyDescent="0.2">
      <c r="A245" s="17" t="s">
        <v>44</v>
      </c>
      <c r="B245" s="21" t="s">
        <v>453</v>
      </c>
      <c r="C245" s="21" t="s">
        <v>454</v>
      </c>
      <c r="D245" s="17" t="s">
        <v>23</v>
      </c>
      <c r="E245" s="22" t="s">
        <v>455</v>
      </c>
      <c r="F245" s="23" t="s">
        <v>260</v>
      </c>
      <c r="G245" s="24">
        <v>10</v>
      </c>
      <c r="H245" s="25"/>
      <c r="I245" s="25">
        <f>ROUND(ROUND(H245,2)*ROUND(G245,3),2)</f>
        <v>0</v>
      </c>
      <c r="O245">
        <f>(I245*21)/100</f>
        <v>0</v>
      </c>
      <c r="P245" t="s">
        <v>22</v>
      </c>
    </row>
    <row r="246" spans="1:16" ht="25.5" x14ac:dyDescent="0.2">
      <c r="A246" s="26" t="s">
        <v>48</v>
      </c>
      <c r="E246" s="27" t="s">
        <v>456</v>
      </c>
    </row>
    <row r="247" spans="1:16" x14ac:dyDescent="0.2">
      <c r="A247" s="30" t="s">
        <v>50</v>
      </c>
      <c r="E247" s="29" t="s">
        <v>412</v>
      </c>
    </row>
    <row r="248" spans="1:16" x14ac:dyDescent="0.2">
      <c r="A248" s="17" t="s">
        <v>175</v>
      </c>
      <c r="B248" s="50" t="s">
        <v>457</v>
      </c>
      <c r="C248" s="50" t="s">
        <v>458</v>
      </c>
      <c r="D248" s="51" t="s">
        <v>23</v>
      </c>
      <c r="E248" s="52" t="s">
        <v>459</v>
      </c>
      <c r="F248" s="53" t="s">
        <v>260</v>
      </c>
      <c r="G248" s="54">
        <v>10</v>
      </c>
      <c r="H248" s="55"/>
      <c r="I248" s="55">
        <f>ROUND(ROUND(H248,2)*ROUND(G248,3),2)</f>
        <v>0</v>
      </c>
      <c r="O248">
        <f>(I248*21)/100</f>
        <v>0</v>
      </c>
      <c r="P248" t="s">
        <v>22</v>
      </c>
    </row>
    <row r="249" spans="1:16" x14ac:dyDescent="0.2">
      <c r="A249" s="26" t="s">
        <v>48</v>
      </c>
      <c r="B249" s="56"/>
      <c r="C249" s="56"/>
      <c r="D249" s="56"/>
      <c r="E249" s="57" t="s">
        <v>452</v>
      </c>
      <c r="F249" s="56"/>
      <c r="G249" s="56"/>
      <c r="H249" s="56"/>
      <c r="I249" s="56"/>
    </row>
    <row r="250" spans="1:16" x14ac:dyDescent="0.2">
      <c r="A250" s="30" t="s">
        <v>50</v>
      </c>
      <c r="B250" s="56"/>
      <c r="C250" s="56"/>
      <c r="D250" s="56"/>
      <c r="E250" s="58" t="s">
        <v>23</v>
      </c>
      <c r="F250" s="56"/>
      <c r="G250" s="56"/>
      <c r="H250" s="56"/>
      <c r="I250" s="56"/>
    </row>
    <row r="251" spans="1:16" x14ac:dyDescent="0.2">
      <c r="A251" s="17" t="s">
        <v>44</v>
      </c>
      <c r="B251" s="21" t="s">
        <v>460</v>
      </c>
      <c r="C251" s="21" t="s">
        <v>461</v>
      </c>
      <c r="D251" s="17" t="s">
        <v>23</v>
      </c>
      <c r="E251" s="22" t="s">
        <v>462</v>
      </c>
      <c r="F251" s="23" t="s">
        <v>260</v>
      </c>
      <c r="G251" s="24">
        <v>2</v>
      </c>
      <c r="H251" s="25"/>
      <c r="I251" s="25">
        <f>ROUND(ROUND(H251,2)*ROUND(G251,3),2)</f>
        <v>0</v>
      </c>
      <c r="O251">
        <f>(I251*21)/100</f>
        <v>0</v>
      </c>
      <c r="P251" t="s">
        <v>22</v>
      </c>
    </row>
    <row r="252" spans="1:16" x14ac:dyDescent="0.2">
      <c r="A252" s="26" t="s">
        <v>48</v>
      </c>
      <c r="E252" s="27" t="s">
        <v>462</v>
      </c>
    </row>
    <row r="253" spans="1:16" x14ac:dyDescent="0.2">
      <c r="A253" s="30" t="s">
        <v>50</v>
      </c>
      <c r="E253" s="29" t="s">
        <v>463</v>
      </c>
    </row>
    <row r="254" spans="1:16" x14ac:dyDescent="0.2">
      <c r="A254" s="17" t="s">
        <v>175</v>
      </c>
      <c r="B254" s="50" t="s">
        <v>464</v>
      </c>
      <c r="C254" s="50" t="s">
        <v>465</v>
      </c>
      <c r="D254" s="51" t="s">
        <v>466</v>
      </c>
      <c r="E254" s="52" t="s">
        <v>467</v>
      </c>
      <c r="F254" s="53" t="s">
        <v>260</v>
      </c>
      <c r="G254" s="54">
        <v>1</v>
      </c>
      <c r="H254" s="55"/>
      <c r="I254" s="55">
        <f>ROUND(ROUND(H254,2)*ROUND(G254,3),2)</f>
        <v>0</v>
      </c>
      <c r="O254">
        <f>(I254*21)/100</f>
        <v>0</v>
      </c>
      <c r="P254" t="s">
        <v>22</v>
      </c>
    </row>
    <row r="255" spans="1:16" ht="25.5" x14ac:dyDescent="0.2">
      <c r="A255" s="26" t="s">
        <v>48</v>
      </c>
      <c r="B255" s="56"/>
      <c r="C255" s="56"/>
      <c r="D255" s="56"/>
      <c r="E255" s="57" t="s">
        <v>468</v>
      </c>
      <c r="F255" s="56"/>
      <c r="G255" s="56"/>
      <c r="H255" s="56"/>
      <c r="I255" s="56"/>
    </row>
    <row r="256" spans="1:16" x14ac:dyDescent="0.2">
      <c r="A256" s="30" t="s">
        <v>50</v>
      </c>
      <c r="B256" s="56"/>
      <c r="C256" s="56"/>
      <c r="D256" s="56"/>
      <c r="E256" s="58" t="s">
        <v>23</v>
      </c>
      <c r="F256" s="56"/>
      <c r="G256" s="56"/>
      <c r="H256" s="56"/>
      <c r="I256" s="56"/>
    </row>
    <row r="257" spans="1:16" x14ac:dyDescent="0.2">
      <c r="A257" s="17" t="s">
        <v>175</v>
      </c>
      <c r="B257" s="50" t="s">
        <v>469</v>
      </c>
      <c r="C257" s="50" t="s">
        <v>465</v>
      </c>
      <c r="D257" s="51" t="s">
        <v>470</v>
      </c>
      <c r="E257" s="52" t="s">
        <v>467</v>
      </c>
      <c r="F257" s="53" t="s">
        <v>260</v>
      </c>
      <c r="G257" s="54">
        <v>1</v>
      </c>
      <c r="H257" s="55"/>
      <c r="I257" s="55">
        <f>ROUND(ROUND(H257,2)*ROUND(G257,3),2)</f>
        <v>0</v>
      </c>
      <c r="O257">
        <f>(I257*21)/100</f>
        <v>0</v>
      </c>
      <c r="P257" t="s">
        <v>22</v>
      </c>
    </row>
    <row r="258" spans="1:16" ht="25.5" x14ac:dyDescent="0.2">
      <c r="A258" s="26" t="s">
        <v>48</v>
      </c>
      <c r="B258" s="56"/>
      <c r="C258" s="56"/>
      <c r="D258" s="56"/>
      <c r="E258" s="57" t="s">
        <v>471</v>
      </c>
      <c r="F258" s="56"/>
      <c r="G258" s="56"/>
      <c r="H258" s="56"/>
      <c r="I258" s="56"/>
    </row>
    <row r="259" spans="1:16" x14ac:dyDescent="0.2">
      <c r="A259" s="30" t="s">
        <v>50</v>
      </c>
      <c r="B259" s="56"/>
      <c r="C259" s="56"/>
      <c r="D259" s="56"/>
      <c r="E259" s="58" t="s">
        <v>23</v>
      </c>
      <c r="F259" s="56"/>
      <c r="G259" s="56"/>
      <c r="H259" s="56"/>
      <c r="I259" s="56"/>
    </row>
    <row r="260" spans="1:16" x14ac:dyDescent="0.2">
      <c r="A260" s="17" t="s">
        <v>44</v>
      </c>
      <c r="B260" s="21" t="s">
        <v>472</v>
      </c>
      <c r="C260" s="21" t="s">
        <v>473</v>
      </c>
      <c r="D260" s="17" t="s">
        <v>23</v>
      </c>
      <c r="E260" s="22" t="s">
        <v>474</v>
      </c>
      <c r="F260" s="23" t="s">
        <v>128</v>
      </c>
      <c r="G260" s="24">
        <v>348.46</v>
      </c>
      <c r="H260" s="25"/>
      <c r="I260" s="25">
        <f>ROUND(ROUND(H260,2)*ROUND(G260,3),2)</f>
        <v>0</v>
      </c>
      <c r="O260">
        <f>(I260*21)/100</f>
        <v>0</v>
      </c>
      <c r="P260" t="s">
        <v>22</v>
      </c>
    </row>
    <row r="261" spans="1:16" x14ac:dyDescent="0.2">
      <c r="A261" s="26" t="s">
        <v>48</v>
      </c>
      <c r="E261" s="27" t="s">
        <v>475</v>
      </c>
    </row>
    <row r="262" spans="1:16" x14ac:dyDescent="0.2">
      <c r="A262" s="30" t="s">
        <v>50</v>
      </c>
      <c r="E262" s="29" t="s">
        <v>297</v>
      </c>
    </row>
    <row r="263" spans="1:16" x14ac:dyDescent="0.2">
      <c r="A263" s="17" t="s">
        <v>44</v>
      </c>
      <c r="B263" s="21" t="s">
        <v>476</v>
      </c>
      <c r="C263" s="21" t="s">
        <v>477</v>
      </c>
      <c r="D263" s="17" t="s">
        <v>23</v>
      </c>
      <c r="E263" s="22" t="s">
        <v>478</v>
      </c>
      <c r="F263" s="23" t="s">
        <v>260</v>
      </c>
      <c r="G263" s="24">
        <v>15</v>
      </c>
      <c r="H263" s="25"/>
      <c r="I263" s="25">
        <f>ROUND(ROUND(H263,2)*ROUND(G263,3),2)</f>
        <v>0</v>
      </c>
      <c r="O263">
        <f>(I263*21)/100</f>
        <v>0</v>
      </c>
      <c r="P263" t="s">
        <v>22</v>
      </c>
    </row>
    <row r="264" spans="1:16" ht="38.25" x14ac:dyDescent="0.2">
      <c r="A264" s="26" t="s">
        <v>48</v>
      </c>
      <c r="E264" s="27" t="s">
        <v>479</v>
      </c>
    </row>
    <row r="265" spans="1:16" x14ac:dyDescent="0.2">
      <c r="A265" s="30" t="s">
        <v>50</v>
      </c>
      <c r="E265" s="29" t="s">
        <v>480</v>
      </c>
    </row>
    <row r="266" spans="1:16" x14ac:dyDescent="0.2">
      <c r="A266" s="17" t="s">
        <v>44</v>
      </c>
      <c r="B266" s="21" t="s">
        <v>481</v>
      </c>
      <c r="C266" s="21" t="s">
        <v>482</v>
      </c>
      <c r="D266" s="17" t="s">
        <v>23</v>
      </c>
      <c r="E266" s="22" t="s">
        <v>483</v>
      </c>
      <c r="F266" s="23" t="s">
        <v>260</v>
      </c>
      <c r="G266" s="24">
        <v>4</v>
      </c>
      <c r="H266" s="25"/>
      <c r="I266" s="25">
        <f>ROUND(ROUND(H266,2)*ROUND(G266,3),2)</f>
        <v>0</v>
      </c>
      <c r="O266">
        <f>(I266*21)/100</f>
        <v>0</v>
      </c>
      <c r="P266" t="s">
        <v>22</v>
      </c>
    </row>
    <row r="267" spans="1:16" ht="25.5" x14ac:dyDescent="0.2">
      <c r="A267" s="26" t="s">
        <v>48</v>
      </c>
      <c r="E267" s="27" t="s">
        <v>484</v>
      </c>
    </row>
    <row r="268" spans="1:16" x14ac:dyDescent="0.2">
      <c r="A268" s="30" t="s">
        <v>50</v>
      </c>
      <c r="E268" s="29" t="s">
        <v>485</v>
      </c>
    </row>
    <row r="269" spans="1:16" x14ac:dyDescent="0.2">
      <c r="A269" s="17" t="s">
        <v>44</v>
      </c>
      <c r="B269" s="21" t="s">
        <v>486</v>
      </c>
      <c r="C269" s="21" t="s">
        <v>487</v>
      </c>
      <c r="D269" s="17" t="s">
        <v>320</v>
      </c>
      <c r="E269" s="22" t="s">
        <v>488</v>
      </c>
      <c r="F269" s="23" t="s">
        <v>128</v>
      </c>
      <c r="G269" s="24">
        <v>12.21</v>
      </c>
      <c r="H269" s="25"/>
      <c r="I269" s="25">
        <f>ROUND(ROUND(H269,2)*ROUND(G269,3),2)</f>
        <v>0</v>
      </c>
      <c r="O269">
        <f>(I269*21)/100</f>
        <v>0</v>
      </c>
      <c r="P269" t="s">
        <v>22</v>
      </c>
    </row>
    <row r="270" spans="1:16" x14ac:dyDescent="0.2">
      <c r="A270" s="26" t="s">
        <v>48</v>
      </c>
      <c r="E270" s="27" t="s">
        <v>489</v>
      </c>
    </row>
    <row r="271" spans="1:16" x14ac:dyDescent="0.2">
      <c r="A271" s="30" t="s">
        <v>50</v>
      </c>
      <c r="E271" s="29" t="s">
        <v>23</v>
      </c>
    </row>
    <row r="272" spans="1:16" x14ac:dyDescent="0.2">
      <c r="A272" s="17" t="s">
        <v>175</v>
      </c>
      <c r="B272" s="34" t="s">
        <v>490</v>
      </c>
      <c r="C272" s="34" t="s">
        <v>491</v>
      </c>
      <c r="D272" s="35" t="s">
        <v>23</v>
      </c>
      <c r="E272" s="36" t="s">
        <v>492</v>
      </c>
      <c r="F272" s="37" t="s">
        <v>128</v>
      </c>
      <c r="G272" s="38">
        <v>12.21</v>
      </c>
      <c r="H272" s="39"/>
      <c r="I272" s="39">
        <f>ROUND(ROUND(H272,2)*ROUND(G272,3),2)</f>
        <v>0</v>
      </c>
      <c r="O272">
        <f>(I272*21)/100</f>
        <v>0</v>
      </c>
      <c r="P272" t="s">
        <v>22</v>
      </c>
    </row>
    <row r="273" spans="1:18" x14ac:dyDescent="0.2">
      <c r="A273" s="26" t="s">
        <v>48</v>
      </c>
      <c r="B273" s="40"/>
      <c r="C273" s="40"/>
      <c r="D273" s="40"/>
      <c r="E273" s="41" t="s">
        <v>493</v>
      </c>
      <c r="F273" s="40"/>
      <c r="G273" s="40"/>
      <c r="H273" s="40"/>
      <c r="I273" s="40"/>
    </row>
    <row r="274" spans="1:18" x14ac:dyDescent="0.2">
      <c r="A274" s="30" t="s">
        <v>50</v>
      </c>
      <c r="B274" s="40"/>
      <c r="C274" s="40"/>
      <c r="D274" s="40"/>
      <c r="E274" s="42" t="s">
        <v>312</v>
      </c>
      <c r="F274" s="40"/>
      <c r="G274" s="40"/>
      <c r="H274" s="40"/>
      <c r="I274" s="40"/>
    </row>
    <row r="275" spans="1:18" x14ac:dyDescent="0.2">
      <c r="A275" s="17" t="s">
        <v>44</v>
      </c>
      <c r="B275" s="21" t="s">
        <v>494</v>
      </c>
      <c r="C275" s="21" t="s">
        <v>495</v>
      </c>
      <c r="D275" s="17" t="s">
        <v>23</v>
      </c>
      <c r="E275" s="22" t="s">
        <v>496</v>
      </c>
      <c r="F275" s="23" t="s">
        <v>128</v>
      </c>
      <c r="G275" s="24">
        <v>348.46</v>
      </c>
      <c r="H275" s="25"/>
      <c r="I275" s="25">
        <f>ROUND(ROUND(H275,2)*ROUND(G275,3),2)</f>
        <v>0</v>
      </c>
      <c r="O275">
        <f>(I275*21)/100</f>
        <v>0</v>
      </c>
      <c r="P275" t="s">
        <v>22</v>
      </c>
    </row>
    <row r="276" spans="1:18" x14ac:dyDescent="0.2">
      <c r="A276" s="26" t="s">
        <v>48</v>
      </c>
      <c r="E276" s="27" t="s">
        <v>23</v>
      </c>
    </row>
    <row r="277" spans="1:18" x14ac:dyDescent="0.2">
      <c r="A277" s="28" t="s">
        <v>50</v>
      </c>
      <c r="E277" s="29" t="s">
        <v>297</v>
      </c>
    </row>
    <row r="278" spans="1:18" ht="12.75" customHeight="1" x14ac:dyDescent="0.2">
      <c r="A278" s="2" t="s">
        <v>42</v>
      </c>
      <c r="B278" s="2"/>
      <c r="C278" s="32" t="s">
        <v>39</v>
      </c>
      <c r="D278" s="2"/>
      <c r="E278" s="19" t="s">
        <v>497</v>
      </c>
      <c r="F278" s="2"/>
      <c r="G278" s="2"/>
      <c r="H278" s="2"/>
      <c r="I278" s="33">
        <f>0+Q278</f>
        <v>0</v>
      </c>
      <c r="O278">
        <f>0+R278</f>
        <v>0</v>
      </c>
      <c r="Q278">
        <f>0+I279+I282+I285+I288+I291+I294+I297+I300+I303+I306+I309+I312+I315+I318+I321+I324+I327+I330+I333+I336</f>
        <v>0</v>
      </c>
      <c r="R278">
        <f>0+O279+O282+O285+O288+O291+O294+O297+O300+O303+O306+O309+O312+O315+O318+O321+O324+O327+O330+O333+O336</f>
        <v>0</v>
      </c>
    </row>
    <row r="279" spans="1:18" x14ac:dyDescent="0.2">
      <c r="A279" s="17" t="s">
        <v>44</v>
      </c>
      <c r="B279" s="21" t="s">
        <v>498</v>
      </c>
      <c r="C279" s="21" t="s">
        <v>499</v>
      </c>
      <c r="D279" s="17" t="s">
        <v>23</v>
      </c>
      <c r="E279" s="22" t="s">
        <v>500</v>
      </c>
      <c r="F279" s="23" t="s">
        <v>128</v>
      </c>
      <c r="G279" s="24">
        <v>61.22</v>
      </c>
      <c r="H279" s="25"/>
      <c r="I279" s="25">
        <f>ROUND(ROUND(H279,2)*ROUND(G279,3),2)</f>
        <v>0</v>
      </c>
      <c r="O279">
        <f>(I279*21)/100</f>
        <v>0</v>
      </c>
      <c r="P279" t="s">
        <v>22</v>
      </c>
    </row>
    <row r="280" spans="1:18" ht="25.5" x14ac:dyDescent="0.2">
      <c r="A280" s="26" t="s">
        <v>48</v>
      </c>
      <c r="E280" s="27" t="s">
        <v>501</v>
      </c>
    </row>
    <row r="281" spans="1:18" x14ac:dyDescent="0.2">
      <c r="A281" s="30" t="s">
        <v>50</v>
      </c>
      <c r="E281" s="29" t="s">
        <v>502</v>
      </c>
    </row>
    <row r="282" spans="1:18" x14ac:dyDescent="0.2">
      <c r="A282" s="17" t="s">
        <v>44</v>
      </c>
      <c r="B282" s="21" t="s">
        <v>503</v>
      </c>
      <c r="C282" s="21" t="s">
        <v>504</v>
      </c>
      <c r="D282" s="17" t="s">
        <v>23</v>
      </c>
      <c r="E282" s="22" t="s">
        <v>505</v>
      </c>
      <c r="F282" s="23" t="s">
        <v>128</v>
      </c>
      <c r="G282" s="24">
        <v>503.7</v>
      </c>
      <c r="H282" s="25"/>
      <c r="I282" s="25">
        <f>ROUND(ROUND(H282,2)*ROUND(G282,3),2)</f>
        <v>0</v>
      </c>
      <c r="O282">
        <f>(I282*21)/100</f>
        <v>0</v>
      </c>
      <c r="P282" t="s">
        <v>22</v>
      </c>
    </row>
    <row r="283" spans="1:18" ht="25.5" x14ac:dyDescent="0.2">
      <c r="A283" s="26" t="s">
        <v>48</v>
      </c>
      <c r="E283" s="27" t="s">
        <v>506</v>
      </c>
    </row>
    <row r="284" spans="1:18" ht="25.5" x14ac:dyDescent="0.2">
      <c r="A284" s="30" t="s">
        <v>50</v>
      </c>
      <c r="E284" s="29" t="s">
        <v>507</v>
      </c>
    </row>
    <row r="285" spans="1:18" x14ac:dyDescent="0.2">
      <c r="A285" s="17" t="s">
        <v>44</v>
      </c>
      <c r="B285" s="21" t="s">
        <v>508</v>
      </c>
      <c r="C285" s="21" t="s">
        <v>509</v>
      </c>
      <c r="D285" s="17" t="s">
        <v>23</v>
      </c>
      <c r="E285" s="22" t="s">
        <v>510</v>
      </c>
      <c r="F285" s="23" t="s">
        <v>128</v>
      </c>
      <c r="G285" s="24">
        <v>61.22</v>
      </c>
      <c r="H285" s="25"/>
      <c r="I285" s="25">
        <f>ROUND(ROUND(H285,2)*ROUND(G285,3),2)</f>
        <v>0</v>
      </c>
      <c r="O285">
        <f>(I285*21)/100</f>
        <v>0</v>
      </c>
      <c r="P285" t="s">
        <v>22</v>
      </c>
    </row>
    <row r="286" spans="1:18" x14ac:dyDescent="0.2">
      <c r="A286" s="26" t="s">
        <v>48</v>
      </c>
      <c r="E286" s="27" t="s">
        <v>511</v>
      </c>
    </row>
    <row r="287" spans="1:18" x14ac:dyDescent="0.2">
      <c r="A287" s="30" t="s">
        <v>50</v>
      </c>
      <c r="E287" s="29" t="s">
        <v>502</v>
      </c>
    </row>
    <row r="288" spans="1:18" x14ac:dyDescent="0.2">
      <c r="A288" s="17" t="s">
        <v>44</v>
      </c>
      <c r="B288" s="21" t="s">
        <v>512</v>
      </c>
      <c r="C288" s="21" t="s">
        <v>513</v>
      </c>
      <c r="D288" s="17" t="s">
        <v>23</v>
      </c>
      <c r="E288" s="22" t="s">
        <v>514</v>
      </c>
      <c r="F288" s="23" t="s">
        <v>128</v>
      </c>
      <c r="G288" s="24">
        <v>503.7</v>
      </c>
      <c r="H288" s="25"/>
      <c r="I288" s="25">
        <f>ROUND(ROUND(H288,2)*ROUND(G288,3),2)</f>
        <v>0</v>
      </c>
      <c r="O288">
        <f>(I288*21)/100</f>
        <v>0</v>
      </c>
      <c r="P288" t="s">
        <v>22</v>
      </c>
    </row>
    <row r="289" spans="1:16" x14ac:dyDescent="0.2">
      <c r="A289" s="26" t="s">
        <v>48</v>
      </c>
      <c r="E289" s="27" t="s">
        <v>515</v>
      </c>
    </row>
    <row r="290" spans="1:16" ht="25.5" x14ac:dyDescent="0.2">
      <c r="A290" s="30" t="s">
        <v>50</v>
      </c>
      <c r="E290" s="29" t="s">
        <v>507</v>
      </c>
    </row>
    <row r="291" spans="1:16" x14ac:dyDescent="0.2">
      <c r="A291" s="17" t="s">
        <v>44</v>
      </c>
      <c r="B291" s="21" t="s">
        <v>516</v>
      </c>
      <c r="C291" s="21" t="s">
        <v>517</v>
      </c>
      <c r="D291" s="17" t="s">
        <v>23</v>
      </c>
      <c r="E291" s="22" t="s">
        <v>518</v>
      </c>
      <c r="F291" s="23" t="s">
        <v>128</v>
      </c>
      <c r="G291" s="24">
        <v>33.74</v>
      </c>
      <c r="H291" s="25"/>
      <c r="I291" s="25">
        <f>ROUND(ROUND(H291,2)*ROUND(G291,3),2)</f>
        <v>0</v>
      </c>
      <c r="O291">
        <f>(I291*21)/100</f>
        <v>0</v>
      </c>
      <c r="P291" t="s">
        <v>22</v>
      </c>
    </row>
    <row r="292" spans="1:16" ht="25.5" x14ac:dyDescent="0.2">
      <c r="A292" s="26" t="s">
        <v>48</v>
      </c>
      <c r="E292" s="27" t="s">
        <v>519</v>
      </c>
    </row>
    <row r="293" spans="1:16" x14ac:dyDescent="0.2">
      <c r="A293" s="30" t="s">
        <v>50</v>
      </c>
      <c r="E293" s="29" t="s">
        <v>520</v>
      </c>
    </row>
    <row r="294" spans="1:16" x14ac:dyDescent="0.2">
      <c r="A294" s="17" t="s">
        <v>44</v>
      </c>
      <c r="B294" s="21" t="s">
        <v>521</v>
      </c>
      <c r="C294" s="21" t="s">
        <v>522</v>
      </c>
      <c r="D294" s="17" t="s">
        <v>23</v>
      </c>
      <c r="E294" s="22" t="s">
        <v>523</v>
      </c>
      <c r="F294" s="23" t="s">
        <v>260</v>
      </c>
      <c r="G294" s="24">
        <v>2</v>
      </c>
      <c r="H294" s="25"/>
      <c r="I294" s="25">
        <f>ROUND(ROUND(H294,2)*ROUND(G294,3),2)</f>
        <v>0</v>
      </c>
      <c r="O294">
        <f>(I294*21)/100</f>
        <v>0</v>
      </c>
      <c r="P294" t="s">
        <v>22</v>
      </c>
    </row>
    <row r="295" spans="1:16" ht="38.25" x14ac:dyDescent="0.2">
      <c r="A295" s="26" t="s">
        <v>48</v>
      </c>
      <c r="E295" s="27" t="s">
        <v>524</v>
      </c>
    </row>
    <row r="296" spans="1:16" x14ac:dyDescent="0.2">
      <c r="A296" s="30" t="s">
        <v>50</v>
      </c>
      <c r="E296" s="29" t="s">
        <v>23</v>
      </c>
    </row>
    <row r="297" spans="1:16" x14ac:dyDescent="0.2">
      <c r="A297" s="17" t="s">
        <v>44</v>
      </c>
      <c r="B297" s="21" t="s">
        <v>525</v>
      </c>
      <c r="C297" s="21" t="s">
        <v>526</v>
      </c>
      <c r="D297" s="17" t="s">
        <v>23</v>
      </c>
      <c r="E297" s="22" t="s">
        <v>527</v>
      </c>
      <c r="F297" s="23" t="s">
        <v>137</v>
      </c>
      <c r="G297" s="24">
        <v>1.9810000000000001</v>
      </c>
      <c r="H297" s="25"/>
      <c r="I297" s="25">
        <f>ROUND(ROUND(H297,2)*ROUND(G297,3),2)</f>
        <v>0</v>
      </c>
      <c r="O297">
        <f>(I297*21)/100</f>
        <v>0</v>
      </c>
      <c r="P297" t="s">
        <v>22</v>
      </c>
    </row>
    <row r="298" spans="1:16" ht="25.5" x14ac:dyDescent="0.2">
      <c r="A298" s="26" t="s">
        <v>48</v>
      </c>
      <c r="E298" s="27" t="s">
        <v>528</v>
      </c>
    </row>
    <row r="299" spans="1:16" x14ac:dyDescent="0.2">
      <c r="A299" s="30" t="s">
        <v>50</v>
      </c>
      <c r="E299" s="29" t="s">
        <v>529</v>
      </c>
    </row>
    <row r="300" spans="1:16" x14ac:dyDescent="0.2">
      <c r="A300" s="17" t="s">
        <v>44</v>
      </c>
      <c r="B300" s="21" t="s">
        <v>530</v>
      </c>
      <c r="C300" s="21" t="s">
        <v>531</v>
      </c>
      <c r="D300" s="17" t="s">
        <v>23</v>
      </c>
      <c r="E300" s="22" t="s">
        <v>532</v>
      </c>
      <c r="F300" s="23" t="s">
        <v>137</v>
      </c>
      <c r="G300" s="24">
        <v>1.492</v>
      </c>
      <c r="H300" s="25"/>
      <c r="I300" s="25">
        <f>ROUND(ROUND(H300,2)*ROUND(G300,3),2)</f>
        <v>0</v>
      </c>
      <c r="O300">
        <f>(I300*21)/100</f>
        <v>0</v>
      </c>
      <c r="P300" t="s">
        <v>22</v>
      </c>
    </row>
    <row r="301" spans="1:16" ht="38.25" x14ac:dyDescent="0.2">
      <c r="A301" s="26" t="s">
        <v>48</v>
      </c>
      <c r="E301" s="27" t="s">
        <v>533</v>
      </c>
    </row>
    <row r="302" spans="1:16" ht="25.5" x14ac:dyDescent="0.2">
      <c r="A302" s="30" t="s">
        <v>50</v>
      </c>
      <c r="E302" s="29" t="s">
        <v>534</v>
      </c>
    </row>
    <row r="303" spans="1:16" x14ac:dyDescent="0.2">
      <c r="A303" s="17" t="s">
        <v>44</v>
      </c>
      <c r="B303" s="21" t="s">
        <v>535</v>
      </c>
      <c r="C303" s="21" t="s">
        <v>536</v>
      </c>
      <c r="D303" s="17" t="s">
        <v>466</v>
      </c>
      <c r="E303" s="22" t="s">
        <v>537</v>
      </c>
      <c r="F303" s="23" t="s">
        <v>168</v>
      </c>
      <c r="G303" s="24">
        <v>187.42099999999999</v>
      </c>
      <c r="H303" s="25"/>
      <c r="I303" s="25">
        <f>ROUND(ROUND(H303,2)*ROUND(G303,3),2)</f>
        <v>0</v>
      </c>
      <c r="O303">
        <f>(I303*21)/100</f>
        <v>0</v>
      </c>
      <c r="P303" t="s">
        <v>22</v>
      </c>
    </row>
    <row r="304" spans="1:16" ht="51" x14ac:dyDescent="0.2">
      <c r="A304" s="26" t="s">
        <v>48</v>
      </c>
      <c r="E304" s="27" t="s">
        <v>538</v>
      </c>
    </row>
    <row r="305" spans="1:16" x14ac:dyDescent="0.2">
      <c r="A305" s="30" t="s">
        <v>50</v>
      </c>
      <c r="E305" s="29" t="s">
        <v>539</v>
      </c>
    </row>
    <row r="306" spans="1:16" x14ac:dyDescent="0.2">
      <c r="A306" s="17" t="s">
        <v>44</v>
      </c>
      <c r="B306" s="21" t="s">
        <v>540</v>
      </c>
      <c r="C306" s="21" t="s">
        <v>536</v>
      </c>
      <c r="D306" s="17" t="s">
        <v>470</v>
      </c>
      <c r="E306" s="22" t="s">
        <v>537</v>
      </c>
      <c r="F306" s="23" t="s">
        <v>168</v>
      </c>
      <c r="G306" s="24">
        <v>28.524999999999999</v>
      </c>
      <c r="H306" s="25"/>
      <c r="I306" s="25">
        <f>ROUND(ROUND(H306,2)*ROUND(G306,3),2)</f>
        <v>0</v>
      </c>
      <c r="O306">
        <f>(I306*21)/100</f>
        <v>0</v>
      </c>
      <c r="P306" t="s">
        <v>22</v>
      </c>
    </row>
    <row r="307" spans="1:16" ht="38.25" x14ac:dyDescent="0.2">
      <c r="A307" s="26" t="s">
        <v>48</v>
      </c>
      <c r="E307" s="27" t="s">
        <v>541</v>
      </c>
    </row>
    <row r="308" spans="1:16" ht="25.5" x14ac:dyDescent="0.2">
      <c r="A308" s="30" t="s">
        <v>50</v>
      </c>
      <c r="E308" s="29" t="s">
        <v>542</v>
      </c>
    </row>
    <row r="309" spans="1:16" ht="25.5" x14ac:dyDescent="0.2">
      <c r="A309" s="17" t="s">
        <v>44</v>
      </c>
      <c r="B309" s="21" t="s">
        <v>543</v>
      </c>
      <c r="C309" s="21" t="s">
        <v>544</v>
      </c>
      <c r="D309" s="17" t="s">
        <v>23</v>
      </c>
      <c r="E309" s="22" t="s">
        <v>545</v>
      </c>
      <c r="F309" s="23" t="s">
        <v>168</v>
      </c>
      <c r="G309" s="24">
        <v>1.248</v>
      </c>
      <c r="H309" s="25"/>
      <c r="I309" s="25">
        <f>ROUND(ROUND(H309,2)*ROUND(G309,3),2)</f>
        <v>0</v>
      </c>
      <c r="O309">
        <f>(I309*21)/100</f>
        <v>0</v>
      </c>
      <c r="P309" t="s">
        <v>22</v>
      </c>
    </row>
    <row r="310" spans="1:16" ht="25.5" x14ac:dyDescent="0.2">
      <c r="A310" s="26" t="s">
        <v>48</v>
      </c>
      <c r="E310" s="27" t="s">
        <v>546</v>
      </c>
    </row>
    <row r="311" spans="1:16" x14ac:dyDescent="0.2">
      <c r="A311" s="30" t="s">
        <v>50</v>
      </c>
      <c r="E311" s="29" t="s">
        <v>547</v>
      </c>
    </row>
    <row r="312" spans="1:16" ht="25.5" x14ac:dyDescent="0.2">
      <c r="A312" s="17" t="s">
        <v>44</v>
      </c>
      <c r="B312" s="21" t="s">
        <v>548</v>
      </c>
      <c r="C312" s="21" t="s">
        <v>549</v>
      </c>
      <c r="D312" s="17" t="s">
        <v>23</v>
      </c>
      <c r="E312" s="22" t="s">
        <v>550</v>
      </c>
      <c r="F312" s="23" t="s">
        <v>168</v>
      </c>
      <c r="G312" s="24">
        <v>3.282</v>
      </c>
      <c r="H312" s="25"/>
      <c r="I312" s="25">
        <f>ROUND(ROUND(H312,2)*ROUND(G312,3),2)</f>
        <v>0</v>
      </c>
      <c r="O312">
        <f>(I312*21)/100</f>
        <v>0</v>
      </c>
      <c r="P312" t="s">
        <v>22</v>
      </c>
    </row>
    <row r="313" spans="1:16" ht="25.5" x14ac:dyDescent="0.2">
      <c r="A313" s="26" t="s">
        <v>48</v>
      </c>
      <c r="E313" s="27" t="s">
        <v>551</v>
      </c>
    </row>
    <row r="314" spans="1:16" x14ac:dyDescent="0.2">
      <c r="A314" s="30" t="s">
        <v>50</v>
      </c>
      <c r="E314" s="29" t="s">
        <v>552</v>
      </c>
    </row>
    <row r="315" spans="1:16" ht="25.5" x14ac:dyDescent="0.2">
      <c r="A315" s="17" t="s">
        <v>44</v>
      </c>
      <c r="B315" s="21" t="s">
        <v>553</v>
      </c>
      <c r="C315" s="21" t="s">
        <v>554</v>
      </c>
      <c r="D315" s="17" t="s">
        <v>23</v>
      </c>
      <c r="E315" s="22" t="s">
        <v>555</v>
      </c>
      <c r="F315" s="23" t="s">
        <v>168</v>
      </c>
      <c r="G315" s="24">
        <v>4.774</v>
      </c>
      <c r="H315" s="25"/>
      <c r="I315" s="25">
        <f>ROUND(ROUND(H315,2)*ROUND(G315,3),2)</f>
        <v>0</v>
      </c>
      <c r="O315">
        <f>(I315*21)/100</f>
        <v>0</v>
      </c>
      <c r="P315" t="s">
        <v>22</v>
      </c>
    </row>
    <row r="316" spans="1:16" ht="25.5" x14ac:dyDescent="0.2">
      <c r="A316" s="26" t="s">
        <v>48</v>
      </c>
      <c r="E316" s="27" t="s">
        <v>556</v>
      </c>
    </row>
    <row r="317" spans="1:16" x14ac:dyDescent="0.2">
      <c r="A317" s="30" t="s">
        <v>50</v>
      </c>
      <c r="E317" s="29" t="s">
        <v>557</v>
      </c>
    </row>
    <row r="318" spans="1:16" ht="25.5" x14ac:dyDescent="0.2">
      <c r="A318" s="17" t="s">
        <v>44</v>
      </c>
      <c r="B318" s="21" t="s">
        <v>558</v>
      </c>
      <c r="C318" s="21" t="s">
        <v>559</v>
      </c>
      <c r="D318" s="17" t="s">
        <v>23</v>
      </c>
      <c r="E318" s="22" t="s">
        <v>560</v>
      </c>
      <c r="F318" s="23" t="s">
        <v>168</v>
      </c>
      <c r="G318" s="24">
        <v>15.85</v>
      </c>
      <c r="H318" s="25"/>
      <c r="I318" s="25">
        <f>ROUND(ROUND(H318,2)*ROUND(G318,3),2)</f>
        <v>0</v>
      </c>
      <c r="O318">
        <f>(I318*21)/100</f>
        <v>0</v>
      </c>
      <c r="P318" t="s">
        <v>22</v>
      </c>
    </row>
    <row r="319" spans="1:16" ht="25.5" x14ac:dyDescent="0.2">
      <c r="A319" s="26" t="s">
        <v>48</v>
      </c>
      <c r="E319" s="27" t="s">
        <v>561</v>
      </c>
    </row>
    <row r="320" spans="1:16" x14ac:dyDescent="0.2">
      <c r="A320" s="30" t="s">
        <v>50</v>
      </c>
      <c r="E320" s="29" t="s">
        <v>562</v>
      </c>
    </row>
    <row r="321" spans="1:16" ht="25.5" x14ac:dyDescent="0.2">
      <c r="A321" s="17" t="s">
        <v>44</v>
      </c>
      <c r="B321" s="21" t="s">
        <v>563</v>
      </c>
      <c r="C321" s="21" t="s">
        <v>564</v>
      </c>
      <c r="D321" s="17" t="s">
        <v>23</v>
      </c>
      <c r="E321" s="22" t="s">
        <v>565</v>
      </c>
      <c r="F321" s="23" t="s">
        <v>168</v>
      </c>
      <c r="G321" s="24">
        <v>12.675000000000001</v>
      </c>
      <c r="H321" s="25"/>
      <c r="I321" s="25">
        <f>ROUND(ROUND(H321,2)*ROUND(G321,3),2)</f>
        <v>0</v>
      </c>
      <c r="O321">
        <f>(I321*21)/100</f>
        <v>0</v>
      </c>
      <c r="P321" t="s">
        <v>22</v>
      </c>
    </row>
    <row r="322" spans="1:16" ht="25.5" x14ac:dyDescent="0.2">
      <c r="A322" s="26" t="s">
        <v>48</v>
      </c>
      <c r="E322" s="27" t="s">
        <v>169</v>
      </c>
    </row>
    <row r="323" spans="1:16" x14ac:dyDescent="0.2">
      <c r="A323" s="30" t="s">
        <v>50</v>
      </c>
      <c r="E323" s="29" t="s">
        <v>566</v>
      </c>
    </row>
    <row r="324" spans="1:16" x14ac:dyDescent="0.2">
      <c r="A324" s="17" t="s">
        <v>44</v>
      </c>
      <c r="B324" s="21" t="s">
        <v>567</v>
      </c>
      <c r="C324" s="21" t="s">
        <v>568</v>
      </c>
      <c r="D324" s="17" t="s">
        <v>23</v>
      </c>
      <c r="E324" s="22" t="s">
        <v>569</v>
      </c>
      <c r="F324" s="23" t="s">
        <v>168</v>
      </c>
      <c r="G324" s="24">
        <v>10.664944</v>
      </c>
      <c r="H324" s="25"/>
      <c r="I324" s="25">
        <f>ROUND(ROUND(H324,2)*ROUND(G324,3),2)</f>
        <v>0</v>
      </c>
      <c r="O324">
        <f>(I324*21)/100</f>
        <v>0</v>
      </c>
      <c r="P324" t="s">
        <v>22</v>
      </c>
    </row>
    <row r="325" spans="1:16" ht="25.5" x14ac:dyDescent="0.2">
      <c r="A325" s="26" t="s">
        <v>48</v>
      </c>
      <c r="E325" s="27" t="s">
        <v>570</v>
      </c>
    </row>
    <row r="326" spans="1:16" x14ac:dyDescent="0.2">
      <c r="A326" s="30" t="s">
        <v>50</v>
      </c>
      <c r="E326" s="29" t="s">
        <v>23</v>
      </c>
    </row>
    <row r="327" spans="1:16" x14ac:dyDescent="0.2">
      <c r="A327" s="17" t="s">
        <v>44</v>
      </c>
      <c r="B327" s="21" t="s">
        <v>571</v>
      </c>
      <c r="C327" s="21" t="s">
        <v>572</v>
      </c>
      <c r="D327" s="17" t="s">
        <v>466</v>
      </c>
      <c r="E327" s="22" t="s">
        <v>573</v>
      </c>
      <c r="F327" s="23" t="s">
        <v>168</v>
      </c>
      <c r="G327" s="24">
        <v>215.946</v>
      </c>
      <c r="H327" s="25"/>
      <c r="I327" s="25">
        <f>ROUND(ROUND(H327,2)*ROUND(G327,3),2)</f>
        <v>0</v>
      </c>
      <c r="O327">
        <f>(I327*21)/100</f>
        <v>0</v>
      </c>
      <c r="P327" t="s">
        <v>22</v>
      </c>
    </row>
    <row r="328" spans="1:16" ht="25.5" x14ac:dyDescent="0.2">
      <c r="A328" s="26" t="s">
        <v>48</v>
      </c>
      <c r="E328" s="27" t="s">
        <v>574</v>
      </c>
    </row>
    <row r="329" spans="1:16" x14ac:dyDescent="0.2">
      <c r="A329" s="30" t="s">
        <v>50</v>
      </c>
      <c r="E329" s="29" t="s">
        <v>575</v>
      </c>
    </row>
    <row r="330" spans="1:16" x14ac:dyDescent="0.2">
      <c r="A330" s="17" t="s">
        <v>44</v>
      </c>
      <c r="B330" s="21" t="s">
        <v>576</v>
      </c>
      <c r="C330" s="21" t="s">
        <v>572</v>
      </c>
      <c r="D330" s="17" t="s">
        <v>470</v>
      </c>
      <c r="E330" s="22" t="s">
        <v>573</v>
      </c>
      <c r="F330" s="23" t="s">
        <v>168</v>
      </c>
      <c r="G330" s="24">
        <v>187.42099999999999</v>
      </c>
      <c r="H330" s="25"/>
      <c r="I330" s="25">
        <f>ROUND(ROUND(H330,2)*ROUND(G330,3),2)</f>
        <v>0</v>
      </c>
      <c r="O330">
        <f>(I330*21)/100</f>
        <v>0</v>
      </c>
      <c r="P330" t="s">
        <v>22</v>
      </c>
    </row>
    <row r="331" spans="1:16" ht="25.5" x14ac:dyDescent="0.2">
      <c r="A331" s="26" t="s">
        <v>48</v>
      </c>
      <c r="E331" s="27" t="s">
        <v>577</v>
      </c>
    </row>
    <row r="332" spans="1:16" x14ac:dyDescent="0.2">
      <c r="A332" s="30" t="s">
        <v>50</v>
      </c>
      <c r="E332" s="29" t="s">
        <v>539</v>
      </c>
    </row>
    <row r="333" spans="1:16" x14ac:dyDescent="0.2">
      <c r="A333" s="17" t="s">
        <v>44</v>
      </c>
      <c r="B333" s="21" t="s">
        <v>578</v>
      </c>
      <c r="C333" s="21" t="s">
        <v>579</v>
      </c>
      <c r="D333" s="17" t="s">
        <v>23</v>
      </c>
      <c r="E333" s="22" t="s">
        <v>573</v>
      </c>
      <c r="F333" s="23" t="s">
        <v>168</v>
      </c>
      <c r="G333" s="24">
        <v>37.92</v>
      </c>
      <c r="H333" s="25"/>
      <c r="I333" s="25">
        <f>ROUND(ROUND(H333,2)*ROUND(G333,3),2)</f>
        <v>0</v>
      </c>
      <c r="O333">
        <f>(I333*21)/100</f>
        <v>0</v>
      </c>
      <c r="P333" t="s">
        <v>22</v>
      </c>
    </row>
    <row r="334" spans="1:16" ht="25.5" x14ac:dyDescent="0.2">
      <c r="A334" s="26" t="s">
        <v>48</v>
      </c>
      <c r="E334" s="27" t="s">
        <v>580</v>
      </c>
    </row>
    <row r="335" spans="1:16" ht="38.25" x14ac:dyDescent="0.2">
      <c r="A335" s="30" t="s">
        <v>50</v>
      </c>
      <c r="E335" s="29" t="s">
        <v>581</v>
      </c>
    </row>
    <row r="336" spans="1:16" x14ac:dyDescent="0.2">
      <c r="A336" s="17" t="s">
        <v>44</v>
      </c>
      <c r="B336" s="21" t="s">
        <v>582</v>
      </c>
      <c r="C336" s="21" t="s">
        <v>583</v>
      </c>
      <c r="D336" s="17" t="s">
        <v>23</v>
      </c>
      <c r="E336" s="22" t="s">
        <v>584</v>
      </c>
      <c r="F336" s="23" t="s">
        <v>128</v>
      </c>
      <c r="G336" s="24">
        <v>44.07</v>
      </c>
      <c r="H336" s="25"/>
      <c r="I336" s="25">
        <f>ROUND(ROUND(H336,2)*ROUND(G336,3),2)</f>
        <v>0</v>
      </c>
      <c r="O336">
        <f>(I336*21)/100</f>
        <v>0</v>
      </c>
      <c r="P336" t="s">
        <v>22</v>
      </c>
    </row>
    <row r="337" spans="1:5" x14ac:dyDescent="0.2">
      <c r="A337" s="26" t="s">
        <v>48</v>
      </c>
      <c r="E337" s="27" t="s">
        <v>585</v>
      </c>
    </row>
    <row r="338" spans="1:5" x14ac:dyDescent="0.2">
      <c r="A338" s="28" t="s">
        <v>50</v>
      </c>
      <c r="E338" s="29" t="s">
        <v>586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95"/>
  <sheetViews>
    <sheetView tabSelected="1" topLeftCell="B1" workbookViewId="0">
      <pane ySplit="7" topLeftCell="A144" activePane="bottomLeft" state="frozen"/>
      <selection pane="bottomLeft" activeCell="B138" sqref="B138:I14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0+O8+O75+O82+O104+O147</f>
        <v>0</v>
      </c>
      <c r="P2" t="s">
        <v>21</v>
      </c>
    </row>
    <row r="3" spans="1:18" ht="15" customHeight="1" x14ac:dyDescent="0.25">
      <c r="A3" t="s">
        <v>11</v>
      </c>
      <c r="B3" s="10" t="s">
        <v>13</v>
      </c>
      <c r="C3" s="47" t="s">
        <v>14</v>
      </c>
      <c r="D3" s="43"/>
      <c r="E3" s="11" t="s">
        <v>15</v>
      </c>
      <c r="F3" s="4"/>
      <c r="G3" s="9"/>
      <c r="H3" s="8" t="s">
        <v>587</v>
      </c>
      <c r="I3" s="31">
        <f>0+I8+I75+I82+I104+I147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48" t="s">
        <v>587</v>
      </c>
      <c r="D4" s="49"/>
      <c r="E4" s="13" t="s">
        <v>588</v>
      </c>
      <c r="F4" s="2"/>
      <c r="G4" s="2"/>
      <c r="H4" s="14"/>
      <c r="I4" s="14"/>
      <c r="O4" t="s">
        <v>19</v>
      </c>
      <c r="P4" t="s">
        <v>22</v>
      </c>
    </row>
    <row r="5" spans="1:18" ht="12.75" customHeight="1" x14ac:dyDescent="0.2">
      <c r="A5" s="46" t="s">
        <v>25</v>
      </c>
      <c r="B5" s="46" t="s">
        <v>27</v>
      </c>
      <c r="C5" s="46" t="s">
        <v>29</v>
      </c>
      <c r="D5" s="46" t="s">
        <v>30</v>
      </c>
      <c r="E5" s="46" t="s">
        <v>31</v>
      </c>
      <c r="F5" s="46" t="s">
        <v>33</v>
      </c>
      <c r="G5" s="46" t="s">
        <v>35</v>
      </c>
      <c r="H5" s="46" t="s">
        <v>37</v>
      </c>
      <c r="I5" s="46"/>
      <c r="O5" t="s">
        <v>20</v>
      </c>
      <c r="P5" t="s">
        <v>22</v>
      </c>
    </row>
    <row r="6" spans="1:18" ht="12.75" customHeight="1" x14ac:dyDescent="0.2">
      <c r="A6" s="46"/>
      <c r="B6" s="46"/>
      <c r="C6" s="46"/>
      <c r="D6" s="46"/>
      <c r="E6" s="46"/>
      <c r="F6" s="46"/>
      <c r="G6" s="46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4" t="s">
        <v>42</v>
      </c>
      <c r="B8" s="14"/>
      <c r="C8" s="18" t="s">
        <v>28</v>
      </c>
      <c r="D8" s="14"/>
      <c r="E8" s="19" t="s">
        <v>95</v>
      </c>
      <c r="F8" s="14"/>
      <c r="G8" s="14"/>
      <c r="H8" s="14"/>
      <c r="I8" s="20">
        <f>0+Q8</f>
        <v>0</v>
      </c>
      <c r="O8">
        <f>0+R8</f>
        <v>0</v>
      </c>
      <c r="Q8">
        <f>0+I9+I12+I15+I18+I21+I24+I27+I30+I33+I36+I39+I42+I45+I48+I51+I54+I57+I60+I63+I66+I69+I72</f>
        <v>0</v>
      </c>
      <c r="R8">
        <f>0+O9+O12+O15+O18+O21+O24+O27+O30+O33+O36+O39+O42+O45+O48+O51+O54+O57+O60+O63+O66+O69+O72</f>
        <v>0</v>
      </c>
    </row>
    <row r="9" spans="1:18" x14ac:dyDescent="0.2">
      <c r="A9" s="17" t="s">
        <v>44</v>
      </c>
      <c r="B9" s="21" t="s">
        <v>28</v>
      </c>
      <c r="C9" s="21" t="s">
        <v>589</v>
      </c>
      <c r="D9" s="17" t="s">
        <v>23</v>
      </c>
      <c r="E9" s="22" t="s">
        <v>590</v>
      </c>
      <c r="F9" s="23" t="s">
        <v>107</v>
      </c>
      <c r="G9" s="24">
        <v>12.6</v>
      </c>
      <c r="H9" s="25"/>
      <c r="I9" s="25">
        <f>ROUND(ROUND(H9,2)*ROUND(G9,3),2)</f>
        <v>0</v>
      </c>
      <c r="O9">
        <f>(I9*21)/100</f>
        <v>0</v>
      </c>
      <c r="P9" t="s">
        <v>22</v>
      </c>
    </row>
    <row r="10" spans="1:18" ht="51" x14ac:dyDescent="0.2">
      <c r="A10" s="26" t="s">
        <v>48</v>
      </c>
      <c r="E10" s="27" t="s">
        <v>591</v>
      </c>
    </row>
    <row r="11" spans="1:18" x14ac:dyDescent="0.2">
      <c r="A11" s="30" t="s">
        <v>50</v>
      </c>
      <c r="E11" s="29" t="s">
        <v>592</v>
      </c>
    </row>
    <row r="12" spans="1:18" x14ac:dyDescent="0.2">
      <c r="A12" s="17" t="s">
        <v>44</v>
      </c>
      <c r="B12" s="21" t="s">
        <v>22</v>
      </c>
      <c r="C12" s="21" t="s">
        <v>593</v>
      </c>
      <c r="D12" s="17" t="s">
        <v>23</v>
      </c>
      <c r="E12" s="22" t="s">
        <v>594</v>
      </c>
      <c r="F12" s="23" t="s">
        <v>107</v>
      </c>
      <c r="G12" s="24">
        <v>15.92</v>
      </c>
      <c r="H12" s="25"/>
      <c r="I12" s="25">
        <f>ROUND(ROUND(H12,2)*ROUND(G12,3),2)</f>
        <v>0</v>
      </c>
      <c r="O12">
        <f>(I12*21)/100</f>
        <v>0</v>
      </c>
      <c r="P12" t="s">
        <v>22</v>
      </c>
    </row>
    <row r="13" spans="1:18" ht="51" x14ac:dyDescent="0.2">
      <c r="A13" s="26" t="s">
        <v>48</v>
      </c>
      <c r="E13" s="27" t="s">
        <v>595</v>
      </c>
    </row>
    <row r="14" spans="1:18" ht="25.5" x14ac:dyDescent="0.2">
      <c r="A14" s="30" t="s">
        <v>50</v>
      </c>
      <c r="E14" s="29" t="s">
        <v>596</v>
      </c>
    </row>
    <row r="15" spans="1:18" x14ac:dyDescent="0.2">
      <c r="A15" s="17" t="s">
        <v>44</v>
      </c>
      <c r="B15" s="21" t="s">
        <v>21</v>
      </c>
      <c r="C15" s="21" t="s">
        <v>114</v>
      </c>
      <c r="D15" s="17" t="s">
        <v>23</v>
      </c>
      <c r="E15" s="22" t="s">
        <v>115</v>
      </c>
      <c r="F15" s="23" t="s">
        <v>107</v>
      </c>
      <c r="G15" s="24">
        <v>15.92</v>
      </c>
      <c r="H15" s="25"/>
      <c r="I15" s="25">
        <f>ROUND(ROUND(H15,2)*ROUND(G15,3),2)</f>
        <v>0</v>
      </c>
      <c r="O15">
        <f>(I15*21)/100</f>
        <v>0</v>
      </c>
      <c r="P15" t="s">
        <v>22</v>
      </c>
    </row>
    <row r="16" spans="1:18" ht="38.25" x14ac:dyDescent="0.2">
      <c r="A16" s="26" t="s">
        <v>48</v>
      </c>
      <c r="E16" s="27" t="s">
        <v>597</v>
      </c>
    </row>
    <row r="17" spans="1:16" ht="25.5" x14ac:dyDescent="0.2">
      <c r="A17" s="30" t="s">
        <v>50</v>
      </c>
      <c r="E17" s="29" t="s">
        <v>596</v>
      </c>
    </row>
    <row r="18" spans="1:16" x14ac:dyDescent="0.2">
      <c r="A18" s="17" t="s">
        <v>44</v>
      </c>
      <c r="B18" s="21" t="s">
        <v>32</v>
      </c>
      <c r="C18" s="21" t="s">
        <v>118</v>
      </c>
      <c r="D18" s="17" t="s">
        <v>23</v>
      </c>
      <c r="E18" s="22" t="s">
        <v>119</v>
      </c>
      <c r="F18" s="23" t="s">
        <v>120</v>
      </c>
      <c r="G18" s="24">
        <v>30</v>
      </c>
      <c r="H18" s="25"/>
      <c r="I18" s="25">
        <f>ROUND(ROUND(H18,2)*ROUND(G18,3),2)</f>
        <v>0</v>
      </c>
      <c r="O18">
        <f>(I18*21)/100</f>
        <v>0</v>
      </c>
      <c r="P18" t="s">
        <v>22</v>
      </c>
    </row>
    <row r="19" spans="1:16" ht="38.25" x14ac:dyDescent="0.2">
      <c r="A19" s="26" t="s">
        <v>48</v>
      </c>
      <c r="E19" s="27" t="s">
        <v>121</v>
      </c>
    </row>
    <row r="20" spans="1:16" x14ac:dyDescent="0.2">
      <c r="A20" s="30" t="s">
        <v>50</v>
      </c>
      <c r="E20" s="29" t="s">
        <v>23</v>
      </c>
    </row>
    <row r="21" spans="1:16" x14ac:dyDescent="0.2">
      <c r="A21" s="17" t="s">
        <v>44</v>
      </c>
      <c r="B21" s="21" t="s">
        <v>34</v>
      </c>
      <c r="C21" s="21" t="s">
        <v>122</v>
      </c>
      <c r="D21" s="17" t="s">
        <v>23</v>
      </c>
      <c r="E21" s="22" t="s">
        <v>123</v>
      </c>
      <c r="F21" s="23" t="s">
        <v>124</v>
      </c>
      <c r="G21" s="24">
        <v>30</v>
      </c>
      <c r="H21" s="25"/>
      <c r="I21" s="25">
        <f>ROUND(ROUND(H21,2)*ROUND(G21,3),2)</f>
        <v>0</v>
      </c>
      <c r="O21">
        <f>(I21*21)/100</f>
        <v>0</v>
      </c>
      <c r="P21" t="s">
        <v>22</v>
      </c>
    </row>
    <row r="22" spans="1:16" ht="25.5" x14ac:dyDescent="0.2">
      <c r="A22" s="26" t="s">
        <v>48</v>
      </c>
      <c r="E22" s="27" t="s">
        <v>125</v>
      </c>
    </row>
    <row r="23" spans="1:16" x14ac:dyDescent="0.2">
      <c r="A23" s="30" t="s">
        <v>50</v>
      </c>
      <c r="E23" s="29" t="s">
        <v>23</v>
      </c>
    </row>
    <row r="24" spans="1:16" x14ac:dyDescent="0.2">
      <c r="A24" s="17" t="s">
        <v>44</v>
      </c>
      <c r="B24" s="21" t="s">
        <v>36</v>
      </c>
      <c r="C24" s="21" t="s">
        <v>598</v>
      </c>
      <c r="D24" s="17" t="s">
        <v>23</v>
      </c>
      <c r="E24" s="22" t="s">
        <v>599</v>
      </c>
      <c r="F24" s="23" t="s">
        <v>128</v>
      </c>
      <c r="G24" s="24">
        <v>3</v>
      </c>
      <c r="H24" s="25"/>
      <c r="I24" s="25">
        <f>ROUND(ROUND(H24,2)*ROUND(G24,3),2)</f>
        <v>0</v>
      </c>
      <c r="O24">
        <f>(I24*21)/100</f>
        <v>0</v>
      </c>
      <c r="P24" t="s">
        <v>22</v>
      </c>
    </row>
    <row r="25" spans="1:16" ht="51" x14ac:dyDescent="0.2">
      <c r="A25" s="26" t="s">
        <v>48</v>
      </c>
      <c r="E25" s="27" t="s">
        <v>600</v>
      </c>
    </row>
    <row r="26" spans="1:16" x14ac:dyDescent="0.2">
      <c r="A26" s="30" t="s">
        <v>50</v>
      </c>
      <c r="E26" s="29" t="s">
        <v>601</v>
      </c>
    </row>
    <row r="27" spans="1:16" x14ac:dyDescent="0.2">
      <c r="A27" s="17" t="s">
        <v>44</v>
      </c>
      <c r="B27" s="21" t="s">
        <v>62</v>
      </c>
      <c r="C27" s="21" t="s">
        <v>131</v>
      </c>
      <c r="D27" s="17" t="s">
        <v>23</v>
      </c>
      <c r="E27" s="22" t="s">
        <v>132</v>
      </c>
      <c r="F27" s="23" t="s">
        <v>128</v>
      </c>
      <c r="G27" s="24">
        <v>22</v>
      </c>
      <c r="H27" s="25"/>
      <c r="I27" s="25">
        <f>ROUND(ROUND(H27,2)*ROUND(G27,3),2)</f>
        <v>0</v>
      </c>
      <c r="O27">
        <f>(I27*21)/100</f>
        <v>0</v>
      </c>
      <c r="P27" t="s">
        <v>22</v>
      </c>
    </row>
    <row r="28" spans="1:16" ht="25.5" x14ac:dyDescent="0.2">
      <c r="A28" s="26" t="s">
        <v>48</v>
      </c>
      <c r="E28" s="27" t="s">
        <v>133</v>
      </c>
    </row>
    <row r="29" spans="1:16" x14ac:dyDescent="0.2">
      <c r="A29" s="30" t="s">
        <v>50</v>
      </c>
      <c r="E29" s="29" t="s">
        <v>602</v>
      </c>
    </row>
    <row r="30" spans="1:16" x14ac:dyDescent="0.2">
      <c r="A30" s="17" t="s">
        <v>44</v>
      </c>
      <c r="B30" s="21" t="s">
        <v>65</v>
      </c>
      <c r="C30" s="21" t="s">
        <v>135</v>
      </c>
      <c r="D30" s="17" t="s">
        <v>23</v>
      </c>
      <c r="E30" s="22" t="s">
        <v>136</v>
      </c>
      <c r="F30" s="23" t="s">
        <v>137</v>
      </c>
      <c r="G30" s="24">
        <v>64.674000000000007</v>
      </c>
      <c r="H30" s="25"/>
      <c r="I30" s="25">
        <f>ROUND(ROUND(H30,2)*ROUND(G30,3),2)</f>
        <v>0</v>
      </c>
      <c r="O30">
        <f>(I30*21)/100</f>
        <v>0</v>
      </c>
      <c r="P30" t="s">
        <v>22</v>
      </c>
    </row>
    <row r="31" spans="1:16" ht="25.5" x14ac:dyDescent="0.2">
      <c r="A31" s="26" t="s">
        <v>48</v>
      </c>
      <c r="E31" s="27" t="s">
        <v>138</v>
      </c>
    </row>
    <row r="32" spans="1:16" x14ac:dyDescent="0.2">
      <c r="A32" s="30" t="s">
        <v>50</v>
      </c>
      <c r="E32" s="29" t="s">
        <v>23</v>
      </c>
    </row>
    <row r="33" spans="1:16" x14ac:dyDescent="0.2">
      <c r="A33" s="17" t="s">
        <v>44</v>
      </c>
      <c r="B33" s="21" t="s">
        <v>39</v>
      </c>
      <c r="C33" s="21" t="s">
        <v>603</v>
      </c>
      <c r="D33" s="17" t="s">
        <v>23</v>
      </c>
      <c r="E33" s="22" t="s">
        <v>604</v>
      </c>
      <c r="F33" s="23" t="s">
        <v>137</v>
      </c>
      <c r="G33" s="24">
        <v>64.593000000000004</v>
      </c>
      <c r="H33" s="25"/>
      <c r="I33" s="25">
        <f>ROUND(ROUND(H33,2)*ROUND(G33,3),2)</f>
        <v>0</v>
      </c>
      <c r="O33">
        <f>(I33*21)/100</f>
        <v>0</v>
      </c>
      <c r="P33" t="s">
        <v>22</v>
      </c>
    </row>
    <row r="34" spans="1:16" ht="25.5" x14ac:dyDescent="0.2">
      <c r="A34" s="26" t="s">
        <v>48</v>
      </c>
      <c r="E34" s="27" t="s">
        <v>605</v>
      </c>
    </row>
    <row r="35" spans="1:16" ht="38.25" x14ac:dyDescent="0.2">
      <c r="A35" s="30" t="s">
        <v>50</v>
      </c>
      <c r="E35" s="29" t="s">
        <v>606</v>
      </c>
    </row>
    <row r="36" spans="1:16" x14ac:dyDescent="0.2">
      <c r="A36" s="17" t="s">
        <v>44</v>
      </c>
      <c r="B36" s="21" t="s">
        <v>41</v>
      </c>
      <c r="C36" s="21" t="s">
        <v>148</v>
      </c>
      <c r="D36" s="17" t="s">
        <v>23</v>
      </c>
      <c r="E36" s="22" t="s">
        <v>149</v>
      </c>
      <c r="F36" s="23" t="s">
        <v>137</v>
      </c>
      <c r="G36" s="24">
        <v>64.593000000000004</v>
      </c>
      <c r="H36" s="25"/>
      <c r="I36" s="25">
        <f>ROUND(ROUND(H36,2)*ROUND(G36,3),2)</f>
        <v>0</v>
      </c>
      <c r="O36">
        <f>(I36*21)/100</f>
        <v>0</v>
      </c>
      <c r="P36" t="s">
        <v>22</v>
      </c>
    </row>
    <row r="37" spans="1:16" ht="38.25" x14ac:dyDescent="0.2">
      <c r="A37" s="26" t="s">
        <v>48</v>
      </c>
      <c r="E37" s="27" t="s">
        <v>150</v>
      </c>
    </row>
    <row r="38" spans="1:16" x14ac:dyDescent="0.2">
      <c r="A38" s="30" t="s">
        <v>50</v>
      </c>
      <c r="E38" s="29" t="s">
        <v>23</v>
      </c>
    </row>
    <row r="39" spans="1:16" x14ac:dyDescent="0.2">
      <c r="A39" s="17" t="s">
        <v>44</v>
      </c>
      <c r="B39" s="21" t="s">
        <v>72</v>
      </c>
      <c r="C39" s="21" t="s">
        <v>151</v>
      </c>
      <c r="D39" s="17" t="s">
        <v>23</v>
      </c>
      <c r="E39" s="22" t="s">
        <v>152</v>
      </c>
      <c r="F39" s="23" t="s">
        <v>107</v>
      </c>
      <c r="G39" s="24">
        <v>153.9</v>
      </c>
      <c r="H39" s="25"/>
      <c r="I39" s="25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6" t="s">
        <v>48</v>
      </c>
      <c r="E40" s="27" t="s">
        <v>153</v>
      </c>
    </row>
    <row r="41" spans="1:16" x14ac:dyDescent="0.2">
      <c r="A41" s="30" t="s">
        <v>50</v>
      </c>
      <c r="E41" s="29" t="s">
        <v>607</v>
      </c>
    </row>
    <row r="42" spans="1:16" x14ac:dyDescent="0.2">
      <c r="A42" s="17" t="s">
        <v>44</v>
      </c>
      <c r="B42" s="21" t="s">
        <v>75</v>
      </c>
      <c r="C42" s="21" t="s">
        <v>155</v>
      </c>
      <c r="D42" s="17" t="s">
        <v>23</v>
      </c>
      <c r="E42" s="22" t="s">
        <v>156</v>
      </c>
      <c r="F42" s="23" t="s">
        <v>107</v>
      </c>
      <c r="G42" s="24">
        <v>153.9</v>
      </c>
      <c r="H42" s="25"/>
      <c r="I42" s="25">
        <f>ROUND(ROUND(H42,2)*ROUND(G42,3),2)</f>
        <v>0</v>
      </c>
      <c r="O42">
        <f>(I42*21)/100</f>
        <v>0</v>
      </c>
      <c r="P42" t="s">
        <v>22</v>
      </c>
    </row>
    <row r="43" spans="1:16" ht="25.5" x14ac:dyDescent="0.2">
      <c r="A43" s="26" t="s">
        <v>48</v>
      </c>
      <c r="E43" s="27" t="s">
        <v>157</v>
      </c>
    </row>
    <row r="44" spans="1:16" x14ac:dyDescent="0.2">
      <c r="A44" s="30" t="s">
        <v>50</v>
      </c>
      <c r="E44" s="29" t="s">
        <v>607</v>
      </c>
    </row>
    <row r="45" spans="1:16" x14ac:dyDescent="0.2">
      <c r="A45" s="17" t="s">
        <v>44</v>
      </c>
      <c r="B45" s="21" t="s">
        <v>78</v>
      </c>
      <c r="C45" s="21" t="s">
        <v>158</v>
      </c>
      <c r="D45" s="17" t="s">
        <v>23</v>
      </c>
      <c r="E45" s="22" t="s">
        <v>159</v>
      </c>
      <c r="F45" s="23" t="s">
        <v>137</v>
      </c>
      <c r="G45" s="24">
        <v>64.593000000000004</v>
      </c>
      <c r="H45" s="25"/>
      <c r="I45" s="25">
        <f>ROUND(ROUND(H45,2)*ROUND(G45,3),2)</f>
        <v>0</v>
      </c>
      <c r="O45">
        <f>(I45*21)/100</f>
        <v>0</v>
      </c>
      <c r="P45" t="s">
        <v>22</v>
      </c>
    </row>
    <row r="46" spans="1:16" ht="25.5" x14ac:dyDescent="0.2">
      <c r="A46" s="26" t="s">
        <v>48</v>
      </c>
      <c r="E46" s="27" t="s">
        <v>160</v>
      </c>
    </row>
    <row r="47" spans="1:16" x14ac:dyDescent="0.2">
      <c r="A47" s="30" t="s">
        <v>50</v>
      </c>
      <c r="E47" s="29" t="s">
        <v>23</v>
      </c>
    </row>
    <row r="48" spans="1:16" x14ac:dyDescent="0.2">
      <c r="A48" s="17" t="s">
        <v>44</v>
      </c>
      <c r="B48" s="21" t="s">
        <v>81</v>
      </c>
      <c r="C48" s="21" t="s">
        <v>162</v>
      </c>
      <c r="D48" s="17" t="s">
        <v>23</v>
      </c>
      <c r="E48" s="22" t="s">
        <v>163</v>
      </c>
      <c r="F48" s="23" t="s">
        <v>137</v>
      </c>
      <c r="G48" s="24">
        <v>65.852999999999994</v>
      </c>
      <c r="H48" s="25"/>
      <c r="I48" s="25">
        <f>ROUND(ROUND(H48,2)*ROUND(G48,3),2)</f>
        <v>0</v>
      </c>
      <c r="O48">
        <f>(I48*21)/100</f>
        <v>0</v>
      </c>
      <c r="P48" t="s">
        <v>22</v>
      </c>
    </row>
    <row r="49" spans="1:16" ht="25.5" x14ac:dyDescent="0.2">
      <c r="A49" s="26" t="s">
        <v>48</v>
      </c>
      <c r="E49" s="27" t="s">
        <v>164</v>
      </c>
    </row>
    <row r="50" spans="1:16" ht="25.5" x14ac:dyDescent="0.2">
      <c r="A50" s="30" t="s">
        <v>50</v>
      </c>
      <c r="E50" s="29" t="s">
        <v>608</v>
      </c>
    </row>
    <row r="51" spans="1:16" x14ac:dyDescent="0.2">
      <c r="A51" s="17" t="s">
        <v>44</v>
      </c>
      <c r="B51" s="21" t="s">
        <v>84</v>
      </c>
      <c r="C51" s="21" t="s">
        <v>166</v>
      </c>
      <c r="D51" s="17" t="s">
        <v>23</v>
      </c>
      <c r="E51" s="22" t="s">
        <v>167</v>
      </c>
      <c r="F51" s="23" t="s">
        <v>168</v>
      </c>
      <c r="G51" s="24">
        <v>114.33</v>
      </c>
      <c r="H51" s="25"/>
      <c r="I51" s="25">
        <f>ROUND(ROUND(H51,2)*ROUND(G51,3),2)</f>
        <v>0</v>
      </c>
      <c r="O51">
        <f>(I51*21)/100</f>
        <v>0</v>
      </c>
      <c r="P51" t="s">
        <v>22</v>
      </c>
    </row>
    <row r="52" spans="1:16" ht="25.5" x14ac:dyDescent="0.2">
      <c r="A52" s="26" t="s">
        <v>48</v>
      </c>
      <c r="E52" s="27" t="s">
        <v>169</v>
      </c>
    </row>
    <row r="53" spans="1:16" x14ac:dyDescent="0.2">
      <c r="A53" s="30" t="s">
        <v>50</v>
      </c>
      <c r="E53" s="29" t="s">
        <v>609</v>
      </c>
    </row>
    <row r="54" spans="1:16" x14ac:dyDescent="0.2">
      <c r="A54" s="17" t="s">
        <v>44</v>
      </c>
      <c r="B54" s="21" t="s">
        <v>87</v>
      </c>
      <c r="C54" s="21" t="s">
        <v>171</v>
      </c>
      <c r="D54" s="17" t="s">
        <v>466</v>
      </c>
      <c r="E54" s="22" t="s">
        <v>172</v>
      </c>
      <c r="F54" s="23" t="s">
        <v>137</v>
      </c>
      <c r="G54" s="24">
        <v>49.265000000000001</v>
      </c>
      <c r="H54" s="25"/>
      <c r="I54" s="25">
        <f>ROUND(ROUND(H54,2)*ROUND(G54,3),2)</f>
        <v>0</v>
      </c>
      <c r="O54">
        <f>(I54*21)/100</f>
        <v>0</v>
      </c>
      <c r="P54" t="s">
        <v>22</v>
      </c>
    </row>
    <row r="55" spans="1:16" ht="25.5" x14ac:dyDescent="0.2">
      <c r="A55" s="26" t="s">
        <v>48</v>
      </c>
      <c r="E55" s="27" t="s">
        <v>173</v>
      </c>
    </row>
    <row r="56" spans="1:16" x14ac:dyDescent="0.2">
      <c r="A56" s="30" t="s">
        <v>50</v>
      </c>
      <c r="E56" s="29" t="s">
        <v>610</v>
      </c>
    </row>
    <row r="57" spans="1:16" x14ac:dyDescent="0.2">
      <c r="A57" s="17" t="s">
        <v>175</v>
      </c>
      <c r="B57" s="34" t="s">
        <v>96</v>
      </c>
      <c r="C57" s="34" t="s">
        <v>176</v>
      </c>
      <c r="D57" s="35" t="s">
        <v>23</v>
      </c>
      <c r="E57" s="36" t="s">
        <v>177</v>
      </c>
      <c r="F57" s="37" t="s">
        <v>168</v>
      </c>
      <c r="G57" s="38">
        <v>88.677000000000007</v>
      </c>
      <c r="H57" s="39"/>
      <c r="I57" s="39">
        <f>ROUND(ROUND(H57,2)*ROUND(G57,3),2)</f>
        <v>0</v>
      </c>
      <c r="O57">
        <f>(I57*21)/100</f>
        <v>0</v>
      </c>
      <c r="P57" t="s">
        <v>22</v>
      </c>
    </row>
    <row r="58" spans="1:16" ht="25.5" x14ac:dyDescent="0.2">
      <c r="A58" s="26" t="s">
        <v>48</v>
      </c>
      <c r="B58" s="40"/>
      <c r="C58" s="40"/>
      <c r="D58" s="40"/>
      <c r="E58" s="41" t="s">
        <v>178</v>
      </c>
      <c r="F58" s="40"/>
      <c r="G58" s="40"/>
      <c r="H58" s="40"/>
      <c r="I58" s="40"/>
    </row>
    <row r="59" spans="1:16" x14ac:dyDescent="0.2">
      <c r="A59" s="30" t="s">
        <v>50</v>
      </c>
      <c r="B59" s="40"/>
      <c r="C59" s="40"/>
      <c r="D59" s="40"/>
      <c r="E59" s="42" t="s">
        <v>611</v>
      </c>
      <c r="F59" s="40"/>
      <c r="G59" s="40"/>
      <c r="H59" s="40"/>
      <c r="I59" s="40"/>
    </row>
    <row r="60" spans="1:16" x14ac:dyDescent="0.2">
      <c r="A60" s="17" t="s">
        <v>44</v>
      </c>
      <c r="B60" s="21" t="s">
        <v>90</v>
      </c>
      <c r="C60" s="21" t="s">
        <v>171</v>
      </c>
      <c r="D60" s="17" t="s">
        <v>470</v>
      </c>
      <c r="E60" s="22" t="s">
        <v>172</v>
      </c>
      <c r="F60" s="23" t="s">
        <v>137</v>
      </c>
      <c r="G60" s="24">
        <v>1.6639999999999999</v>
      </c>
      <c r="H60" s="25"/>
      <c r="I60" s="25">
        <f>ROUND(ROUND(H60,2)*ROUND(G60,3),2)</f>
        <v>0</v>
      </c>
      <c r="O60">
        <f>(I60*21)/100</f>
        <v>0</v>
      </c>
      <c r="P60" t="s">
        <v>22</v>
      </c>
    </row>
    <row r="61" spans="1:16" ht="38.25" x14ac:dyDescent="0.2">
      <c r="A61" s="26" t="s">
        <v>48</v>
      </c>
      <c r="E61" s="27" t="s">
        <v>612</v>
      </c>
    </row>
    <row r="62" spans="1:16" x14ac:dyDescent="0.2">
      <c r="A62" s="30" t="s">
        <v>50</v>
      </c>
      <c r="E62" s="29" t="s">
        <v>613</v>
      </c>
    </row>
    <row r="63" spans="1:16" x14ac:dyDescent="0.2">
      <c r="A63" s="17" t="s">
        <v>175</v>
      </c>
      <c r="B63" s="34" t="s">
        <v>93</v>
      </c>
      <c r="C63" s="34" t="s">
        <v>614</v>
      </c>
      <c r="D63" s="35" t="s">
        <v>23</v>
      </c>
      <c r="E63" s="36" t="s">
        <v>615</v>
      </c>
      <c r="F63" s="37" t="s">
        <v>168</v>
      </c>
      <c r="G63" s="38">
        <v>2.8290000000000002</v>
      </c>
      <c r="H63" s="39"/>
      <c r="I63" s="39">
        <f>ROUND(ROUND(H63,2)*ROUND(G63,3),2)</f>
        <v>0</v>
      </c>
      <c r="O63">
        <f>(I63*21)/100</f>
        <v>0</v>
      </c>
      <c r="P63" t="s">
        <v>22</v>
      </c>
    </row>
    <row r="64" spans="1:16" x14ac:dyDescent="0.2">
      <c r="A64" s="26" t="s">
        <v>48</v>
      </c>
      <c r="B64" s="40"/>
      <c r="C64" s="40"/>
      <c r="D64" s="40"/>
      <c r="E64" s="41" t="s">
        <v>23</v>
      </c>
      <c r="F64" s="40"/>
      <c r="G64" s="40"/>
      <c r="H64" s="40"/>
      <c r="I64" s="40"/>
    </row>
    <row r="65" spans="1:18" x14ac:dyDescent="0.2">
      <c r="A65" s="30" t="s">
        <v>50</v>
      </c>
      <c r="B65" s="40"/>
      <c r="C65" s="40"/>
      <c r="D65" s="40"/>
      <c r="E65" s="42" t="s">
        <v>616</v>
      </c>
      <c r="F65" s="40"/>
      <c r="G65" s="40"/>
      <c r="H65" s="40"/>
      <c r="I65" s="40"/>
    </row>
    <row r="66" spans="1:18" x14ac:dyDescent="0.2">
      <c r="A66" s="17" t="s">
        <v>44</v>
      </c>
      <c r="B66" s="21" t="s">
        <v>180</v>
      </c>
      <c r="C66" s="21" t="s">
        <v>181</v>
      </c>
      <c r="D66" s="17" t="s">
        <v>23</v>
      </c>
      <c r="E66" s="22" t="s">
        <v>182</v>
      </c>
      <c r="F66" s="23" t="s">
        <v>137</v>
      </c>
      <c r="G66" s="24">
        <v>10.67</v>
      </c>
      <c r="H66" s="25"/>
      <c r="I66" s="25">
        <f>ROUND(ROUND(H66,2)*ROUND(G66,3),2)</f>
        <v>0</v>
      </c>
      <c r="O66">
        <f>(I66*21)/100</f>
        <v>0</v>
      </c>
      <c r="P66" t="s">
        <v>22</v>
      </c>
    </row>
    <row r="67" spans="1:18" ht="38.25" x14ac:dyDescent="0.2">
      <c r="A67" s="26" t="s">
        <v>48</v>
      </c>
      <c r="E67" s="27" t="s">
        <v>183</v>
      </c>
    </row>
    <row r="68" spans="1:18" ht="25.5" x14ac:dyDescent="0.2">
      <c r="A68" s="30" t="s">
        <v>50</v>
      </c>
      <c r="E68" s="29" t="s">
        <v>617</v>
      </c>
    </row>
    <row r="69" spans="1:18" x14ac:dyDescent="0.2">
      <c r="A69" s="17" t="s">
        <v>175</v>
      </c>
      <c r="B69" s="34" t="s">
        <v>185</v>
      </c>
      <c r="C69" s="34" t="s">
        <v>186</v>
      </c>
      <c r="D69" s="35" t="s">
        <v>23</v>
      </c>
      <c r="E69" s="36" t="s">
        <v>187</v>
      </c>
      <c r="F69" s="37" t="s">
        <v>168</v>
      </c>
      <c r="G69" s="38">
        <v>18.032</v>
      </c>
      <c r="H69" s="39"/>
      <c r="I69" s="39">
        <f>ROUND(ROUND(H69,2)*ROUND(G69,3),2)</f>
        <v>0</v>
      </c>
      <c r="O69">
        <f>(I69*21)/100</f>
        <v>0</v>
      </c>
      <c r="P69" t="s">
        <v>22</v>
      </c>
    </row>
    <row r="70" spans="1:18" x14ac:dyDescent="0.2">
      <c r="A70" s="26" t="s">
        <v>48</v>
      </c>
      <c r="B70" s="40"/>
      <c r="C70" s="40"/>
      <c r="D70" s="40"/>
      <c r="E70" s="41" t="s">
        <v>188</v>
      </c>
      <c r="F70" s="40"/>
      <c r="G70" s="40"/>
      <c r="H70" s="40"/>
      <c r="I70" s="40"/>
    </row>
    <row r="71" spans="1:18" x14ac:dyDescent="0.2">
      <c r="A71" s="30" t="s">
        <v>50</v>
      </c>
      <c r="B71" s="40"/>
      <c r="C71" s="40"/>
      <c r="D71" s="40"/>
      <c r="E71" s="42" t="s">
        <v>618</v>
      </c>
      <c r="F71" s="40"/>
      <c r="G71" s="40"/>
      <c r="H71" s="40"/>
      <c r="I71" s="40"/>
    </row>
    <row r="72" spans="1:18" x14ac:dyDescent="0.2">
      <c r="A72" s="17" t="s">
        <v>44</v>
      </c>
      <c r="B72" s="21" t="s">
        <v>370</v>
      </c>
      <c r="C72" s="21" t="s">
        <v>191</v>
      </c>
      <c r="D72" s="17" t="s">
        <v>23</v>
      </c>
      <c r="E72" s="22" t="s">
        <v>192</v>
      </c>
      <c r="F72" s="23" t="s">
        <v>137</v>
      </c>
      <c r="G72" s="24">
        <v>64.674000000000007</v>
      </c>
      <c r="H72" s="25"/>
      <c r="I72" s="25">
        <f>ROUND(ROUND(H72,2)*ROUND(G72,3),2)</f>
        <v>0</v>
      </c>
      <c r="O72">
        <f>(I72*21)/100</f>
        <v>0</v>
      </c>
      <c r="P72" t="s">
        <v>22</v>
      </c>
    </row>
    <row r="73" spans="1:18" ht="25.5" x14ac:dyDescent="0.2">
      <c r="A73" s="26" t="s">
        <v>48</v>
      </c>
      <c r="E73" s="27" t="s">
        <v>193</v>
      </c>
    </row>
    <row r="74" spans="1:18" x14ac:dyDescent="0.2">
      <c r="A74" s="28" t="s">
        <v>50</v>
      </c>
      <c r="E74" s="29" t="s">
        <v>619</v>
      </c>
    </row>
    <row r="75" spans="1:18" ht="12.75" customHeight="1" x14ac:dyDescent="0.2">
      <c r="A75" s="2" t="s">
        <v>42</v>
      </c>
      <c r="B75" s="2"/>
      <c r="C75" s="32" t="s">
        <v>32</v>
      </c>
      <c r="D75" s="2"/>
      <c r="E75" s="19" t="s">
        <v>195</v>
      </c>
      <c r="F75" s="2"/>
      <c r="G75" s="2"/>
      <c r="H75" s="2"/>
      <c r="I75" s="33">
        <f>0+Q75</f>
        <v>0</v>
      </c>
      <c r="O75">
        <f>0+R75</f>
        <v>0</v>
      </c>
      <c r="Q75">
        <f>0+I76+I79</f>
        <v>0</v>
      </c>
      <c r="R75">
        <f>0+O76+O79</f>
        <v>0</v>
      </c>
    </row>
    <row r="76" spans="1:18" x14ac:dyDescent="0.2">
      <c r="A76" s="17" t="s">
        <v>44</v>
      </c>
      <c r="B76" s="21" t="s">
        <v>196</v>
      </c>
      <c r="C76" s="21" t="s">
        <v>197</v>
      </c>
      <c r="D76" s="17" t="s">
        <v>23</v>
      </c>
      <c r="E76" s="22" t="s">
        <v>198</v>
      </c>
      <c r="F76" s="23" t="s">
        <v>137</v>
      </c>
      <c r="G76" s="24">
        <v>4.617</v>
      </c>
      <c r="H76" s="25"/>
      <c r="I76" s="25">
        <f>ROUND(ROUND(H76,2)*ROUND(G76,3),2)</f>
        <v>0</v>
      </c>
      <c r="O76">
        <f>(I76*21)/100</f>
        <v>0</v>
      </c>
      <c r="P76" t="s">
        <v>22</v>
      </c>
    </row>
    <row r="77" spans="1:18" ht="38.25" x14ac:dyDescent="0.2">
      <c r="A77" s="26" t="s">
        <v>48</v>
      </c>
      <c r="E77" s="27" t="s">
        <v>620</v>
      </c>
    </row>
    <row r="78" spans="1:18" x14ac:dyDescent="0.2">
      <c r="A78" s="30" t="s">
        <v>50</v>
      </c>
      <c r="E78" s="29" t="s">
        <v>621</v>
      </c>
    </row>
    <row r="79" spans="1:18" x14ac:dyDescent="0.2">
      <c r="A79" s="17" t="s">
        <v>44</v>
      </c>
      <c r="B79" s="21" t="s">
        <v>201</v>
      </c>
      <c r="C79" s="21" t="s">
        <v>622</v>
      </c>
      <c r="D79" s="17" t="s">
        <v>23</v>
      </c>
      <c r="E79" s="22" t="s">
        <v>623</v>
      </c>
      <c r="F79" s="23" t="s">
        <v>137</v>
      </c>
      <c r="G79" s="24">
        <v>0.40200000000000002</v>
      </c>
      <c r="H79" s="25"/>
      <c r="I79" s="25">
        <f>ROUND(ROUND(H79,2)*ROUND(G79,3),2)</f>
        <v>0</v>
      </c>
      <c r="O79">
        <f>(I79*21)/100</f>
        <v>0</v>
      </c>
      <c r="P79" t="s">
        <v>22</v>
      </c>
    </row>
    <row r="80" spans="1:18" ht="38.25" x14ac:dyDescent="0.2">
      <c r="A80" s="26" t="s">
        <v>48</v>
      </c>
      <c r="E80" s="27" t="s">
        <v>624</v>
      </c>
    </row>
    <row r="81" spans="1:18" x14ac:dyDescent="0.2">
      <c r="A81" s="28" t="s">
        <v>50</v>
      </c>
      <c r="E81" s="29" t="s">
        <v>625</v>
      </c>
    </row>
    <row r="82" spans="1:18" ht="12.75" customHeight="1" x14ac:dyDescent="0.2">
      <c r="A82" s="2" t="s">
        <v>42</v>
      </c>
      <c r="B82" s="2"/>
      <c r="C82" s="32" t="s">
        <v>34</v>
      </c>
      <c r="D82" s="2"/>
      <c r="E82" s="19" t="s">
        <v>211</v>
      </c>
      <c r="F82" s="2"/>
      <c r="G82" s="2"/>
      <c r="H82" s="2"/>
      <c r="I82" s="33">
        <f>0+Q82</f>
        <v>0</v>
      </c>
      <c r="O82">
        <f>0+R82</f>
        <v>0</v>
      </c>
      <c r="Q82">
        <f>0+I83+I86+I89+I92+I95+I98+I101</f>
        <v>0</v>
      </c>
      <c r="R82">
        <f>0+O83+O86+O89+O92+O95+O98+O101</f>
        <v>0</v>
      </c>
    </row>
    <row r="83" spans="1:18" x14ac:dyDescent="0.2">
      <c r="A83" s="17" t="s">
        <v>44</v>
      </c>
      <c r="B83" s="21" t="s">
        <v>206</v>
      </c>
      <c r="C83" s="21" t="s">
        <v>213</v>
      </c>
      <c r="D83" s="17" t="s">
        <v>23</v>
      </c>
      <c r="E83" s="22" t="s">
        <v>214</v>
      </c>
      <c r="F83" s="23" t="s">
        <v>107</v>
      </c>
      <c r="G83" s="24">
        <v>4.34</v>
      </c>
      <c r="H83" s="25"/>
      <c r="I83" s="25">
        <f>ROUND(ROUND(H83,2)*ROUND(G83,3),2)</f>
        <v>0</v>
      </c>
      <c r="O83">
        <f>(I83*21)/100</f>
        <v>0</v>
      </c>
      <c r="P83" t="s">
        <v>22</v>
      </c>
    </row>
    <row r="84" spans="1:18" ht="51" x14ac:dyDescent="0.2">
      <c r="A84" s="26" t="s">
        <v>48</v>
      </c>
      <c r="E84" s="27" t="s">
        <v>626</v>
      </c>
    </row>
    <row r="85" spans="1:18" x14ac:dyDescent="0.2">
      <c r="A85" s="30" t="s">
        <v>50</v>
      </c>
      <c r="E85" s="29" t="s">
        <v>627</v>
      </c>
    </row>
    <row r="86" spans="1:18" x14ac:dyDescent="0.2">
      <c r="A86" s="17" t="s">
        <v>44</v>
      </c>
      <c r="B86" s="21" t="s">
        <v>212</v>
      </c>
      <c r="C86" s="21" t="s">
        <v>218</v>
      </c>
      <c r="D86" s="17" t="s">
        <v>23</v>
      </c>
      <c r="E86" s="22" t="s">
        <v>219</v>
      </c>
      <c r="F86" s="23" t="s">
        <v>107</v>
      </c>
      <c r="G86" s="24">
        <v>8.26</v>
      </c>
      <c r="H86" s="25"/>
      <c r="I86" s="25">
        <f>ROUND(ROUND(H86,2)*ROUND(G86,3),2)</f>
        <v>0</v>
      </c>
      <c r="O86">
        <f>(I86*21)/100</f>
        <v>0</v>
      </c>
      <c r="P86" t="s">
        <v>22</v>
      </c>
    </row>
    <row r="87" spans="1:18" ht="51" x14ac:dyDescent="0.2">
      <c r="A87" s="26" t="s">
        <v>48</v>
      </c>
      <c r="E87" s="27" t="s">
        <v>628</v>
      </c>
    </row>
    <row r="88" spans="1:18" x14ac:dyDescent="0.2">
      <c r="A88" s="30" t="s">
        <v>50</v>
      </c>
      <c r="E88" s="29" t="s">
        <v>629</v>
      </c>
    </row>
    <row r="89" spans="1:18" x14ac:dyDescent="0.2">
      <c r="A89" s="17" t="s">
        <v>44</v>
      </c>
      <c r="B89" s="21" t="s">
        <v>217</v>
      </c>
      <c r="C89" s="21" t="s">
        <v>223</v>
      </c>
      <c r="D89" s="17" t="s">
        <v>23</v>
      </c>
      <c r="E89" s="22" t="s">
        <v>224</v>
      </c>
      <c r="F89" s="23" t="s">
        <v>107</v>
      </c>
      <c r="G89" s="24">
        <v>8.66</v>
      </c>
      <c r="H89" s="25"/>
      <c r="I89" s="25">
        <f>ROUND(ROUND(H89,2)*ROUND(G89,3),2)</f>
        <v>0</v>
      </c>
      <c r="O89">
        <f>(I89*21)/100</f>
        <v>0</v>
      </c>
      <c r="P89" t="s">
        <v>22</v>
      </c>
    </row>
    <row r="90" spans="1:18" ht="63.75" x14ac:dyDescent="0.2">
      <c r="A90" s="26" t="s">
        <v>48</v>
      </c>
      <c r="E90" s="27" t="s">
        <v>630</v>
      </c>
    </row>
    <row r="91" spans="1:18" x14ac:dyDescent="0.2">
      <c r="A91" s="30" t="s">
        <v>50</v>
      </c>
      <c r="E91" s="29" t="s">
        <v>631</v>
      </c>
    </row>
    <row r="92" spans="1:18" x14ac:dyDescent="0.2">
      <c r="A92" s="17" t="s">
        <v>44</v>
      </c>
      <c r="B92" s="21" t="s">
        <v>222</v>
      </c>
      <c r="C92" s="21" t="s">
        <v>228</v>
      </c>
      <c r="D92" s="17" t="s">
        <v>23</v>
      </c>
      <c r="E92" s="22" t="s">
        <v>229</v>
      </c>
      <c r="F92" s="23" t="s">
        <v>107</v>
      </c>
      <c r="G92" s="24">
        <v>8.26</v>
      </c>
      <c r="H92" s="25"/>
      <c r="I92" s="25">
        <f>ROUND(ROUND(H92,2)*ROUND(G92,3),2)</f>
        <v>0</v>
      </c>
      <c r="O92">
        <f>(I92*21)/100</f>
        <v>0</v>
      </c>
      <c r="P92" t="s">
        <v>22</v>
      </c>
    </row>
    <row r="93" spans="1:18" ht="51" x14ac:dyDescent="0.2">
      <c r="A93" s="26" t="s">
        <v>48</v>
      </c>
      <c r="E93" s="27" t="s">
        <v>632</v>
      </c>
    </row>
    <row r="94" spans="1:18" x14ac:dyDescent="0.2">
      <c r="A94" s="30" t="s">
        <v>50</v>
      </c>
      <c r="E94" s="29" t="s">
        <v>629</v>
      </c>
    </row>
    <row r="95" spans="1:18" x14ac:dyDescent="0.2">
      <c r="A95" s="17" t="s">
        <v>44</v>
      </c>
      <c r="B95" s="21" t="s">
        <v>227</v>
      </c>
      <c r="C95" s="21" t="s">
        <v>233</v>
      </c>
      <c r="D95" s="17" t="s">
        <v>23</v>
      </c>
      <c r="E95" s="22" t="s">
        <v>234</v>
      </c>
      <c r="F95" s="23" t="s">
        <v>107</v>
      </c>
      <c r="G95" s="24">
        <v>4.34</v>
      </c>
      <c r="H95" s="25"/>
      <c r="I95" s="25">
        <f>ROUND(ROUND(H95,2)*ROUND(G95,3),2)</f>
        <v>0</v>
      </c>
      <c r="O95">
        <f>(I95*21)/100</f>
        <v>0</v>
      </c>
      <c r="P95" t="s">
        <v>22</v>
      </c>
    </row>
    <row r="96" spans="1:18" ht="51" x14ac:dyDescent="0.2">
      <c r="A96" s="26" t="s">
        <v>48</v>
      </c>
      <c r="E96" s="27" t="s">
        <v>633</v>
      </c>
    </row>
    <row r="97" spans="1:18" x14ac:dyDescent="0.2">
      <c r="A97" s="30" t="s">
        <v>50</v>
      </c>
      <c r="E97" s="29" t="s">
        <v>627</v>
      </c>
    </row>
    <row r="98" spans="1:18" ht="25.5" x14ac:dyDescent="0.2">
      <c r="A98" s="17" t="s">
        <v>44</v>
      </c>
      <c r="B98" s="21" t="s">
        <v>232</v>
      </c>
      <c r="C98" s="21" t="s">
        <v>247</v>
      </c>
      <c r="D98" s="17" t="s">
        <v>23</v>
      </c>
      <c r="E98" s="22" t="s">
        <v>248</v>
      </c>
      <c r="F98" s="23" t="s">
        <v>107</v>
      </c>
      <c r="G98" s="24">
        <v>16.920000000000002</v>
      </c>
      <c r="H98" s="25"/>
      <c r="I98" s="25">
        <f>ROUND(ROUND(H98,2)*ROUND(G98,3),2)</f>
        <v>0</v>
      </c>
      <c r="O98">
        <f>(I98*21)/100</f>
        <v>0</v>
      </c>
      <c r="P98" t="s">
        <v>22</v>
      </c>
    </row>
    <row r="99" spans="1:18" ht="76.5" x14ac:dyDescent="0.2">
      <c r="A99" s="26" t="s">
        <v>48</v>
      </c>
      <c r="E99" s="27" t="s">
        <v>634</v>
      </c>
    </row>
    <row r="100" spans="1:18" ht="25.5" x14ac:dyDescent="0.2">
      <c r="A100" s="30" t="s">
        <v>50</v>
      </c>
      <c r="E100" s="29" t="s">
        <v>635</v>
      </c>
    </row>
    <row r="101" spans="1:18" ht="25.5" x14ac:dyDescent="0.2">
      <c r="A101" s="17" t="s">
        <v>44</v>
      </c>
      <c r="B101" s="21" t="s">
        <v>236</v>
      </c>
      <c r="C101" s="21" t="s">
        <v>252</v>
      </c>
      <c r="D101" s="17" t="s">
        <v>23</v>
      </c>
      <c r="E101" s="22" t="s">
        <v>253</v>
      </c>
      <c r="F101" s="23" t="s">
        <v>107</v>
      </c>
      <c r="G101" s="24">
        <v>8.66</v>
      </c>
      <c r="H101" s="25"/>
      <c r="I101" s="25">
        <f>ROUND(ROUND(H101,2)*ROUND(G101,3),2)</f>
        <v>0</v>
      </c>
      <c r="O101">
        <f>(I101*21)/100</f>
        <v>0</v>
      </c>
      <c r="P101" t="s">
        <v>22</v>
      </c>
    </row>
    <row r="102" spans="1:18" ht="51" x14ac:dyDescent="0.2">
      <c r="A102" s="26" t="s">
        <v>48</v>
      </c>
      <c r="E102" s="27" t="s">
        <v>636</v>
      </c>
    </row>
    <row r="103" spans="1:18" x14ac:dyDescent="0.2">
      <c r="A103" s="28" t="s">
        <v>50</v>
      </c>
      <c r="E103" s="29" t="s">
        <v>631</v>
      </c>
    </row>
    <row r="104" spans="1:18" ht="12.75" customHeight="1" x14ac:dyDescent="0.2">
      <c r="A104" s="2" t="s">
        <v>42</v>
      </c>
      <c r="B104" s="2"/>
      <c r="C104" s="32" t="s">
        <v>65</v>
      </c>
      <c r="D104" s="2"/>
      <c r="E104" s="19" t="s">
        <v>287</v>
      </c>
      <c r="F104" s="2"/>
      <c r="G104" s="2"/>
      <c r="H104" s="2"/>
      <c r="I104" s="33">
        <f>0+Q104</f>
        <v>0</v>
      </c>
      <c r="O104">
        <f>0+R104</f>
        <v>0</v>
      </c>
      <c r="Q104">
        <f>0+I105+I108+I111+I114+I117+I120+I123+I126+I129+I132+I135+I138+I141+I144</f>
        <v>0</v>
      </c>
      <c r="R104">
        <f>0+O105+O108+O111+O114+O117+O120+O123+O126+O129+O132+O135+O138+O141+O144</f>
        <v>0</v>
      </c>
    </row>
    <row r="105" spans="1:18" ht="25.5" x14ac:dyDescent="0.2">
      <c r="A105" s="17" t="s">
        <v>44</v>
      </c>
      <c r="B105" s="21" t="s">
        <v>241</v>
      </c>
      <c r="C105" s="21" t="s">
        <v>289</v>
      </c>
      <c r="D105" s="17" t="s">
        <v>23</v>
      </c>
      <c r="E105" s="22" t="s">
        <v>290</v>
      </c>
      <c r="F105" s="23" t="s">
        <v>260</v>
      </c>
      <c r="G105" s="24">
        <v>21</v>
      </c>
      <c r="H105" s="25"/>
      <c r="I105" s="25">
        <f>ROUND(ROUND(H105,2)*ROUND(G105,3),2)</f>
        <v>0</v>
      </c>
      <c r="O105">
        <f>(I105*21)/100</f>
        <v>0</v>
      </c>
      <c r="P105" t="s">
        <v>22</v>
      </c>
    </row>
    <row r="106" spans="1:18" ht="38.25" x14ac:dyDescent="0.2">
      <c r="A106" s="26" t="s">
        <v>48</v>
      </c>
      <c r="E106" s="27" t="s">
        <v>637</v>
      </c>
    </row>
    <row r="107" spans="1:18" x14ac:dyDescent="0.2">
      <c r="A107" s="30" t="s">
        <v>50</v>
      </c>
      <c r="E107" s="29" t="s">
        <v>23</v>
      </c>
    </row>
    <row r="108" spans="1:18" ht="25.5" x14ac:dyDescent="0.2">
      <c r="A108" s="17" t="s">
        <v>44</v>
      </c>
      <c r="B108" s="21" t="s">
        <v>246</v>
      </c>
      <c r="C108" s="21" t="s">
        <v>638</v>
      </c>
      <c r="D108" s="17" t="s">
        <v>23</v>
      </c>
      <c r="E108" s="22" t="s">
        <v>639</v>
      </c>
      <c r="F108" s="23" t="s">
        <v>128</v>
      </c>
      <c r="G108" s="24">
        <v>51.3</v>
      </c>
      <c r="H108" s="25"/>
      <c r="I108" s="25">
        <f>ROUND(ROUND(H108,2)*ROUND(G108,3),2)</f>
        <v>0</v>
      </c>
      <c r="O108">
        <f>(I108*21)/100</f>
        <v>0</v>
      </c>
      <c r="P108" t="s">
        <v>22</v>
      </c>
    </row>
    <row r="109" spans="1:18" ht="25.5" x14ac:dyDescent="0.2">
      <c r="A109" s="26" t="s">
        <v>48</v>
      </c>
      <c r="E109" s="27" t="s">
        <v>640</v>
      </c>
    </row>
    <row r="110" spans="1:18" x14ac:dyDescent="0.2">
      <c r="A110" s="30" t="s">
        <v>50</v>
      </c>
      <c r="E110" s="29" t="s">
        <v>641</v>
      </c>
    </row>
    <row r="111" spans="1:18" x14ac:dyDescent="0.2">
      <c r="A111" s="17" t="s">
        <v>175</v>
      </c>
      <c r="B111" s="34" t="s">
        <v>251</v>
      </c>
      <c r="C111" s="34" t="s">
        <v>642</v>
      </c>
      <c r="D111" s="35" t="s">
        <v>23</v>
      </c>
      <c r="E111" s="36" t="s">
        <v>643</v>
      </c>
      <c r="F111" s="37" t="s">
        <v>128</v>
      </c>
      <c r="G111" s="38">
        <v>53.865000000000002</v>
      </c>
      <c r="H111" s="39"/>
      <c r="I111" s="39">
        <f>ROUND(ROUND(H111,2)*ROUND(G111,3),2)</f>
        <v>0</v>
      </c>
      <c r="O111">
        <f>(I111*21)/100</f>
        <v>0</v>
      </c>
      <c r="P111" t="s">
        <v>22</v>
      </c>
    </row>
    <row r="112" spans="1:18" x14ac:dyDescent="0.2">
      <c r="A112" s="26" t="s">
        <v>48</v>
      </c>
      <c r="B112" s="40"/>
      <c r="C112" s="40"/>
      <c r="D112" s="40"/>
      <c r="E112" s="41" t="s">
        <v>644</v>
      </c>
      <c r="F112" s="40"/>
      <c r="G112" s="40"/>
      <c r="H112" s="40"/>
      <c r="I112" s="40"/>
    </row>
    <row r="113" spans="1:16" x14ac:dyDescent="0.2">
      <c r="A113" s="30" t="s">
        <v>50</v>
      </c>
      <c r="B113" s="40"/>
      <c r="C113" s="40"/>
      <c r="D113" s="40"/>
      <c r="E113" s="42" t="s">
        <v>645</v>
      </c>
      <c r="F113" s="40"/>
      <c r="G113" s="40"/>
      <c r="H113" s="40"/>
      <c r="I113" s="40"/>
    </row>
    <row r="114" spans="1:16" x14ac:dyDescent="0.2">
      <c r="A114" s="17" t="s">
        <v>44</v>
      </c>
      <c r="B114" s="21" t="s">
        <v>257</v>
      </c>
      <c r="C114" s="21" t="s">
        <v>646</v>
      </c>
      <c r="D114" s="17" t="s">
        <v>23</v>
      </c>
      <c r="E114" s="22" t="s">
        <v>647</v>
      </c>
      <c r="F114" s="23" t="s">
        <v>260</v>
      </c>
      <c r="G114" s="24">
        <v>22</v>
      </c>
      <c r="H114" s="25"/>
      <c r="I114" s="25">
        <f>ROUND(ROUND(H114,2)*ROUND(G114,3),2)</f>
        <v>0</v>
      </c>
      <c r="O114">
        <f>(I114*21)/100</f>
        <v>0</v>
      </c>
      <c r="P114" t="s">
        <v>22</v>
      </c>
    </row>
    <row r="115" spans="1:16" ht="25.5" x14ac:dyDescent="0.2">
      <c r="A115" s="26" t="s">
        <v>48</v>
      </c>
      <c r="E115" s="27" t="s">
        <v>648</v>
      </c>
    </row>
    <row r="116" spans="1:16" x14ac:dyDescent="0.2">
      <c r="A116" s="30" t="s">
        <v>50</v>
      </c>
      <c r="E116" s="29" t="s">
        <v>649</v>
      </c>
    </row>
    <row r="117" spans="1:16" x14ac:dyDescent="0.2">
      <c r="A117" s="17" t="s">
        <v>175</v>
      </c>
      <c r="B117" s="34" t="s">
        <v>263</v>
      </c>
      <c r="C117" s="34" t="s">
        <v>650</v>
      </c>
      <c r="D117" s="35" t="s">
        <v>23</v>
      </c>
      <c r="E117" s="36" t="s">
        <v>651</v>
      </c>
      <c r="F117" s="37" t="s">
        <v>260</v>
      </c>
      <c r="G117" s="38">
        <v>22</v>
      </c>
      <c r="H117" s="39"/>
      <c r="I117" s="39">
        <f>ROUND(ROUND(H117,2)*ROUND(G117,3),2)</f>
        <v>0</v>
      </c>
      <c r="O117">
        <f>(I117*21)/100</f>
        <v>0</v>
      </c>
      <c r="P117" t="s">
        <v>22</v>
      </c>
    </row>
    <row r="118" spans="1:16" x14ac:dyDescent="0.2">
      <c r="A118" s="26" t="s">
        <v>48</v>
      </c>
      <c r="B118" s="40"/>
      <c r="C118" s="40"/>
      <c r="D118" s="40"/>
      <c r="E118" s="41" t="s">
        <v>652</v>
      </c>
      <c r="F118" s="40"/>
      <c r="G118" s="40"/>
      <c r="H118" s="40"/>
      <c r="I118" s="40"/>
    </row>
    <row r="119" spans="1:16" x14ac:dyDescent="0.2">
      <c r="A119" s="30" t="s">
        <v>50</v>
      </c>
      <c r="B119" s="40"/>
      <c r="C119" s="40"/>
      <c r="D119" s="40"/>
      <c r="E119" s="42" t="s">
        <v>23</v>
      </c>
      <c r="F119" s="40"/>
      <c r="G119" s="40"/>
      <c r="H119" s="40"/>
      <c r="I119" s="40"/>
    </row>
    <row r="120" spans="1:16" x14ac:dyDescent="0.2">
      <c r="A120" s="17" t="s">
        <v>44</v>
      </c>
      <c r="B120" s="21" t="s">
        <v>268</v>
      </c>
      <c r="C120" s="21" t="s">
        <v>653</v>
      </c>
      <c r="D120" s="17" t="s">
        <v>23</v>
      </c>
      <c r="E120" s="22" t="s">
        <v>654</v>
      </c>
      <c r="F120" s="23" t="s">
        <v>260</v>
      </c>
      <c r="G120" s="24">
        <v>21</v>
      </c>
      <c r="H120" s="25"/>
      <c r="I120" s="25">
        <f>ROUND(ROUND(H120,2)*ROUND(G120,3),2)</f>
        <v>0</v>
      </c>
      <c r="O120">
        <f>(I120*21)/100</f>
        <v>0</v>
      </c>
      <c r="P120" t="s">
        <v>22</v>
      </c>
    </row>
    <row r="121" spans="1:16" ht="25.5" x14ac:dyDescent="0.2">
      <c r="A121" s="26" t="s">
        <v>48</v>
      </c>
      <c r="E121" s="27" t="s">
        <v>655</v>
      </c>
    </row>
    <row r="122" spans="1:16" x14ac:dyDescent="0.2">
      <c r="A122" s="30" t="s">
        <v>50</v>
      </c>
      <c r="E122" s="29" t="s">
        <v>656</v>
      </c>
    </row>
    <row r="123" spans="1:16" x14ac:dyDescent="0.2">
      <c r="A123" s="17" t="s">
        <v>175</v>
      </c>
      <c r="B123" s="34" t="s">
        <v>272</v>
      </c>
      <c r="C123" s="34" t="s">
        <v>657</v>
      </c>
      <c r="D123" s="35" t="s">
        <v>466</v>
      </c>
      <c r="E123" s="36" t="s">
        <v>658</v>
      </c>
      <c r="F123" s="37" t="s">
        <v>260</v>
      </c>
      <c r="G123" s="38">
        <v>14</v>
      </c>
      <c r="H123" s="39"/>
      <c r="I123" s="39">
        <f>ROUND(ROUND(H123,2)*ROUND(G123,3),2)</f>
        <v>0</v>
      </c>
      <c r="O123">
        <f>(I123*21)/100</f>
        <v>0</v>
      </c>
      <c r="P123" t="s">
        <v>22</v>
      </c>
    </row>
    <row r="124" spans="1:16" x14ac:dyDescent="0.2">
      <c r="A124" s="26" t="s">
        <v>48</v>
      </c>
      <c r="B124" s="40"/>
      <c r="C124" s="40"/>
      <c r="D124" s="40"/>
      <c r="E124" s="41" t="s">
        <v>659</v>
      </c>
      <c r="F124" s="40"/>
      <c r="G124" s="40"/>
      <c r="H124" s="40"/>
      <c r="I124" s="40"/>
    </row>
    <row r="125" spans="1:16" x14ac:dyDescent="0.2">
      <c r="A125" s="30" t="s">
        <v>50</v>
      </c>
      <c r="B125" s="40"/>
      <c r="C125" s="40"/>
      <c r="D125" s="40"/>
      <c r="E125" s="42" t="s">
        <v>660</v>
      </c>
      <c r="F125" s="40"/>
      <c r="G125" s="40"/>
      <c r="H125" s="40"/>
      <c r="I125" s="40"/>
    </row>
    <row r="126" spans="1:16" x14ac:dyDescent="0.2">
      <c r="A126" s="17" t="s">
        <v>175</v>
      </c>
      <c r="B126" s="34" t="s">
        <v>276</v>
      </c>
      <c r="C126" s="34" t="s">
        <v>657</v>
      </c>
      <c r="D126" s="35" t="s">
        <v>470</v>
      </c>
      <c r="E126" s="36" t="s">
        <v>658</v>
      </c>
      <c r="F126" s="37" t="s">
        <v>260</v>
      </c>
      <c r="G126" s="38">
        <v>7</v>
      </c>
      <c r="H126" s="39"/>
      <c r="I126" s="39">
        <f>ROUND(ROUND(H126,2)*ROUND(G126,3),2)</f>
        <v>0</v>
      </c>
      <c r="O126">
        <f>(I126*21)/100</f>
        <v>0</v>
      </c>
      <c r="P126" t="s">
        <v>22</v>
      </c>
    </row>
    <row r="127" spans="1:16" x14ac:dyDescent="0.2">
      <c r="A127" s="26" t="s">
        <v>48</v>
      </c>
      <c r="B127" s="40"/>
      <c r="C127" s="40"/>
      <c r="D127" s="40"/>
      <c r="E127" s="41" t="s">
        <v>661</v>
      </c>
      <c r="F127" s="40"/>
      <c r="G127" s="40"/>
      <c r="H127" s="40"/>
      <c r="I127" s="40"/>
    </row>
    <row r="128" spans="1:16" x14ac:dyDescent="0.2">
      <c r="A128" s="30" t="s">
        <v>50</v>
      </c>
      <c r="B128" s="40"/>
      <c r="C128" s="40"/>
      <c r="D128" s="40"/>
      <c r="E128" s="42" t="s">
        <v>662</v>
      </c>
      <c r="F128" s="40"/>
      <c r="G128" s="40"/>
      <c r="H128" s="40"/>
      <c r="I128" s="40"/>
    </row>
    <row r="129" spans="1:16" x14ac:dyDescent="0.2">
      <c r="A129" s="17" t="s">
        <v>44</v>
      </c>
      <c r="B129" s="21" t="s">
        <v>281</v>
      </c>
      <c r="C129" s="21" t="s">
        <v>663</v>
      </c>
      <c r="D129" s="17" t="s">
        <v>23</v>
      </c>
      <c r="E129" s="22" t="s">
        <v>664</v>
      </c>
      <c r="F129" s="23" t="s">
        <v>128</v>
      </c>
      <c r="G129" s="24">
        <v>51.3</v>
      </c>
      <c r="H129" s="25"/>
      <c r="I129" s="25">
        <f>ROUND(ROUND(H129,2)*ROUND(G129,3),2)</f>
        <v>0</v>
      </c>
      <c r="O129">
        <f>(I129*21)/100</f>
        <v>0</v>
      </c>
      <c r="P129" t="s">
        <v>22</v>
      </c>
    </row>
    <row r="130" spans="1:16" x14ac:dyDescent="0.2">
      <c r="A130" s="26" t="s">
        <v>48</v>
      </c>
      <c r="E130" s="27" t="s">
        <v>664</v>
      </c>
    </row>
    <row r="131" spans="1:16" x14ac:dyDescent="0.2">
      <c r="A131" s="30" t="s">
        <v>50</v>
      </c>
      <c r="E131" s="29" t="s">
        <v>641</v>
      </c>
    </row>
    <row r="132" spans="1:16" x14ac:dyDescent="0.2">
      <c r="A132" s="17" t="s">
        <v>44</v>
      </c>
      <c r="B132" s="21" t="s">
        <v>288</v>
      </c>
      <c r="C132" s="21" t="s">
        <v>442</v>
      </c>
      <c r="D132" s="17" t="s">
        <v>23</v>
      </c>
      <c r="E132" s="22" t="s">
        <v>443</v>
      </c>
      <c r="F132" s="23" t="s">
        <v>128</v>
      </c>
      <c r="G132" s="24">
        <v>51.3</v>
      </c>
      <c r="H132" s="25"/>
      <c r="I132" s="25">
        <f>ROUND(ROUND(H132,2)*ROUND(G132,3),2)</f>
        <v>0</v>
      </c>
      <c r="O132">
        <f>(I132*21)/100</f>
        <v>0</v>
      </c>
      <c r="P132" t="s">
        <v>22</v>
      </c>
    </row>
    <row r="133" spans="1:16" x14ac:dyDescent="0.2">
      <c r="A133" s="26" t="s">
        <v>48</v>
      </c>
      <c r="E133" s="27" t="s">
        <v>444</v>
      </c>
    </row>
    <row r="134" spans="1:16" x14ac:dyDescent="0.2">
      <c r="A134" s="30" t="s">
        <v>50</v>
      </c>
      <c r="E134" s="29" t="s">
        <v>641</v>
      </c>
    </row>
    <row r="135" spans="1:16" ht="25.5" x14ac:dyDescent="0.2">
      <c r="A135" s="17" t="s">
        <v>44</v>
      </c>
      <c r="B135" s="21" t="s">
        <v>293</v>
      </c>
      <c r="C135" s="21" t="s">
        <v>665</v>
      </c>
      <c r="D135" s="17" t="s">
        <v>23</v>
      </c>
      <c r="E135" s="22" t="s">
        <v>666</v>
      </c>
      <c r="F135" s="23" t="s">
        <v>260</v>
      </c>
      <c r="G135" s="24">
        <v>1</v>
      </c>
      <c r="H135" s="25"/>
      <c r="I135" s="25">
        <f>ROUND(ROUND(H135,2)*ROUND(G135,3),2)</f>
        <v>0</v>
      </c>
      <c r="O135">
        <f>(I135*21)/100</f>
        <v>0</v>
      </c>
      <c r="P135" t="s">
        <v>22</v>
      </c>
    </row>
    <row r="136" spans="1:16" ht="25.5" x14ac:dyDescent="0.2">
      <c r="A136" s="26" t="s">
        <v>48</v>
      </c>
      <c r="E136" s="27" t="s">
        <v>667</v>
      </c>
    </row>
    <row r="137" spans="1:16" x14ac:dyDescent="0.2">
      <c r="A137" s="30" t="s">
        <v>50</v>
      </c>
      <c r="E137" s="29" t="s">
        <v>23</v>
      </c>
    </row>
    <row r="138" spans="1:16" x14ac:dyDescent="0.2">
      <c r="A138" s="17" t="s">
        <v>175</v>
      </c>
      <c r="B138" s="50" t="s">
        <v>298</v>
      </c>
      <c r="C138" s="50" t="s">
        <v>668</v>
      </c>
      <c r="D138" s="51" t="s">
        <v>23</v>
      </c>
      <c r="E138" s="52" t="s">
        <v>669</v>
      </c>
      <c r="F138" s="53" t="s">
        <v>260</v>
      </c>
      <c r="G138" s="54">
        <v>1</v>
      </c>
      <c r="H138" s="55"/>
      <c r="I138" s="55">
        <f>ROUND(ROUND(H138,2)*ROUND(G138,3),2)</f>
        <v>0</v>
      </c>
      <c r="O138">
        <f>(I138*21)/100</f>
        <v>0</v>
      </c>
      <c r="P138" t="s">
        <v>22</v>
      </c>
    </row>
    <row r="139" spans="1:16" ht="51" x14ac:dyDescent="0.2">
      <c r="A139" s="26" t="s">
        <v>48</v>
      </c>
      <c r="B139" s="56"/>
      <c r="C139" s="56"/>
      <c r="D139" s="56"/>
      <c r="E139" s="57" t="s">
        <v>670</v>
      </c>
      <c r="F139" s="56"/>
      <c r="G139" s="56"/>
      <c r="H139" s="56"/>
      <c r="I139" s="56"/>
    </row>
    <row r="140" spans="1:16" x14ac:dyDescent="0.2">
      <c r="A140" s="30" t="s">
        <v>50</v>
      </c>
      <c r="B140" s="56"/>
      <c r="C140" s="56"/>
      <c r="D140" s="56"/>
      <c r="E140" s="58" t="s">
        <v>23</v>
      </c>
      <c r="F140" s="56"/>
      <c r="G140" s="56"/>
      <c r="H140" s="56"/>
      <c r="I140" s="56"/>
    </row>
    <row r="141" spans="1:16" x14ac:dyDescent="0.2">
      <c r="A141" s="17" t="s">
        <v>44</v>
      </c>
      <c r="B141" s="21" t="s">
        <v>303</v>
      </c>
      <c r="C141" s="21" t="s">
        <v>473</v>
      </c>
      <c r="D141" s="17" t="s">
        <v>23</v>
      </c>
      <c r="E141" s="22" t="s">
        <v>474</v>
      </c>
      <c r="F141" s="23" t="s">
        <v>128</v>
      </c>
      <c r="G141" s="24">
        <v>51.3</v>
      </c>
      <c r="H141" s="25"/>
      <c r="I141" s="25">
        <f>ROUND(ROUND(H141,2)*ROUND(G141,3),2)</f>
        <v>0</v>
      </c>
      <c r="O141">
        <f>(I141*21)/100</f>
        <v>0</v>
      </c>
      <c r="P141" t="s">
        <v>22</v>
      </c>
    </row>
    <row r="142" spans="1:16" x14ac:dyDescent="0.2">
      <c r="A142" s="26" t="s">
        <v>48</v>
      </c>
      <c r="E142" s="27" t="s">
        <v>475</v>
      </c>
    </row>
    <row r="143" spans="1:16" x14ac:dyDescent="0.2">
      <c r="A143" s="30" t="s">
        <v>50</v>
      </c>
      <c r="E143" s="29" t="s">
        <v>641</v>
      </c>
    </row>
    <row r="144" spans="1:16" x14ac:dyDescent="0.2">
      <c r="A144" s="17" t="s">
        <v>44</v>
      </c>
      <c r="B144" s="21" t="s">
        <v>375</v>
      </c>
      <c r="C144" s="21" t="s">
        <v>495</v>
      </c>
      <c r="D144" s="17" t="s">
        <v>23</v>
      </c>
      <c r="E144" s="22" t="s">
        <v>496</v>
      </c>
      <c r="F144" s="23" t="s">
        <v>128</v>
      </c>
      <c r="G144" s="24">
        <v>51.3</v>
      </c>
      <c r="H144" s="25"/>
      <c r="I144" s="25">
        <f>ROUND(ROUND(H144,2)*ROUND(G144,3),2)</f>
        <v>0</v>
      </c>
      <c r="O144">
        <f>(I144*21)/100</f>
        <v>0</v>
      </c>
      <c r="P144" t="s">
        <v>22</v>
      </c>
    </row>
    <row r="145" spans="1:18" x14ac:dyDescent="0.2">
      <c r="A145" s="26" t="s">
        <v>48</v>
      </c>
      <c r="E145" s="27" t="s">
        <v>23</v>
      </c>
    </row>
    <row r="146" spans="1:18" x14ac:dyDescent="0.2">
      <c r="A146" s="28" t="s">
        <v>50</v>
      </c>
      <c r="E146" s="29" t="s">
        <v>641</v>
      </c>
    </row>
    <row r="147" spans="1:18" ht="12.75" customHeight="1" x14ac:dyDescent="0.2">
      <c r="A147" s="2" t="s">
        <v>42</v>
      </c>
      <c r="B147" s="2"/>
      <c r="C147" s="32" t="s">
        <v>39</v>
      </c>
      <c r="D147" s="2"/>
      <c r="E147" s="19" t="s">
        <v>497</v>
      </c>
      <c r="F147" s="2"/>
      <c r="G147" s="2"/>
      <c r="H147" s="2"/>
      <c r="I147" s="33">
        <f>0+Q147</f>
        <v>0</v>
      </c>
      <c r="O147">
        <f>0+R147</f>
        <v>0</v>
      </c>
      <c r="Q147">
        <f>0+I148+I151+I154+I157+I160+I163+I166+I169+I172+I175+I178+I181+I184+I187+I190+I193</f>
        <v>0</v>
      </c>
      <c r="R147">
        <f>0+O148+O151+O154+O157+O160+O163+O166+O169+O172+O175+O178+O181+O184+O187+O190+O193</f>
        <v>0</v>
      </c>
    </row>
    <row r="148" spans="1:18" x14ac:dyDescent="0.2">
      <c r="A148" s="17" t="s">
        <v>44</v>
      </c>
      <c r="B148" s="21" t="s">
        <v>308</v>
      </c>
      <c r="C148" s="21" t="s">
        <v>499</v>
      </c>
      <c r="D148" s="17" t="s">
        <v>23</v>
      </c>
      <c r="E148" s="22" t="s">
        <v>500</v>
      </c>
      <c r="F148" s="23" t="s">
        <v>128</v>
      </c>
      <c r="G148" s="24">
        <v>8.64</v>
      </c>
      <c r="H148" s="25"/>
      <c r="I148" s="25">
        <f>ROUND(ROUND(H148,2)*ROUND(G148,3),2)</f>
        <v>0</v>
      </c>
      <c r="O148">
        <f>(I148*21)/100</f>
        <v>0</v>
      </c>
      <c r="P148" t="s">
        <v>22</v>
      </c>
    </row>
    <row r="149" spans="1:18" ht="25.5" x14ac:dyDescent="0.2">
      <c r="A149" s="26" t="s">
        <v>48</v>
      </c>
      <c r="E149" s="27" t="s">
        <v>501</v>
      </c>
    </row>
    <row r="150" spans="1:18" x14ac:dyDescent="0.2">
      <c r="A150" s="30" t="s">
        <v>50</v>
      </c>
      <c r="E150" s="29" t="s">
        <v>671</v>
      </c>
    </row>
    <row r="151" spans="1:18" x14ac:dyDescent="0.2">
      <c r="A151" s="17" t="s">
        <v>44</v>
      </c>
      <c r="B151" s="21" t="s">
        <v>313</v>
      </c>
      <c r="C151" s="21" t="s">
        <v>504</v>
      </c>
      <c r="D151" s="17" t="s">
        <v>23</v>
      </c>
      <c r="E151" s="22" t="s">
        <v>505</v>
      </c>
      <c r="F151" s="23" t="s">
        <v>128</v>
      </c>
      <c r="G151" s="24">
        <v>32.54</v>
      </c>
      <c r="H151" s="25"/>
      <c r="I151" s="25">
        <f>ROUND(ROUND(H151,2)*ROUND(G151,3),2)</f>
        <v>0</v>
      </c>
      <c r="O151">
        <f>(I151*21)/100</f>
        <v>0</v>
      </c>
      <c r="P151" t="s">
        <v>22</v>
      </c>
    </row>
    <row r="152" spans="1:18" ht="25.5" x14ac:dyDescent="0.2">
      <c r="A152" s="26" t="s">
        <v>48</v>
      </c>
      <c r="E152" s="27" t="s">
        <v>506</v>
      </c>
    </row>
    <row r="153" spans="1:18" x14ac:dyDescent="0.2">
      <c r="A153" s="30" t="s">
        <v>50</v>
      </c>
      <c r="E153" s="29" t="s">
        <v>672</v>
      </c>
    </row>
    <row r="154" spans="1:18" x14ac:dyDescent="0.2">
      <c r="A154" s="17" t="s">
        <v>44</v>
      </c>
      <c r="B154" s="21" t="s">
        <v>318</v>
      </c>
      <c r="C154" s="21" t="s">
        <v>509</v>
      </c>
      <c r="D154" s="17" t="s">
        <v>23</v>
      </c>
      <c r="E154" s="22" t="s">
        <v>510</v>
      </c>
      <c r="F154" s="23" t="s">
        <v>128</v>
      </c>
      <c r="G154" s="24">
        <v>8.64</v>
      </c>
      <c r="H154" s="25"/>
      <c r="I154" s="25">
        <f>ROUND(ROUND(H154,2)*ROUND(G154,3),2)</f>
        <v>0</v>
      </c>
      <c r="O154">
        <f>(I154*21)/100</f>
        <v>0</v>
      </c>
      <c r="P154" t="s">
        <v>22</v>
      </c>
    </row>
    <row r="155" spans="1:18" x14ac:dyDescent="0.2">
      <c r="A155" s="26" t="s">
        <v>48</v>
      </c>
      <c r="E155" s="27" t="s">
        <v>511</v>
      </c>
    </row>
    <row r="156" spans="1:18" x14ac:dyDescent="0.2">
      <c r="A156" s="30" t="s">
        <v>50</v>
      </c>
      <c r="E156" s="29" t="s">
        <v>671</v>
      </c>
    </row>
    <row r="157" spans="1:18" x14ac:dyDescent="0.2">
      <c r="A157" s="17" t="s">
        <v>44</v>
      </c>
      <c r="B157" s="21" t="s">
        <v>324</v>
      </c>
      <c r="C157" s="21" t="s">
        <v>513</v>
      </c>
      <c r="D157" s="17" t="s">
        <v>23</v>
      </c>
      <c r="E157" s="22" t="s">
        <v>514</v>
      </c>
      <c r="F157" s="23" t="s">
        <v>128</v>
      </c>
      <c r="G157" s="24">
        <v>32.54</v>
      </c>
      <c r="H157" s="25"/>
      <c r="I157" s="25">
        <f>ROUND(ROUND(H157,2)*ROUND(G157,3),2)</f>
        <v>0</v>
      </c>
      <c r="O157">
        <f>(I157*21)/100</f>
        <v>0</v>
      </c>
      <c r="P157" t="s">
        <v>22</v>
      </c>
    </row>
    <row r="158" spans="1:18" x14ac:dyDescent="0.2">
      <c r="A158" s="26" t="s">
        <v>48</v>
      </c>
      <c r="E158" s="27" t="s">
        <v>515</v>
      </c>
    </row>
    <row r="159" spans="1:18" x14ac:dyDescent="0.2">
      <c r="A159" s="30" t="s">
        <v>50</v>
      </c>
      <c r="E159" s="29" t="s">
        <v>672</v>
      </c>
    </row>
    <row r="160" spans="1:18" x14ac:dyDescent="0.2">
      <c r="A160" s="17" t="s">
        <v>44</v>
      </c>
      <c r="B160" s="21" t="s">
        <v>329</v>
      </c>
      <c r="C160" s="21" t="s">
        <v>673</v>
      </c>
      <c r="D160" s="17" t="s">
        <v>23</v>
      </c>
      <c r="E160" s="22" t="s">
        <v>674</v>
      </c>
      <c r="F160" s="23" t="s">
        <v>128</v>
      </c>
      <c r="G160" s="24">
        <v>20.5</v>
      </c>
      <c r="H160" s="25"/>
      <c r="I160" s="25">
        <f>ROUND(ROUND(H160,2)*ROUND(G160,3),2)</f>
        <v>0</v>
      </c>
      <c r="O160">
        <f>(I160*21)/100</f>
        <v>0</v>
      </c>
      <c r="P160" t="s">
        <v>22</v>
      </c>
    </row>
    <row r="161" spans="1:16" ht="25.5" x14ac:dyDescent="0.2">
      <c r="A161" s="26" t="s">
        <v>48</v>
      </c>
      <c r="E161" s="27" t="s">
        <v>675</v>
      </c>
    </row>
    <row r="162" spans="1:16" ht="25.5" x14ac:dyDescent="0.2">
      <c r="A162" s="30" t="s">
        <v>50</v>
      </c>
      <c r="E162" s="29" t="s">
        <v>676</v>
      </c>
    </row>
    <row r="163" spans="1:16" x14ac:dyDescent="0.2">
      <c r="A163" s="17" t="s">
        <v>44</v>
      </c>
      <c r="B163" s="21" t="s">
        <v>333</v>
      </c>
      <c r="C163" s="21" t="s">
        <v>531</v>
      </c>
      <c r="D163" s="17" t="s">
        <v>23</v>
      </c>
      <c r="E163" s="22" t="s">
        <v>532</v>
      </c>
      <c r="F163" s="23" t="s">
        <v>137</v>
      </c>
      <c r="G163" s="24">
        <v>0.67600000000000005</v>
      </c>
      <c r="H163" s="25"/>
      <c r="I163" s="25">
        <f>ROUND(ROUND(H163,2)*ROUND(G163,3),2)</f>
        <v>0</v>
      </c>
      <c r="O163">
        <f>(I163*21)/100</f>
        <v>0</v>
      </c>
      <c r="P163" t="s">
        <v>22</v>
      </c>
    </row>
    <row r="164" spans="1:16" ht="51" x14ac:dyDescent="0.2">
      <c r="A164" s="26" t="s">
        <v>48</v>
      </c>
      <c r="E164" s="27" t="s">
        <v>677</v>
      </c>
    </row>
    <row r="165" spans="1:16" x14ac:dyDescent="0.2">
      <c r="A165" s="30" t="s">
        <v>50</v>
      </c>
      <c r="E165" s="29" t="s">
        <v>678</v>
      </c>
    </row>
    <row r="166" spans="1:16" x14ac:dyDescent="0.2">
      <c r="A166" s="17" t="s">
        <v>44</v>
      </c>
      <c r="B166" s="21" t="s">
        <v>338</v>
      </c>
      <c r="C166" s="21" t="s">
        <v>536</v>
      </c>
      <c r="D166" s="17" t="s">
        <v>466</v>
      </c>
      <c r="E166" s="22" t="s">
        <v>537</v>
      </c>
      <c r="F166" s="23" t="s">
        <v>168</v>
      </c>
      <c r="G166" s="24">
        <v>7.5039999999999996</v>
      </c>
      <c r="H166" s="25"/>
      <c r="I166" s="25">
        <f>ROUND(ROUND(H166,2)*ROUND(G166,3),2)</f>
        <v>0</v>
      </c>
      <c r="O166">
        <f>(I166*21)/100</f>
        <v>0</v>
      </c>
      <c r="P166" t="s">
        <v>22</v>
      </c>
    </row>
    <row r="167" spans="1:16" ht="51" x14ac:dyDescent="0.2">
      <c r="A167" s="26" t="s">
        <v>48</v>
      </c>
      <c r="E167" s="27" t="s">
        <v>538</v>
      </c>
    </row>
    <row r="168" spans="1:16" x14ac:dyDescent="0.2">
      <c r="A168" s="30" t="s">
        <v>50</v>
      </c>
      <c r="E168" s="29" t="s">
        <v>679</v>
      </c>
    </row>
    <row r="169" spans="1:16" x14ac:dyDescent="0.2">
      <c r="A169" s="17" t="s">
        <v>44</v>
      </c>
      <c r="B169" s="21" t="s">
        <v>343</v>
      </c>
      <c r="C169" s="21" t="s">
        <v>536</v>
      </c>
      <c r="D169" s="17" t="s">
        <v>470</v>
      </c>
      <c r="E169" s="22" t="s">
        <v>537</v>
      </c>
      <c r="F169" s="23" t="s">
        <v>168</v>
      </c>
      <c r="G169" s="24">
        <v>3.1819999999999999</v>
      </c>
      <c r="H169" s="25"/>
      <c r="I169" s="25">
        <f>ROUND(ROUND(H169,2)*ROUND(G169,3),2)</f>
        <v>0</v>
      </c>
      <c r="O169">
        <f>(I169*21)/100</f>
        <v>0</v>
      </c>
      <c r="P169" t="s">
        <v>22</v>
      </c>
    </row>
    <row r="170" spans="1:16" ht="38.25" x14ac:dyDescent="0.2">
      <c r="A170" s="26" t="s">
        <v>48</v>
      </c>
      <c r="E170" s="27" t="s">
        <v>541</v>
      </c>
    </row>
    <row r="171" spans="1:16" ht="25.5" x14ac:dyDescent="0.2">
      <c r="A171" s="30" t="s">
        <v>50</v>
      </c>
      <c r="E171" s="29" t="s">
        <v>680</v>
      </c>
    </row>
    <row r="172" spans="1:16" ht="25.5" x14ac:dyDescent="0.2">
      <c r="A172" s="17" t="s">
        <v>44</v>
      </c>
      <c r="B172" s="21" t="s">
        <v>348</v>
      </c>
      <c r="C172" s="21" t="s">
        <v>544</v>
      </c>
      <c r="D172" s="17" t="s">
        <v>23</v>
      </c>
      <c r="E172" s="22" t="s">
        <v>545</v>
      </c>
      <c r="F172" s="23" t="s">
        <v>168</v>
      </c>
      <c r="G172" s="24">
        <v>0.26700000000000002</v>
      </c>
      <c r="H172" s="25"/>
      <c r="I172" s="25">
        <f>ROUND(ROUND(H172,2)*ROUND(G172,3),2)</f>
        <v>0</v>
      </c>
      <c r="O172">
        <f>(I172*21)/100</f>
        <v>0</v>
      </c>
      <c r="P172" t="s">
        <v>22</v>
      </c>
    </row>
    <row r="173" spans="1:16" ht="25.5" x14ac:dyDescent="0.2">
      <c r="A173" s="26" t="s">
        <v>48</v>
      </c>
      <c r="E173" s="27" t="s">
        <v>546</v>
      </c>
    </row>
    <row r="174" spans="1:16" x14ac:dyDescent="0.2">
      <c r="A174" s="30" t="s">
        <v>50</v>
      </c>
      <c r="E174" s="29" t="s">
        <v>681</v>
      </c>
    </row>
    <row r="175" spans="1:16" ht="25.5" x14ac:dyDescent="0.2">
      <c r="A175" s="17" t="s">
        <v>44</v>
      </c>
      <c r="B175" s="21" t="s">
        <v>352</v>
      </c>
      <c r="C175" s="21" t="s">
        <v>549</v>
      </c>
      <c r="D175" s="17" t="s">
        <v>23</v>
      </c>
      <c r="E175" s="22" t="s">
        <v>550</v>
      </c>
      <c r="F175" s="23" t="s">
        <v>168</v>
      </c>
      <c r="G175" s="24">
        <v>1.4870000000000001</v>
      </c>
      <c r="H175" s="25"/>
      <c r="I175" s="25">
        <f>ROUND(ROUND(H175,2)*ROUND(G175,3),2)</f>
        <v>0</v>
      </c>
      <c r="O175">
        <f>(I175*21)/100</f>
        <v>0</v>
      </c>
      <c r="P175" t="s">
        <v>22</v>
      </c>
    </row>
    <row r="176" spans="1:16" ht="25.5" x14ac:dyDescent="0.2">
      <c r="A176" s="26" t="s">
        <v>48</v>
      </c>
      <c r="E176" s="27" t="s">
        <v>551</v>
      </c>
    </row>
    <row r="177" spans="1:16" x14ac:dyDescent="0.2">
      <c r="A177" s="30" t="s">
        <v>50</v>
      </c>
      <c r="E177" s="29" t="s">
        <v>682</v>
      </c>
    </row>
    <row r="178" spans="1:16" ht="25.5" x14ac:dyDescent="0.2">
      <c r="A178" s="17" t="s">
        <v>44</v>
      </c>
      <c r="B178" s="21" t="s">
        <v>357</v>
      </c>
      <c r="C178" s="21" t="s">
        <v>559</v>
      </c>
      <c r="D178" s="17" t="s">
        <v>23</v>
      </c>
      <c r="E178" s="22" t="s">
        <v>560</v>
      </c>
      <c r="F178" s="23" t="s">
        <v>168</v>
      </c>
      <c r="G178" s="24">
        <v>1.2729999999999999</v>
      </c>
      <c r="H178" s="25"/>
      <c r="I178" s="25">
        <f>ROUND(ROUND(H178,2)*ROUND(G178,3),2)</f>
        <v>0</v>
      </c>
      <c r="O178">
        <f>(I178*21)/100</f>
        <v>0</v>
      </c>
      <c r="P178" t="s">
        <v>22</v>
      </c>
    </row>
    <row r="179" spans="1:16" ht="25.5" x14ac:dyDescent="0.2">
      <c r="A179" s="26" t="s">
        <v>48</v>
      </c>
      <c r="E179" s="27" t="s">
        <v>561</v>
      </c>
    </row>
    <row r="180" spans="1:16" x14ac:dyDescent="0.2">
      <c r="A180" s="30" t="s">
        <v>50</v>
      </c>
      <c r="E180" s="29" t="s">
        <v>683</v>
      </c>
    </row>
    <row r="181" spans="1:16" ht="25.5" x14ac:dyDescent="0.2">
      <c r="A181" s="17" t="s">
        <v>44</v>
      </c>
      <c r="B181" s="21" t="s">
        <v>361</v>
      </c>
      <c r="C181" s="21" t="s">
        <v>564</v>
      </c>
      <c r="D181" s="17" t="s">
        <v>23</v>
      </c>
      <c r="E181" s="22" t="s">
        <v>565</v>
      </c>
      <c r="F181" s="23" t="s">
        <v>168</v>
      </c>
      <c r="G181" s="24">
        <v>1.909</v>
      </c>
      <c r="H181" s="25"/>
      <c r="I181" s="25">
        <f>ROUND(ROUND(H181,2)*ROUND(G181,3),2)</f>
        <v>0</v>
      </c>
      <c r="O181">
        <f>(I181*21)/100</f>
        <v>0</v>
      </c>
      <c r="P181" t="s">
        <v>22</v>
      </c>
    </row>
    <row r="182" spans="1:16" ht="25.5" x14ac:dyDescent="0.2">
      <c r="A182" s="26" t="s">
        <v>48</v>
      </c>
      <c r="E182" s="27" t="s">
        <v>169</v>
      </c>
    </row>
    <row r="183" spans="1:16" x14ac:dyDescent="0.2">
      <c r="A183" s="30" t="s">
        <v>50</v>
      </c>
      <c r="E183" s="29" t="s">
        <v>684</v>
      </c>
    </row>
    <row r="184" spans="1:16" x14ac:dyDescent="0.2">
      <c r="A184" s="17" t="s">
        <v>44</v>
      </c>
      <c r="B184" s="21" t="s">
        <v>366</v>
      </c>
      <c r="C184" s="21" t="s">
        <v>685</v>
      </c>
      <c r="D184" s="17" t="s">
        <v>23</v>
      </c>
      <c r="E184" s="22" t="s">
        <v>686</v>
      </c>
      <c r="F184" s="23" t="s">
        <v>168</v>
      </c>
      <c r="G184" s="24">
        <v>1.5054399999999999</v>
      </c>
      <c r="H184" s="25"/>
      <c r="I184" s="25">
        <f>ROUND(ROUND(H184,2)*ROUND(G184,3),2)</f>
        <v>0</v>
      </c>
      <c r="O184">
        <f>(I184*21)/100</f>
        <v>0</v>
      </c>
      <c r="P184" t="s">
        <v>22</v>
      </c>
    </row>
    <row r="185" spans="1:16" ht="25.5" x14ac:dyDescent="0.2">
      <c r="A185" s="26" t="s">
        <v>48</v>
      </c>
      <c r="E185" s="27" t="s">
        <v>687</v>
      </c>
    </row>
    <row r="186" spans="1:16" x14ac:dyDescent="0.2">
      <c r="A186" s="30" t="s">
        <v>50</v>
      </c>
      <c r="E186" s="29" t="s">
        <v>23</v>
      </c>
    </row>
    <row r="187" spans="1:16" x14ac:dyDescent="0.2">
      <c r="A187" s="17" t="s">
        <v>44</v>
      </c>
      <c r="B187" s="21" t="s">
        <v>379</v>
      </c>
      <c r="C187" s="21" t="s">
        <v>572</v>
      </c>
      <c r="D187" s="17" t="s">
        <v>466</v>
      </c>
      <c r="E187" s="22" t="s">
        <v>573</v>
      </c>
      <c r="F187" s="23" t="s">
        <v>168</v>
      </c>
      <c r="G187" s="24">
        <v>10.686</v>
      </c>
      <c r="H187" s="25"/>
      <c r="I187" s="25">
        <f>ROUND(ROUND(H187,2)*ROUND(G187,3),2)</f>
        <v>0</v>
      </c>
      <c r="O187">
        <f>(I187*21)/100</f>
        <v>0</v>
      </c>
      <c r="P187" t="s">
        <v>22</v>
      </c>
    </row>
    <row r="188" spans="1:16" ht="25.5" x14ac:dyDescent="0.2">
      <c r="A188" s="26" t="s">
        <v>48</v>
      </c>
      <c r="E188" s="27" t="s">
        <v>574</v>
      </c>
    </row>
    <row r="189" spans="1:16" x14ac:dyDescent="0.2">
      <c r="A189" s="30" t="s">
        <v>50</v>
      </c>
      <c r="E189" s="29" t="s">
        <v>688</v>
      </c>
    </row>
    <row r="190" spans="1:16" x14ac:dyDescent="0.2">
      <c r="A190" s="17" t="s">
        <v>44</v>
      </c>
      <c r="B190" s="21" t="s">
        <v>383</v>
      </c>
      <c r="C190" s="21" t="s">
        <v>572</v>
      </c>
      <c r="D190" s="17" t="s">
        <v>470</v>
      </c>
      <c r="E190" s="22" t="s">
        <v>573</v>
      </c>
      <c r="F190" s="23" t="s">
        <v>168</v>
      </c>
      <c r="G190" s="24">
        <v>7.5039999999999996</v>
      </c>
      <c r="H190" s="25"/>
      <c r="I190" s="25">
        <f>ROUND(ROUND(H190,2)*ROUND(G190,3),2)</f>
        <v>0</v>
      </c>
      <c r="O190">
        <f>(I190*21)/100</f>
        <v>0</v>
      </c>
      <c r="P190" t="s">
        <v>22</v>
      </c>
    </row>
    <row r="191" spans="1:16" ht="25.5" x14ac:dyDescent="0.2">
      <c r="A191" s="26" t="s">
        <v>48</v>
      </c>
      <c r="E191" s="27" t="s">
        <v>577</v>
      </c>
    </row>
    <row r="192" spans="1:16" x14ac:dyDescent="0.2">
      <c r="A192" s="30" t="s">
        <v>50</v>
      </c>
      <c r="E192" s="29" t="s">
        <v>679</v>
      </c>
    </row>
    <row r="193" spans="1:16" x14ac:dyDescent="0.2">
      <c r="A193" s="17" t="s">
        <v>44</v>
      </c>
      <c r="B193" s="21" t="s">
        <v>387</v>
      </c>
      <c r="C193" s="21" t="s">
        <v>579</v>
      </c>
      <c r="D193" s="17" t="s">
        <v>23</v>
      </c>
      <c r="E193" s="22" t="s">
        <v>573</v>
      </c>
      <c r="F193" s="23" t="s">
        <v>168</v>
      </c>
      <c r="G193" s="24">
        <v>4.9359999999999999</v>
      </c>
      <c r="H193" s="25"/>
      <c r="I193" s="25">
        <f>ROUND(ROUND(H193,2)*ROUND(G193,3),2)</f>
        <v>0</v>
      </c>
      <c r="O193">
        <f>(I193*21)/100</f>
        <v>0</v>
      </c>
      <c r="P193" t="s">
        <v>22</v>
      </c>
    </row>
    <row r="194" spans="1:16" ht="25.5" x14ac:dyDescent="0.2">
      <c r="A194" s="26" t="s">
        <v>48</v>
      </c>
      <c r="E194" s="27" t="s">
        <v>580</v>
      </c>
    </row>
    <row r="195" spans="1:16" ht="25.5" x14ac:dyDescent="0.2">
      <c r="A195" s="28" t="s">
        <v>50</v>
      </c>
      <c r="E195" s="29" t="s">
        <v>689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VRN</vt:lpstr>
      <vt:lpstr>SO 01 Vodovodní řad</vt:lpstr>
      <vt:lpstr>SO 02 Vodovodní přípojky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Šlambor Oldřich</cp:lastModifiedBy>
  <cp:lastPrinted>2025-01-08T09:54:28Z</cp:lastPrinted>
  <dcterms:created xsi:type="dcterms:W3CDTF">2025-01-08T09:55:11Z</dcterms:created>
  <dcterms:modified xsi:type="dcterms:W3CDTF">2025-02-04T13:57:59Z</dcterms:modified>
  <cp:category/>
  <cp:contentStatus/>
</cp:coreProperties>
</file>