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I:\Skupiny\VRI\P2\OPR\MB Čejetice, obnova vodovodu\PŘÍPRAVA\13 ZAKÁZKY\REALIZACE\DODAVATELÉ\01 Zadávací dokumentace\"/>
    </mc:Choice>
  </mc:AlternateContent>
  <xr:revisionPtr revIDLastSave="0" documentId="13_ncr:1_{AD9770CB-A370-48F0-A1C6-0ABAB65F7997}" xr6:coauthVersionLast="36" xr6:coauthVersionMax="36" xr10:uidLastSave="{00000000-0000-0000-0000-000000000000}"/>
  <bookViews>
    <workbookView xWindow="0" yWindow="0" windowWidth="25200" windowHeight="11640" xr2:uid="{00000000-000D-0000-FFFF-FFFF00000000}"/>
  </bookViews>
  <sheets>
    <sheet name="Rekapitulace stavby" sheetId="1" r:id="rId1"/>
    <sheet name="SO 04.1 - Obnova vodovodn..." sheetId="2" r:id="rId2"/>
    <sheet name="SO 04.2 - Výměna armatur ..." sheetId="3" r:id="rId3"/>
    <sheet name="05 - Vedlejší a ostaní ná..." sheetId="4" r:id="rId4"/>
  </sheets>
  <definedNames>
    <definedName name="_xlnm._FilterDatabase" localSheetId="3" hidden="1">'05 - Vedlejší a ostaní ná...'!$C$116:$K$174</definedName>
    <definedName name="_xlnm._FilterDatabase" localSheetId="1" hidden="1">'SO 04.1 - Obnova vodovodn...'!$C$125:$K$388</definedName>
    <definedName name="_xlnm._FilterDatabase" localSheetId="2" hidden="1">'SO 04.2 - Výměna armatur ...'!$C$123:$K$228</definedName>
    <definedName name="_xlnm.Print_Titles" localSheetId="3">'05 - Vedlejší a ostaní ná...'!$116:$116</definedName>
    <definedName name="_xlnm.Print_Titles" localSheetId="0">'Rekapitulace stavby'!$92:$92</definedName>
    <definedName name="_xlnm.Print_Titles" localSheetId="1">'SO 04.1 - Obnova vodovodn...'!$125:$125</definedName>
    <definedName name="_xlnm.Print_Titles" localSheetId="2">'SO 04.2 - Výměna armatur ...'!$123:$123</definedName>
    <definedName name="_xlnm.Print_Area" localSheetId="3">'05 - Vedlejší a ostaní ná...'!$C$4:$J$76,'05 - Vedlejší a ostaní ná...'!$C$82:$J$98,'05 - Vedlejší a ostaní ná...'!$C$104:$T$174</definedName>
    <definedName name="_xlnm.Print_Area" localSheetId="0">'Rekapitulace stavby'!$D$4:$AO$76,'Rekapitulace stavby'!$C$82:$AQ$98</definedName>
    <definedName name="_xlnm.Print_Area" localSheetId="1">'SO 04.1 - Obnova vodovodn...'!$C$4:$J$76,'SO 04.1 - Obnova vodovodn...'!$C$82:$J$107,'SO 04.1 - Obnova vodovodn...'!$C$113:$K$388</definedName>
    <definedName name="_xlnm.Print_Area" localSheetId="2">'SO 04.2 - Výměna armatur ...'!$C$4:$J$76,'SO 04.2 - Výměna armatur ...'!$C$82:$J$105,'SO 04.2 - Výměna armatur ...'!$C$111:$K$228</definedName>
  </definedNames>
  <calcPr calcId="191029"/>
</workbook>
</file>

<file path=xl/calcChain.xml><?xml version="1.0" encoding="utf-8"?>
<calcChain xmlns="http://schemas.openxmlformats.org/spreadsheetml/2006/main">
  <c r="H230" i="3" l="1"/>
  <c r="H390" i="2"/>
  <c r="J37" i="4" l="1"/>
  <c r="J36" i="4"/>
  <c r="AY97" i="1"/>
  <c r="J35" i="4"/>
  <c r="AX97" i="1"/>
  <c r="BI169" i="4"/>
  <c r="BH169" i="4"/>
  <c r="BG169" i="4"/>
  <c r="BF169" i="4"/>
  <c r="T169" i="4"/>
  <c r="R169" i="4"/>
  <c r="P169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BI122" i="4"/>
  <c r="BH122" i="4"/>
  <c r="BG122" i="4"/>
  <c r="BF122" i="4"/>
  <c r="T122" i="4"/>
  <c r="R122" i="4"/>
  <c r="P122" i="4"/>
  <c r="BI119" i="4"/>
  <c r="BH119" i="4"/>
  <c r="BG119" i="4"/>
  <c r="BF119" i="4"/>
  <c r="T119" i="4"/>
  <c r="R119" i="4"/>
  <c r="P119" i="4"/>
  <c r="J114" i="4"/>
  <c r="J113" i="4"/>
  <c r="F113" i="4"/>
  <c r="F111" i="4"/>
  <c r="E109" i="4"/>
  <c r="J92" i="4"/>
  <c r="J91" i="4"/>
  <c r="F91" i="4"/>
  <c r="F89" i="4"/>
  <c r="E87" i="4"/>
  <c r="J18" i="4"/>
  <c r="E18" i="4"/>
  <c r="F114" i="4" s="1"/>
  <c r="J17" i="4"/>
  <c r="J12" i="4"/>
  <c r="J89" i="4"/>
  <c r="E7" i="4"/>
  <c r="E107" i="4" s="1"/>
  <c r="J37" i="3"/>
  <c r="J36" i="3"/>
  <c r="AY96" i="1" s="1"/>
  <c r="J35" i="3"/>
  <c r="AX96" i="1"/>
  <c r="BI228" i="3"/>
  <c r="BH228" i="3"/>
  <c r="BG228" i="3"/>
  <c r="BF228" i="3"/>
  <c r="T228" i="3"/>
  <c r="T227" i="3" s="1"/>
  <c r="R228" i="3"/>
  <c r="R227" i="3" s="1"/>
  <c r="P228" i="3"/>
  <c r="P227" i="3"/>
  <c r="BI223" i="3"/>
  <c r="BH223" i="3"/>
  <c r="BG223" i="3"/>
  <c r="BF223" i="3"/>
  <c r="T223" i="3"/>
  <c r="T222" i="3"/>
  <c r="R223" i="3"/>
  <c r="R222" i="3"/>
  <c r="P223" i="3"/>
  <c r="P222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0" i="3"/>
  <c r="BH150" i="3"/>
  <c r="BG150" i="3"/>
  <c r="BF150" i="3"/>
  <c r="T150" i="3"/>
  <c r="R150" i="3"/>
  <c r="P150" i="3"/>
  <c r="BI144" i="3"/>
  <c r="BH144" i="3"/>
  <c r="BG144" i="3"/>
  <c r="BF144" i="3"/>
  <c r="T144" i="3"/>
  <c r="R144" i="3"/>
  <c r="P144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J121" i="3"/>
  <c r="J120" i="3"/>
  <c r="F120" i="3"/>
  <c r="F118" i="3"/>
  <c r="E116" i="3"/>
  <c r="J92" i="3"/>
  <c r="J91" i="3"/>
  <c r="F91" i="3"/>
  <c r="F89" i="3"/>
  <c r="E87" i="3"/>
  <c r="J18" i="3"/>
  <c r="E18" i="3"/>
  <c r="F121" i="3"/>
  <c r="J17" i="3"/>
  <c r="J12" i="3"/>
  <c r="J118" i="3" s="1"/>
  <c r="E7" i="3"/>
  <c r="E85" i="3" s="1"/>
  <c r="J37" i="2"/>
  <c r="J36" i="2"/>
  <c r="AY95" i="1"/>
  <c r="J35" i="2"/>
  <c r="AX95" i="1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T374" i="2" s="1"/>
  <c r="R375" i="2"/>
  <c r="R374" i="2"/>
  <c r="P375" i="2"/>
  <c r="P374" i="2" s="1"/>
  <c r="BI371" i="2"/>
  <c r="BH371" i="2"/>
  <c r="BG371" i="2"/>
  <c r="BF371" i="2"/>
  <c r="T371" i="2"/>
  <c r="R371" i="2"/>
  <c r="P371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59" i="2"/>
  <c r="BH359" i="2"/>
  <c r="BG359" i="2"/>
  <c r="BF359" i="2"/>
  <c r="T359" i="2"/>
  <c r="R359" i="2"/>
  <c r="P359" i="2"/>
  <c r="BI355" i="2"/>
  <c r="BH355" i="2"/>
  <c r="BG355" i="2"/>
  <c r="BF355" i="2"/>
  <c r="T355" i="2"/>
  <c r="R355" i="2"/>
  <c r="P355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R347" i="2"/>
  <c r="P347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77" i="2"/>
  <c r="BH277" i="2"/>
  <c r="BG277" i="2"/>
  <c r="BF277" i="2"/>
  <c r="T277" i="2"/>
  <c r="R277" i="2"/>
  <c r="P277" i="2"/>
  <c r="BI269" i="2"/>
  <c r="BH269" i="2"/>
  <c r="BG269" i="2"/>
  <c r="BF269" i="2"/>
  <c r="T269" i="2"/>
  <c r="R269" i="2"/>
  <c r="P269" i="2"/>
  <c r="BI263" i="2"/>
  <c r="BH263" i="2"/>
  <c r="BG263" i="2"/>
  <c r="BF263" i="2"/>
  <c r="T263" i="2"/>
  <c r="R263" i="2"/>
  <c r="P263" i="2"/>
  <c r="BI257" i="2"/>
  <c r="BH257" i="2"/>
  <c r="BG257" i="2"/>
  <c r="BF257" i="2"/>
  <c r="T257" i="2"/>
  <c r="R257" i="2"/>
  <c r="P257" i="2"/>
  <c r="BI251" i="2"/>
  <c r="BH251" i="2"/>
  <c r="BG251" i="2"/>
  <c r="BF251" i="2"/>
  <c r="T251" i="2"/>
  <c r="R251" i="2"/>
  <c r="P251" i="2"/>
  <c r="BI245" i="2"/>
  <c r="BH245" i="2"/>
  <c r="BG245" i="2"/>
  <c r="BF245" i="2"/>
  <c r="T245" i="2"/>
  <c r="R245" i="2"/>
  <c r="P245" i="2"/>
  <c r="BI239" i="2"/>
  <c r="BH239" i="2"/>
  <c r="BG239" i="2"/>
  <c r="BF239" i="2"/>
  <c r="T239" i="2"/>
  <c r="R239" i="2"/>
  <c r="P239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198" i="2"/>
  <c r="BH198" i="2"/>
  <c r="BG198" i="2"/>
  <c r="BF198" i="2"/>
  <c r="T198" i="2"/>
  <c r="R198" i="2"/>
  <c r="P198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1" i="2"/>
  <c r="BH181" i="2"/>
  <c r="BG181" i="2"/>
  <c r="BF181" i="2"/>
  <c r="T181" i="2"/>
  <c r="R181" i="2"/>
  <c r="P181" i="2"/>
  <c r="BI176" i="2"/>
  <c r="BH176" i="2"/>
  <c r="BG176" i="2"/>
  <c r="BF176" i="2"/>
  <c r="T176" i="2"/>
  <c r="R176" i="2"/>
  <c r="P176" i="2"/>
  <c r="BI168" i="2"/>
  <c r="BH168" i="2"/>
  <c r="BG168" i="2"/>
  <c r="BF168" i="2"/>
  <c r="T168" i="2"/>
  <c r="R168" i="2"/>
  <c r="P168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6" i="2"/>
  <c r="BH146" i="2"/>
  <c r="BG146" i="2"/>
  <c r="BF146" i="2"/>
  <c r="T146" i="2"/>
  <c r="R146" i="2"/>
  <c r="P146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29" i="2"/>
  <c r="BH129" i="2"/>
  <c r="BG129" i="2"/>
  <c r="BF129" i="2"/>
  <c r="T129" i="2"/>
  <c r="R129" i="2"/>
  <c r="P129" i="2"/>
  <c r="J123" i="2"/>
  <c r="J122" i="2"/>
  <c r="F122" i="2"/>
  <c r="F120" i="2"/>
  <c r="E118" i="2"/>
  <c r="J92" i="2"/>
  <c r="J91" i="2"/>
  <c r="F91" i="2"/>
  <c r="F89" i="2"/>
  <c r="E87" i="2"/>
  <c r="J18" i="2"/>
  <c r="E18" i="2"/>
  <c r="F92" i="2"/>
  <c r="J17" i="2"/>
  <c r="J12" i="2"/>
  <c r="J120" i="2" s="1"/>
  <c r="E7" i="2"/>
  <c r="E116" i="2"/>
  <c r="L90" i="1"/>
  <c r="AM90" i="1"/>
  <c r="AM89" i="1"/>
  <c r="L89" i="1"/>
  <c r="AM87" i="1"/>
  <c r="L87" i="1"/>
  <c r="L85" i="1"/>
  <c r="L84" i="1"/>
  <c r="J377" i="2"/>
  <c r="J367" i="2"/>
  <c r="BK338" i="2"/>
  <c r="J333" i="2"/>
  <c r="J317" i="2"/>
  <c r="J314" i="2"/>
  <c r="J311" i="2"/>
  <c r="J296" i="2"/>
  <c r="J289" i="2"/>
  <c r="BK245" i="2"/>
  <c r="BK224" i="2"/>
  <c r="J208" i="2"/>
  <c r="BK160" i="2"/>
  <c r="J152" i="2"/>
  <c r="BK359" i="2"/>
  <c r="J340" i="2"/>
  <c r="BK336" i="2"/>
  <c r="J331" i="2"/>
  <c r="J328" i="2"/>
  <c r="J313" i="2"/>
  <c r="BK298" i="2"/>
  <c r="BK294" i="2"/>
  <c r="BK286" i="2"/>
  <c r="J232" i="2"/>
  <c r="BK188" i="2"/>
  <c r="BK158" i="2"/>
  <c r="J378" i="2"/>
  <c r="J355" i="2"/>
  <c r="BK341" i="2"/>
  <c r="BK333" i="2"/>
  <c r="BK330" i="2"/>
  <c r="J326" i="2"/>
  <c r="J321" i="2"/>
  <c r="J301" i="2"/>
  <c r="BK293" i="2"/>
  <c r="BK287" i="2"/>
  <c r="BK251" i="2"/>
  <c r="J218" i="2"/>
  <c r="J188" i="2"/>
  <c r="BK168" i="2"/>
  <c r="BK135" i="2"/>
  <c r="J324" i="2"/>
  <c r="BK321" i="2"/>
  <c r="J306" i="2"/>
  <c r="J299" i="2"/>
  <c r="J269" i="2"/>
  <c r="J233" i="2"/>
  <c r="BK208" i="2"/>
  <c r="J146" i="2"/>
  <c r="J218" i="3"/>
  <c r="BK209" i="3"/>
  <c r="J205" i="3"/>
  <c r="BK200" i="3"/>
  <c r="J196" i="3"/>
  <c r="J190" i="3"/>
  <c r="BK182" i="3"/>
  <c r="J168" i="3"/>
  <c r="J159" i="3"/>
  <c r="J139" i="3"/>
  <c r="BK228" i="3"/>
  <c r="BK212" i="3"/>
  <c r="BK187" i="3"/>
  <c r="J155" i="3"/>
  <c r="J212" i="3"/>
  <c r="J208" i="3"/>
  <c r="BK203" i="3"/>
  <c r="BK198" i="3"/>
  <c r="J195" i="3"/>
  <c r="J180" i="3"/>
  <c r="BK163" i="3"/>
  <c r="J140" i="3"/>
  <c r="BK132" i="3"/>
  <c r="J137" i="4"/>
  <c r="J122" i="4"/>
  <c r="J157" i="4"/>
  <c r="J148" i="4"/>
  <c r="J142" i="4"/>
  <c r="J134" i="4"/>
  <c r="BK122" i="4"/>
  <c r="BK163" i="4"/>
  <c r="J154" i="4"/>
  <c r="J131" i="4"/>
  <c r="BK379" i="2"/>
  <c r="BK375" i="2"/>
  <c r="J343" i="2"/>
  <c r="J336" i="2"/>
  <c r="BK318" i="2"/>
  <c r="BK313" i="2"/>
  <c r="BK306" i="2"/>
  <c r="J293" i="2"/>
  <c r="BK288" i="2"/>
  <c r="BK269" i="2"/>
  <c r="J230" i="2"/>
  <c r="BK204" i="2"/>
  <c r="J158" i="2"/>
  <c r="BK377" i="2"/>
  <c r="BK367" i="2"/>
  <c r="J347" i="2"/>
  <c r="J338" i="2"/>
  <c r="J332" i="2"/>
  <c r="J329" i="2"/>
  <c r="BK315" i="2"/>
  <c r="BK310" i="2"/>
  <c r="BK296" i="2"/>
  <c r="J292" i="2"/>
  <c r="J285" i="2"/>
  <c r="BK222" i="2"/>
  <c r="J185" i="2"/>
  <c r="J156" i="2"/>
  <c r="J135" i="2"/>
  <c r="J359" i="2"/>
  <c r="BK337" i="2"/>
  <c r="BK332" i="2"/>
  <c r="BK328" i="2"/>
  <c r="J325" i="2"/>
  <c r="J316" i="2"/>
  <c r="J302" i="2"/>
  <c r="BK289" i="2"/>
  <c r="J277" i="2"/>
  <c r="J245" i="2"/>
  <c r="J204" i="2"/>
  <c r="J181" i="2"/>
  <c r="BK154" i="2"/>
  <c r="AS94" i="1"/>
  <c r="BK305" i="2"/>
  <c r="BK284" i="2"/>
  <c r="J257" i="2"/>
  <c r="BK220" i="2"/>
  <c r="J154" i="2"/>
  <c r="BK216" i="3"/>
  <c r="J210" i="3"/>
  <c r="BK206" i="3"/>
  <c r="BK202" i="3"/>
  <c r="BK197" i="3"/>
  <c r="J187" i="3"/>
  <c r="J178" i="3"/>
  <c r="J166" i="3"/>
  <c r="BK157" i="3"/>
  <c r="BK150" i="3"/>
  <c r="BK137" i="3"/>
  <c r="J223" i="3"/>
  <c r="BK205" i="3"/>
  <c r="J200" i="3"/>
  <c r="BK159" i="3"/>
  <c r="BK127" i="3"/>
  <c r="BK214" i="3"/>
  <c r="BK207" i="3"/>
  <c r="J202" i="3"/>
  <c r="J197" i="3"/>
  <c r="BK191" i="3"/>
  <c r="J174" i="3"/>
  <c r="BK165" i="3"/>
  <c r="BK139" i="3"/>
  <c r="J127" i="3"/>
  <c r="BK142" i="4"/>
  <c r="BK128" i="4"/>
  <c r="BK169" i="4"/>
  <c r="BK154" i="4"/>
  <c r="BK137" i="4"/>
  <c r="J169" i="4"/>
  <c r="BK148" i="4"/>
  <c r="J128" i="4"/>
  <c r="J119" i="4"/>
  <c r="BK378" i="2"/>
  <c r="BK347" i="2"/>
  <c r="BK340" i="2"/>
  <c r="BK334" i="2"/>
  <c r="BK316" i="2"/>
  <c r="BK312" i="2"/>
  <c r="BK297" i="2"/>
  <c r="BK292" i="2"/>
  <c r="J286" i="2"/>
  <c r="BK233" i="2"/>
  <c r="J214" i="2"/>
  <c r="BK185" i="2"/>
  <c r="J140" i="2"/>
  <c r="J375" i="2"/>
  <c r="BK351" i="2"/>
  <c r="J335" i="2"/>
  <c r="J330" i="2"/>
  <c r="BK317" i="2"/>
  <c r="BK311" i="2"/>
  <c r="BK295" i="2"/>
  <c r="J290" i="2"/>
  <c r="J284" i="2"/>
  <c r="J220" i="2"/>
  <c r="BK181" i="2"/>
  <c r="BK146" i="2"/>
  <c r="BK364" i="2"/>
  <c r="BK343" i="2"/>
  <c r="BK335" i="2"/>
  <c r="BK331" i="2"/>
  <c r="BK327" i="2"/>
  <c r="J322" i="2"/>
  <c r="J312" i="2"/>
  <c r="BK299" i="2"/>
  <c r="BK291" i="2"/>
  <c r="BK263" i="2"/>
  <c r="J239" i="2"/>
  <c r="BK214" i="2"/>
  <c r="J192" i="2"/>
  <c r="J160" i="2"/>
  <c r="BK129" i="2"/>
  <c r="BK326" i="2"/>
  <c r="BK322" i="2"/>
  <c r="BK319" i="2"/>
  <c r="BK301" i="2"/>
  <c r="J287" i="2"/>
  <c r="J263" i="2"/>
  <c r="BK232" i="2"/>
  <c r="BK192" i="2"/>
  <c r="J129" i="2"/>
  <c r="J211" i="3"/>
  <c r="J207" i="3"/>
  <c r="J203" i="3"/>
  <c r="J198" i="3"/>
  <c r="J191" i="3"/>
  <c r="BK184" i="3"/>
  <c r="BK174" i="3"/>
  <c r="J163" i="3"/>
  <c r="BK144" i="3"/>
  <c r="BK134" i="3"/>
  <c r="J132" i="3"/>
  <c r="J129" i="3"/>
  <c r="BK223" i="3"/>
  <c r="BK218" i="3"/>
  <c r="J201" i="3"/>
  <c r="BK166" i="3"/>
  <c r="J134" i="3"/>
  <c r="J216" i="3"/>
  <c r="J209" i="3"/>
  <c r="BK204" i="3"/>
  <c r="J199" i="3"/>
  <c r="BK190" i="3"/>
  <c r="BK178" i="3"/>
  <c r="BK168" i="3"/>
  <c r="J144" i="3"/>
  <c r="BK129" i="3"/>
  <c r="BK160" i="4"/>
  <c r="BK134" i="4"/>
  <c r="J160" i="4"/>
  <c r="BK151" i="4"/>
  <c r="J145" i="4"/>
  <c r="BK131" i="4"/>
  <c r="BK119" i="4"/>
  <c r="BK157" i="4"/>
  <c r="J151" i="4"/>
  <c r="BK145" i="4"/>
  <c r="BK125" i="4"/>
  <c r="J379" i="2"/>
  <c r="J364" i="2"/>
  <c r="J341" i="2"/>
  <c r="J337" i="2"/>
  <c r="J323" i="2"/>
  <c r="J315" i="2"/>
  <c r="J310" i="2"/>
  <c r="J294" i="2"/>
  <c r="BK290" i="2"/>
  <c r="BK285" i="2"/>
  <c r="BK239" i="2"/>
  <c r="J222" i="2"/>
  <c r="BK198" i="2"/>
  <c r="BK156" i="2"/>
  <c r="BK371" i="2"/>
  <c r="BK355" i="2"/>
  <c r="J339" i="2"/>
  <c r="J334" i="2"/>
  <c r="BK325" i="2"/>
  <c r="BK314" i="2"/>
  <c r="J297" i="2"/>
  <c r="J291" i="2"/>
  <c r="BK277" i="2"/>
  <c r="BK218" i="2"/>
  <c r="J168" i="2"/>
  <c r="BK140" i="2"/>
  <c r="J371" i="2"/>
  <c r="J351" i="2"/>
  <c r="BK339" i="2"/>
  <c r="BK329" i="2"/>
  <c r="BK324" i="2"/>
  <c r="J319" i="2"/>
  <c r="J305" i="2"/>
  <c r="J295" i="2"/>
  <c r="J288" i="2"/>
  <c r="BK257" i="2"/>
  <c r="BK230" i="2"/>
  <c r="J198" i="2"/>
  <c r="J176" i="2"/>
  <c r="BK152" i="2"/>
  <c r="J327" i="2"/>
  <c r="BK323" i="2"/>
  <c r="J318" i="2"/>
  <c r="BK302" i="2"/>
  <c r="J298" i="2"/>
  <c r="J251" i="2"/>
  <c r="J224" i="2"/>
  <c r="BK176" i="2"/>
  <c r="BK220" i="3"/>
  <c r="J214" i="3"/>
  <c r="BK208" i="3"/>
  <c r="J204" i="3"/>
  <c r="BK199" i="3"/>
  <c r="BK195" i="3"/>
  <c r="BK180" i="3"/>
  <c r="BK170" i="3"/>
  <c r="J165" i="3"/>
  <c r="BK155" i="3"/>
  <c r="BK140" i="3"/>
  <c r="J228" i="3"/>
  <c r="BK210" i="3"/>
  <c r="J182" i="3"/>
  <c r="J157" i="3"/>
  <c r="J220" i="3"/>
  <c r="BK211" i="3"/>
  <c r="J206" i="3"/>
  <c r="BK201" i="3"/>
  <c r="BK196" i="3"/>
  <c r="J184" i="3"/>
  <c r="J170" i="3"/>
  <c r="J150" i="3"/>
  <c r="J137" i="3"/>
  <c r="J125" i="4"/>
  <c r="J163" i="4"/>
  <c r="T128" i="2" l="1"/>
  <c r="BK221" i="2"/>
  <c r="J221" i="2" s="1"/>
  <c r="J100" i="2" s="1"/>
  <c r="BK238" i="2"/>
  <c r="J238" i="2"/>
  <c r="J101" i="2" s="1"/>
  <c r="BK283" i="2"/>
  <c r="J283" i="2" s="1"/>
  <c r="J102" i="2" s="1"/>
  <c r="BK346" i="2"/>
  <c r="J346" i="2"/>
  <c r="J103" i="2"/>
  <c r="T346" i="2"/>
  <c r="P363" i="2"/>
  <c r="BK376" i="2"/>
  <c r="J376" i="2" s="1"/>
  <c r="J106" i="2" s="1"/>
  <c r="T376" i="2"/>
  <c r="BK126" i="3"/>
  <c r="T126" i="3"/>
  <c r="R162" i="3"/>
  <c r="P167" i="3"/>
  <c r="T167" i="3"/>
  <c r="R186" i="3"/>
  <c r="P213" i="3"/>
  <c r="BK118" i="4"/>
  <c r="J118" i="4" s="1"/>
  <c r="J97" i="4" s="1"/>
  <c r="R128" i="2"/>
  <c r="P217" i="2"/>
  <c r="R221" i="2"/>
  <c r="R238" i="2"/>
  <c r="R283" i="2"/>
  <c r="R346" i="2"/>
  <c r="R363" i="2"/>
  <c r="P376" i="2"/>
  <c r="BK128" i="2"/>
  <c r="BK127" i="2" s="1"/>
  <c r="J127" i="2" s="1"/>
  <c r="J97" i="2" s="1"/>
  <c r="BK217" i="2"/>
  <c r="J217" i="2"/>
  <c r="J99" i="2" s="1"/>
  <c r="T217" i="2"/>
  <c r="T221" i="2"/>
  <c r="T238" i="2"/>
  <c r="T283" i="2"/>
  <c r="P346" i="2"/>
  <c r="BK363" i="2"/>
  <c r="J363" i="2"/>
  <c r="J104" i="2" s="1"/>
  <c r="T363" i="2"/>
  <c r="R376" i="2"/>
  <c r="P126" i="3"/>
  <c r="BK162" i="3"/>
  <c r="J162" i="3"/>
  <c r="J99" i="3" s="1"/>
  <c r="T162" i="3"/>
  <c r="R167" i="3"/>
  <c r="T186" i="3"/>
  <c r="R213" i="3"/>
  <c r="P118" i="4"/>
  <c r="P117" i="4" s="1"/>
  <c r="AU97" i="1" s="1"/>
  <c r="R118" i="4"/>
  <c r="R117" i="4"/>
  <c r="P128" i="2"/>
  <c r="R217" i="2"/>
  <c r="P221" i="2"/>
  <c r="P238" i="2"/>
  <c r="P283" i="2"/>
  <c r="R126" i="3"/>
  <c r="R125" i="3" s="1"/>
  <c r="R124" i="3" s="1"/>
  <c r="P162" i="3"/>
  <c r="BK167" i="3"/>
  <c r="J167" i="3"/>
  <c r="J100" i="3"/>
  <c r="BK186" i="3"/>
  <c r="J186" i="3"/>
  <c r="J101" i="3" s="1"/>
  <c r="P186" i="3"/>
  <c r="BK213" i="3"/>
  <c r="J213" i="3" s="1"/>
  <c r="J102" i="3" s="1"/>
  <c r="T213" i="3"/>
  <c r="T118" i="4"/>
  <c r="T117" i="4"/>
  <c r="BK222" i="3"/>
  <c r="J222" i="3"/>
  <c r="J103" i="3" s="1"/>
  <c r="BK374" i="2"/>
  <c r="J374" i="2"/>
  <c r="J105" i="2"/>
  <c r="BK227" i="3"/>
  <c r="J227" i="3"/>
  <c r="J104" i="3" s="1"/>
  <c r="J126" i="3"/>
  <c r="J98" i="3" s="1"/>
  <c r="E85" i="4"/>
  <c r="F92" i="4"/>
  <c r="J111" i="4"/>
  <c r="BE122" i="4"/>
  <c r="BE137" i="4"/>
  <c r="BE163" i="4"/>
  <c r="BE119" i="4"/>
  <c r="BE128" i="4"/>
  <c r="BE131" i="4"/>
  <c r="BE134" i="4"/>
  <c r="BE142" i="4"/>
  <c r="BE151" i="4"/>
  <c r="BE157" i="4"/>
  <c r="BE160" i="4"/>
  <c r="BE169" i="4"/>
  <c r="BE125" i="4"/>
  <c r="BE145" i="4"/>
  <c r="BE148" i="4"/>
  <c r="BE154" i="4"/>
  <c r="E114" i="3"/>
  <c r="BE139" i="3"/>
  <c r="BE140" i="3"/>
  <c r="BE174" i="3"/>
  <c r="BE184" i="3"/>
  <c r="BE187" i="3"/>
  <c r="BE197" i="3"/>
  <c r="BE198" i="3"/>
  <c r="BE200" i="3"/>
  <c r="BE209" i="3"/>
  <c r="BE214" i="3"/>
  <c r="BE129" i="3"/>
  <c r="BE132" i="3"/>
  <c r="BE134" i="3"/>
  <c r="BE137" i="3"/>
  <c r="BE163" i="3"/>
  <c r="BE168" i="3"/>
  <c r="BE170" i="3"/>
  <c r="BE178" i="3"/>
  <c r="BE182" i="3"/>
  <c r="BE191" i="3"/>
  <c r="BE195" i="3"/>
  <c r="BE202" i="3"/>
  <c r="BE203" i="3"/>
  <c r="BE206" i="3"/>
  <c r="BE207" i="3"/>
  <c r="BE208" i="3"/>
  <c r="BE211" i="3"/>
  <c r="BE223" i="3"/>
  <c r="BE228" i="3"/>
  <c r="J89" i="3"/>
  <c r="F92" i="3"/>
  <c r="BE127" i="3"/>
  <c r="BE144" i="3"/>
  <c r="BE150" i="3"/>
  <c r="BE155" i="3"/>
  <c r="BE157" i="3"/>
  <c r="BE159" i="3"/>
  <c r="BE165" i="3"/>
  <c r="BE166" i="3"/>
  <c r="BE180" i="3"/>
  <c r="BE190" i="3"/>
  <c r="BE196" i="3"/>
  <c r="BE199" i="3"/>
  <c r="BE201" i="3"/>
  <c r="BE204" i="3"/>
  <c r="BE205" i="3"/>
  <c r="BE210" i="3"/>
  <c r="BE212" i="3"/>
  <c r="BE216" i="3"/>
  <c r="BE218" i="3"/>
  <c r="BE220" i="3"/>
  <c r="J89" i="2"/>
  <c r="BE129" i="2"/>
  <c r="BE154" i="2"/>
  <c r="BE158" i="2"/>
  <c r="BE160" i="2"/>
  <c r="BE181" i="2"/>
  <c r="BE185" i="2"/>
  <c r="BE214" i="2"/>
  <c r="BE230" i="2"/>
  <c r="BE284" i="2"/>
  <c r="BE285" i="2"/>
  <c r="BE286" i="2"/>
  <c r="BE287" i="2"/>
  <c r="BE289" i="2"/>
  <c r="BE290" i="2"/>
  <c r="BE293" i="2"/>
  <c r="BE294" i="2"/>
  <c r="BE295" i="2"/>
  <c r="BE296" i="2"/>
  <c r="BE310" i="2"/>
  <c r="BE312" i="2"/>
  <c r="BE314" i="2"/>
  <c r="BE316" i="2"/>
  <c r="BE325" i="2"/>
  <c r="BE326" i="2"/>
  <c r="BE367" i="2"/>
  <c r="F123" i="2"/>
  <c r="BE140" i="2"/>
  <c r="BE146" i="2"/>
  <c r="BE156" i="2"/>
  <c r="BE204" i="2"/>
  <c r="BE222" i="2"/>
  <c r="BE232" i="2"/>
  <c r="BE239" i="2"/>
  <c r="BE269" i="2"/>
  <c r="BE297" i="2"/>
  <c r="BE306" i="2"/>
  <c r="BE311" i="2"/>
  <c r="BE313" i="2"/>
  <c r="BE315" i="2"/>
  <c r="BE317" i="2"/>
  <c r="BE324" i="2"/>
  <c r="BE328" i="2"/>
  <c r="BE332" i="2"/>
  <c r="BE334" i="2"/>
  <c r="BE336" i="2"/>
  <c r="BE338" i="2"/>
  <c r="BE340" i="2"/>
  <c r="BE347" i="2"/>
  <c r="BE377" i="2"/>
  <c r="BE135" i="2"/>
  <c r="BE168" i="2"/>
  <c r="BE192" i="2"/>
  <c r="BE198" i="2"/>
  <c r="BE208" i="2"/>
  <c r="BE224" i="2"/>
  <c r="BE233" i="2"/>
  <c r="BE251" i="2"/>
  <c r="BE263" i="2"/>
  <c r="BE288" i="2"/>
  <c r="BE291" i="2"/>
  <c r="BE292" i="2"/>
  <c r="BE299" i="2"/>
  <c r="BE301" i="2"/>
  <c r="BE305" i="2"/>
  <c r="BE318" i="2"/>
  <c r="BE322" i="2"/>
  <c r="BE323" i="2"/>
  <c r="BE327" i="2"/>
  <c r="BE329" i="2"/>
  <c r="BE330" i="2"/>
  <c r="BE331" i="2"/>
  <c r="BE335" i="2"/>
  <c r="BE337" i="2"/>
  <c r="BE343" i="2"/>
  <c r="BE351" i="2"/>
  <c r="BE355" i="2"/>
  <c r="BE364" i="2"/>
  <c r="E85" i="2"/>
  <c r="BE152" i="2"/>
  <c r="BE176" i="2"/>
  <c r="BE188" i="2"/>
  <c r="BE218" i="2"/>
  <c r="BE220" i="2"/>
  <c r="BE245" i="2"/>
  <c r="BE257" i="2"/>
  <c r="BE277" i="2"/>
  <c r="BE298" i="2"/>
  <c r="BE302" i="2"/>
  <c r="BE319" i="2"/>
  <c r="BE321" i="2"/>
  <c r="BE333" i="2"/>
  <c r="BE339" i="2"/>
  <c r="BE341" i="2"/>
  <c r="BE359" i="2"/>
  <c r="BE371" i="2"/>
  <c r="BE375" i="2"/>
  <c r="BE378" i="2"/>
  <c r="BE379" i="2"/>
  <c r="F34" i="2"/>
  <c r="BA95" i="1"/>
  <c r="F37" i="3"/>
  <c r="BD96" i="1" s="1"/>
  <c r="F36" i="4"/>
  <c r="BC97" i="1"/>
  <c r="F35" i="4"/>
  <c r="BB97" i="1"/>
  <c r="F37" i="2"/>
  <c r="BD95" i="1"/>
  <c r="F34" i="3"/>
  <c r="BA96" i="1" s="1"/>
  <c r="F34" i="4"/>
  <c r="BA97" i="1"/>
  <c r="F37" i="4"/>
  <c r="BD97" i="1"/>
  <c r="F35" i="2"/>
  <c r="BB95" i="1"/>
  <c r="F35" i="3"/>
  <c r="BB96" i="1" s="1"/>
  <c r="F36" i="3"/>
  <c r="BC96" i="1"/>
  <c r="F36" i="2"/>
  <c r="BC95" i="1"/>
  <c r="J34" i="2"/>
  <c r="AW95" i="1"/>
  <c r="J34" i="3"/>
  <c r="AW96" i="1" s="1"/>
  <c r="J34" i="4"/>
  <c r="AW97" i="1"/>
  <c r="J128" i="2" l="1"/>
  <c r="J98" i="2" s="1"/>
  <c r="BK125" i="3"/>
  <c r="J125" i="3"/>
  <c r="J97" i="3" s="1"/>
  <c r="P127" i="2"/>
  <c r="P126" i="2"/>
  <c r="AU95" i="1"/>
  <c r="P125" i="3"/>
  <c r="P124" i="3" s="1"/>
  <c r="AU96" i="1" s="1"/>
  <c r="R127" i="2"/>
  <c r="R126" i="2" s="1"/>
  <c r="T125" i="3"/>
  <c r="T124" i="3"/>
  <c r="T127" i="2"/>
  <c r="T126" i="2"/>
  <c r="BK117" i="4"/>
  <c r="J117" i="4"/>
  <c r="J96" i="4"/>
  <c r="BK126" i="2"/>
  <c r="J126" i="2"/>
  <c r="J96" i="2"/>
  <c r="F33" i="2"/>
  <c r="AZ95" i="1" s="1"/>
  <c r="J33" i="2"/>
  <c r="AV95" i="1" s="1"/>
  <c r="AT95" i="1" s="1"/>
  <c r="J33" i="3"/>
  <c r="AV96" i="1"/>
  <c r="AT96" i="1"/>
  <c r="F33" i="4"/>
  <c r="AZ97" i="1"/>
  <c r="BA94" i="1"/>
  <c r="W30" i="1" s="1"/>
  <c r="F33" i="3"/>
  <c r="AZ96" i="1"/>
  <c r="BD94" i="1"/>
  <c r="W33" i="1" s="1"/>
  <c r="BB94" i="1"/>
  <c r="W31" i="1"/>
  <c r="J33" i="4"/>
  <c r="AV97" i="1" s="1"/>
  <c r="AT97" i="1" s="1"/>
  <c r="BC94" i="1"/>
  <c r="W32" i="1"/>
  <c r="BK124" i="3" l="1"/>
  <c r="J124" i="3"/>
  <c r="J96" i="3"/>
  <c r="AU94" i="1"/>
  <c r="J30" i="4"/>
  <c r="AG97" i="1"/>
  <c r="AZ94" i="1"/>
  <c r="W29" i="1"/>
  <c r="AY94" i="1"/>
  <c r="J30" i="2"/>
  <c r="AG95" i="1"/>
  <c r="AW94" i="1"/>
  <c r="AK30" i="1"/>
  <c r="AX94" i="1"/>
  <c r="J39" i="4" l="1"/>
  <c r="J39" i="2"/>
  <c r="AN95" i="1"/>
  <c r="AN97" i="1"/>
  <c r="AV94" i="1"/>
  <c r="AK29" i="1" s="1"/>
  <c r="J30" i="3"/>
  <c r="AG96" i="1" s="1"/>
  <c r="AN96" i="1" s="1"/>
  <c r="J39" i="3" l="1"/>
  <c r="AT94" i="1"/>
  <c r="AG94" i="1"/>
  <c r="AK26" i="1"/>
  <c r="AK35" i="1" l="1"/>
  <c r="AN94" i="1"/>
</calcChain>
</file>

<file path=xl/sharedStrings.xml><?xml version="1.0" encoding="utf-8"?>
<sst xmlns="http://schemas.openxmlformats.org/spreadsheetml/2006/main" count="5303" uniqueCount="762">
  <si>
    <t>Export Komplet</t>
  </si>
  <si>
    <t/>
  </si>
  <si>
    <t>2.0</t>
  </si>
  <si>
    <t>False</t>
  </si>
  <si>
    <t>{955f3796-4d18-449d-b37b-9b18b861f7ad}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</si>
  <si>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</si>
  <si>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</si>
  <si>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</si>
  <si>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</si>
  <si>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</si>
  <si>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</si>
  <si>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</si>
  <si>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</si>
  <si>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</si>
  <si>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20230062-4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</si>
  <si>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</si>
  <si>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</si>
  <si>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Mladá Boleslav Čejetice, obnova vodovodu, ul. Nová</t>
  </si>
  <si>
    <t>KSO:</t>
  </si>
  <si>
    <t>CC-CZ:</t>
  </si>
  <si>
    <t>Místo:</t>
  </si>
  <si>
    <t>Čejetice</t>
  </si>
  <si>
    <t>Datum:</t>
  </si>
  <si>
    <t>8. 7. 2024</t>
  </si>
  <si>
    <t>Zadavatel:</t>
  </si>
  <si>
    <t>IČ:</t>
  </si>
  <si>
    <t>46356983</t>
  </si>
  <si>
    <t>Vodovody a kanalizace Mladá Boleslav, a.s.</t>
  </si>
  <si>
    <t>DIČ:</t>
  </si>
  <si>
    <t>CZ46356983</t>
  </si>
  <si>
    <t>Uchazeč:</t>
  </si>
  <si>
    <t>Vyplň údaj</t>
  </si>
  <si>
    <t>Projektant:</t>
  </si>
  <si>
    <t>26003236</t>
  </si>
  <si>
    <t>ŠINDLAR s.r.o.</t>
  </si>
  <si>
    <t>CZ 260 03 236</t>
  </si>
  <si>
    <t>True</t>
  </si>
  <si>
    <t>Zpracovatel:</t>
  </si>
  <si>
    <t>Roman Bárta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</si>
  <si>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</si>
  <si>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</si>
  <si>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</si>
  <si>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</si>
  <si>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</si>
  <si>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</si>
  <si>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</si>
  <si>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</si>
  <si>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</si>
  <si>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</si>
  <si>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</si>
  <si>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</si>
  <si>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</si>
  <si>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</si>
  <si>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</si>
  <si>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</si>
  <si>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</si>
  <si>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</si>
  <si>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</si>
  <si>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</si>
  <si>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</si>
  <si>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</si>
  <si>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</si>
  <si>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</si>
  <si>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</si>
  <si>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</si>
  <si>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</si>
  <si>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</si>
  <si>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</si>
  <si>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</si>
  <si>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</si>
  <si>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</si>
  <si>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</si>
  <si>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</si>
  <si>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</si>
  <si>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</si>
  <si>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</si>
  <si>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</si>
  <si>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</si>
  <si>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</si>
  <si>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</si>
  <si>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</si>
  <si>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</si>
  <si>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</si>
  <si>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</si>
  <si>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</si>
  <si>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</si>
  <si>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04.1</t>
  </si>
  <si>
    <t>Obnova vodovodního řadu v ulici Nová</t>
  </si>
  <si>
    <t>STA</t>
  </si>
  <si>
    <t>1</t>
  </si>
  <si>
    <t>{ab63075e-fdac-4857-89d7-6403055e92df}</t>
  </si>
  <si>
    <t>2</t>
  </si>
  <si>
    <t>SO 04.2</t>
  </si>
  <si>
    <t>Výměna armatur v ulici Nová</t>
  </si>
  <si>
    <t>{b172283d-3384-448d-9178-25fe054c0351}</t>
  </si>
  <si>
    <t>05</t>
  </si>
  <si>
    <t>Vedlejší a ostaní náklady</t>
  </si>
  <si>
    <t>{d9c6ced7-d812-4e3e-84aa-85c4b77c5faa}</t>
  </si>
  <si>
    <t>KRYCÍ LIST SOUPISU PRACÍ</t>
  </si>
  <si>
    <t>Objekt:</t>
  </si>
  <si>
    <t>SO 04.1 - Obnova vodovodního řadu v ulici Nová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</si>
  <si>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</si>
  <si>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</si>
  <si>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</si>
  <si>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</si>
  <si>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</si>
  <si>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</si>
  <si>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</si>
  <si>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</si>
  <si>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</si>
  <si>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</si>
  <si>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</si>
  <si>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</si>
  <si>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</si>
  <si>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</si>
  <si>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</si>
  <si>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</si>
  <si>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</si>
  <si>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</si>
  <si>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</si>
  <si>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</si>
  <si>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</si>
  <si>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</si>
  <si>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</si>
  <si>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</si>
  <si>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</si>
  <si>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</si>
  <si>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</si>
  <si>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</si>
  <si>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</si>
  <si>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</si>
  <si>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</si>
  <si>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</si>
  <si>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</si>
  <si>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</si>
  <si>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</si>
  <si>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m2</t>
  </si>
  <si>
    <t>CS ÚRS 2024 02</t>
  </si>
  <si>
    <t>4</t>
  </si>
  <si>
    <t>-2129625602</t>
  </si>
  <si>
    <t>VV</t>
  </si>
  <si>
    <t>výkres D.4.1</t>
  </si>
  <si>
    <t>délky dle tabulky kubatur</t>
  </si>
  <si>
    <t>274,8*1,0</t>
  </si>
  <si>
    <t>2,0*2,0</t>
  </si>
  <si>
    <t>Součet</t>
  </si>
  <si>
    <t>113107224</t>
  </si>
  <si>
    <t>Odstranění podkladů nebo krytů strojně plochy jednotlivě přes 200 m2 s přemístěním hmot na skládku na vzdálenost do 20 m nebo s naložením na dopravní prostředek z kameniva hrubého drceného, o tl. vrstvy přes 300 do 400 mm</t>
  </si>
  <si>
    <t>1431895140</t>
  </si>
  <si>
    <t>provizorní povrch</t>
  </si>
  <si>
    <t>3</t>
  </si>
  <si>
    <t>113154538</t>
  </si>
  <si>
    <t>Frézování živičného podkladu nebo krytu s naložením hmot na dopravní prostředek plochy přes 500 do 2 000 m2 pruhu šířky do 1 m, tloušťky vrstvy 100 mm</t>
  </si>
  <si>
    <t>1321425511</t>
  </si>
  <si>
    <t>113154543</t>
  </si>
  <si>
    <t>Frézování živičného podkladu nebo krytu s naložením hmot na dopravní prostředek plochy přes 500 do 2 000 m2 pruhu šířky přes 1 m, tloušťky vrstvy 50 mm</t>
  </si>
  <si>
    <t>-1149099093</t>
  </si>
  <si>
    <t>274,8*1,6</t>
  </si>
  <si>
    <t>3,0*3,0</t>
  </si>
  <si>
    <t>5</t>
  </si>
  <si>
    <t>115101201</t>
  </si>
  <si>
    <t>Čerpání vody na dopravní výšku do 10 m s uvažovaným průměrným přítokem do 500 l/min</t>
  </si>
  <si>
    <t>hod</t>
  </si>
  <si>
    <t>-1037735502</t>
  </si>
  <si>
    <t>80,0 "odborný odhad</t>
  </si>
  <si>
    <t>6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</si>
  <si>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</si>
  <si>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</si>
  <si>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m</t>
  </si>
  <si>
    <t>-1636187481</t>
  </si>
  <si>
    <t>5*1,0</t>
  </si>
  <si>
    <t>7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</si>
  <si>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</si>
  <si>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</si>
  <si>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392484442</t>
  </si>
  <si>
    <t>3*1,0</t>
  </si>
  <si>
    <t>8</t>
  </si>
  <si>
    <t>130001101</t>
  </si>
  <si>
    <t>Příplatek k cenám hloubených vykopávek za ztížení vykopávky v blízkosti podzemního vedení nebo výbušnin pro jakoukoliv třídu horniny</t>
  </si>
  <si>
    <t>m3</t>
  </si>
  <si>
    <t>1191066177</t>
  </si>
  <si>
    <t>(5+3)*2*0,5*1,0*1,44</t>
  </si>
  <si>
    <t>9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</si>
  <si>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</si>
  <si>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</si>
  <si>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-1951879793</t>
  </si>
  <si>
    <t>dle tabulky kubatur</t>
  </si>
  <si>
    <t>50 % celkového výkopu</t>
  </si>
  <si>
    <t>řad</t>
  </si>
  <si>
    <t>274,46*0,5</t>
  </si>
  <si>
    <t>274,8*((0,2+0,1)/2*1,0)*0,5</t>
  </si>
  <si>
    <t>10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</si>
  <si>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</si>
  <si>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</si>
  <si>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-927060503</t>
  </si>
  <si>
    <t>11</t>
  </si>
  <si>
    <t>139951123</t>
  </si>
  <si>
    <t>Bourání konstrukcí v hloubených vykopávkách strojně s přemístěním suti na hromady na vzdálenost do 20 m nebo s naložením na dopravní prostředek z betonu železového nebo předpjatého</t>
  </si>
  <si>
    <t>-369543197</t>
  </si>
  <si>
    <t>vybourání stávajících AŠ</t>
  </si>
  <si>
    <t>2*2,6*2,6*0,3</t>
  </si>
  <si>
    <t>2*2,6*0,3*1,7</t>
  </si>
  <si>
    <t>151811131</t>
  </si>
  <si>
    <t>Zřízení pažicích boxů pro pažení a rozepření stěn rýh podzemního vedení hloubka výkopu do 4 m, šířka do 1,2 m</t>
  </si>
  <si>
    <t>-1667542683</t>
  </si>
  <si>
    <t>790,75</t>
  </si>
  <si>
    <t>13</t>
  </si>
  <si>
    <t>151811231</t>
  </si>
  <si>
    <t>Odstranění pažicích boxů pro pažení a rozepření stěn rýh podzemního vedení hloubka výkopu do 4 m, šířka do 1,2 m</t>
  </si>
  <si>
    <t>585264510</t>
  </si>
  <si>
    <t>dle položky zřízení</t>
  </si>
  <si>
    <t>14</t>
  </si>
  <si>
    <t>162701105-R</t>
  </si>
  <si>
    <t>Likvidace přebytečné zeminy v souladu s platnou legislativou o odpadech</t>
  </si>
  <si>
    <t>-1615427477</t>
  </si>
  <si>
    <t>- vodorovný přesun sypaniny</t>
  </si>
  <si>
    <t>- poplatek za uložení</t>
  </si>
  <si>
    <t>157,84+157,84</t>
  </si>
  <si>
    <t>15</t>
  </si>
  <si>
    <t>174151101</t>
  </si>
  <si>
    <t>Zásyp sypaninou z jakékoliv horniny strojně s uložením výkopku ve vrstvách se zhutněním jam, šachet, rýh nebo kolem objektů v těchto vykopávkách</t>
  </si>
  <si>
    <t>565874099</t>
  </si>
  <si>
    <t>165,09</t>
  </si>
  <si>
    <t>1,5*1,5*1,5</t>
  </si>
  <si>
    <t>16</t>
  </si>
  <si>
    <t>M</t>
  </si>
  <si>
    <t>58331202r</t>
  </si>
  <si>
    <t>štěrkodrť netříděná do 100mm</t>
  </si>
  <si>
    <t>t</t>
  </si>
  <si>
    <t>407505344</t>
  </si>
  <si>
    <t>P</t>
  </si>
  <si>
    <t>Poznámka k položce:_x000D_
Hmotnost 2 t/m3</t>
  </si>
  <si>
    <t>168,465*2,0</t>
  </si>
  <si>
    <t>-274,8*1,0*0,15*2,0</t>
  </si>
  <si>
    <t>-1,5*1,5*0,15*2,0</t>
  </si>
  <si>
    <t>17</t>
  </si>
  <si>
    <t>58343959</t>
  </si>
  <si>
    <t>kamenivo drcené hrubé frakce 32/63</t>
  </si>
  <si>
    <t>-1500053873</t>
  </si>
  <si>
    <t>274,8*1,0*0,15*2,0</t>
  </si>
  <si>
    <t>1,5*1,5*0,15*2,0</t>
  </si>
  <si>
    <t>18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</si>
  <si>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</si>
  <si>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</si>
  <si>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462606044</t>
  </si>
  <si>
    <t>66,08</t>
  </si>
  <si>
    <t>1,5*1,5*0,3</t>
  </si>
  <si>
    <t>19</t>
  </si>
  <si>
    <t>58331201</t>
  </si>
  <si>
    <t>štěrkopísek netříděný</t>
  </si>
  <si>
    <t>421469763</t>
  </si>
  <si>
    <t>66,755*2 'Přepočtené koeficientem množství</t>
  </si>
  <si>
    <t>Zakládání</t>
  </si>
  <si>
    <t>20</t>
  </si>
  <si>
    <t>211531111</t>
  </si>
  <si>
    <t>Výplň kamenivem do rýh odvodňovacích žeber nebo trativodů bez zhutnění, s úpravou povrchu výplně kamenivem hrubým drceným frakce 16 až 63 mm</t>
  </si>
  <si>
    <t>-2066268193</t>
  </si>
  <si>
    <t>274,8*((0,2+0,1)/2*1,0)</t>
  </si>
  <si>
    <t>212751105</t>
  </si>
  <si>
    <t>Trativody z drenážních a melioračních trubek pro meliorace, dočasné nebo odlehčovací drenáže se zřízením štěrkového lože pod trubky a s jejich obsypem v otevřeném výkopu trubka flexibilní PVC-U SN 4 celoperforovaná 360° DN 125</t>
  </si>
  <si>
    <t>1700306315</t>
  </si>
  <si>
    <t>Vodorovné konstrukce</t>
  </si>
  <si>
    <t>22</t>
  </si>
  <si>
    <t>451541111</t>
  </si>
  <si>
    <t>Lože pod potrubí, stoky a drobné objekty v otevřeném výkopu ze štěrkodrtě 0-63 mm</t>
  </si>
  <si>
    <t>-823105321</t>
  </si>
  <si>
    <t>1,0 "hydrantová drenáž</t>
  </si>
  <si>
    <t>23</t>
  </si>
  <si>
    <t>451573111</t>
  </si>
  <si>
    <t>Lože pod potrubí, stoky a drobné objekty v otevřeném výkopu z písku a štěrkopísku do 63 mm</t>
  </si>
  <si>
    <t>392320912</t>
  </si>
  <si>
    <t>41,22</t>
  </si>
  <si>
    <t>1,5*1,5*0,15</t>
  </si>
  <si>
    <t>24</t>
  </si>
  <si>
    <t>452111111</t>
  </si>
  <si>
    <t>Osazení betonových dílců pražců pod potrubí v otevřeném výkopu, průřezové plochy do 25000 mm2</t>
  </si>
  <si>
    <t>kus</t>
  </si>
  <si>
    <t>-359053298</t>
  </si>
  <si>
    <t>25</t>
  </si>
  <si>
    <t>5922826620</t>
  </si>
  <si>
    <t>kostka betonová min. rozměr 200x200x50</t>
  </si>
  <si>
    <t>-190633219</t>
  </si>
  <si>
    <t>26</t>
  </si>
  <si>
    <t>452313151</t>
  </si>
  <si>
    <t>Podkladní a zajišťovací konstrukce z betonu prostého v otevřeném výkopu bez zvýšených nároků na prostředí bloky pro potrubí z betonu tř. C 20/25</t>
  </si>
  <si>
    <t>-410468980</t>
  </si>
  <si>
    <t>1*0,8*0,25*0,2 "OB 1</t>
  </si>
  <si>
    <t>2*0,25*0,3*0,3 "OB 2</t>
  </si>
  <si>
    <t>2*0,3*0,4*0,55 "OB 2</t>
  </si>
  <si>
    <t>Komunikace pozemní</t>
  </si>
  <si>
    <t>27</t>
  </si>
  <si>
    <t>564851011</t>
  </si>
  <si>
    <t>Podklad ze štěrkodrti ŠD s rozprostřením a zhutněním plochy jednotlivě do 100 m2, po zhutnění tl. 150 mm</t>
  </si>
  <si>
    <t>-271232417</t>
  </si>
  <si>
    <t>2*274,8*1,0</t>
  </si>
  <si>
    <t>28</t>
  </si>
  <si>
    <t>564871116-R</t>
  </si>
  <si>
    <t>Podklad ze štěrkodrti ŠD s rozprostřením a zhutněním plochy přes 100 m2, po zhutnění tl. 300 mm</t>
  </si>
  <si>
    <t>-2051644128</t>
  </si>
  <si>
    <t>bude použita štěrkodrť odtěžena z komunikace</t>
  </si>
  <si>
    <t>29</t>
  </si>
  <si>
    <t>564931412-R</t>
  </si>
  <si>
    <t>Podklad nebo podsyp z asfaltového recyklátu s rozprostřením a zhutněním plochy přes 100 m2, po zhutnění tl. 100 mm</t>
  </si>
  <si>
    <t>-437984275</t>
  </si>
  <si>
    <t>bude použit recyklát odtěžený z komunikace</t>
  </si>
  <si>
    <t>30</t>
  </si>
  <si>
    <t>565135101</t>
  </si>
  <si>
    <t>Asfaltový beton vrstva podkladní ACP 16 (obalované kamenivo střednězrnné - OKS) s rozprostřením a zhutněním v pruhu šířky do 1,5 m, po zhutnění tl. 50 mm</t>
  </si>
  <si>
    <t>908322538</t>
  </si>
  <si>
    <t>2*2,0*2,0</t>
  </si>
  <si>
    <t>31</t>
  </si>
  <si>
    <t>573111112</t>
  </si>
  <si>
    <t>Postřik infiltrační PI z asfaltu silničního s posypem kamenivem, v množství 1,00 kg/m2</t>
  </si>
  <si>
    <t>1047250957</t>
  </si>
  <si>
    <t>32</t>
  </si>
  <si>
    <t>573211109</t>
  </si>
  <si>
    <t>Postřik spojovací PS bez posypu kamenivem z asfaltu silničního, v množství 0,50 kg/m2</t>
  </si>
  <si>
    <t>-1799714631</t>
  </si>
  <si>
    <t>33</t>
  </si>
  <si>
    <t>577144111</t>
  </si>
  <si>
    <t>Asfaltový beton vrstva obrusná ACO 11 (ABS) s rozprostřením a se zhutněním z nemodifikovaného asfaltu v pruhu šířky do 3 m tř. I (ACO 11+), po zhutnění tl. 50 mm</t>
  </si>
  <si>
    <t>-1397098070</t>
  </si>
  <si>
    <t>Trubní vedení</t>
  </si>
  <si>
    <t>34</t>
  </si>
  <si>
    <t>850245121</t>
  </si>
  <si>
    <t>Výřez nebo výsek na potrubí z trub litinových tlakových nebo plastických hmot DN 80</t>
  </si>
  <si>
    <t>-1703370647</t>
  </si>
  <si>
    <t>35</t>
  </si>
  <si>
    <t>850311811</t>
  </si>
  <si>
    <t>Bourání stávajícího potrubí z trub litinových hrdlových nebo přírubových v otevřeném výkopu DN do 150</t>
  </si>
  <si>
    <t>1069633670</t>
  </si>
  <si>
    <t>36</t>
  </si>
  <si>
    <t>851241131</t>
  </si>
  <si>
    <t>Montáž potrubí z trub litinových tlakových hrdlových v otevřeném výkopu s integrovaným těsněním DN 80</t>
  </si>
  <si>
    <t>-880827027</t>
  </si>
  <si>
    <t>37</t>
  </si>
  <si>
    <t>5525301580</t>
  </si>
  <si>
    <t>trouba vodovodní litinová hrdlová Class 100 dl 6m DN 80</t>
  </si>
  <si>
    <t>368138256</t>
  </si>
  <si>
    <t>38</t>
  </si>
  <si>
    <t>857241131</t>
  </si>
  <si>
    <t>Montáž litinových tvarovek na potrubí litinovém tlakovém jednoosých na potrubí z trub hrdlových v otevřeném výkopu, kanálu nebo v šachtě s integrovaným těsněním DN 80</t>
  </si>
  <si>
    <t>1770375427</t>
  </si>
  <si>
    <t>39</t>
  </si>
  <si>
    <t>55253916</t>
  </si>
  <si>
    <t>koleno hrdlové z tvárné litiny,práškový epoxid tl 250µm MMK-kus DN 80-22,5°</t>
  </si>
  <si>
    <t>454246606</t>
  </si>
  <si>
    <t>40</t>
  </si>
  <si>
    <t>857242122</t>
  </si>
  <si>
    <t>Montáž litinových tvarovek na potrubí litinovém tlakovém jednoosých na potrubí z trub přírubových v otevřeném výkopu, kanálu nebo v šachtě DN 80</t>
  </si>
  <si>
    <t>-1488199616</t>
  </si>
  <si>
    <t>41</t>
  </si>
  <si>
    <t>55253489</t>
  </si>
  <si>
    <t>tvarovka přírubová litinová s hladkým koncem,práškový epoxid tl 250µm F-kus DN 80</t>
  </si>
  <si>
    <t>-1201204789</t>
  </si>
  <si>
    <t>42</t>
  </si>
  <si>
    <t>55254011</t>
  </si>
  <si>
    <t>koleno přírubové z tvárné litiny,práškový epoxid tl 250µm FFK-kus DN 80- 45°</t>
  </si>
  <si>
    <t>-498806455</t>
  </si>
  <si>
    <t>43</t>
  </si>
  <si>
    <t>55.505008020016</t>
  </si>
  <si>
    <t>KOLENO PATNÍ PŘÍRUBOVÉ DLOUHÉ 80</t>
  </si>
  <si>
    <t>-1857489884</t>
  </si>
  <si>
    <t>44</t>
  </si>
  <si>
    <t>55.760208009816</t>
  </si>
  <si>
    <t>PŘÍRUBA - TAH - LITINA 80/98</t>
  </si>
  <si>
    <t>-1047272672</t>
  </si>
  <si>
    <t>45</t>
  </si>
  <si>
    <t>857244122</t>
  </si>
  <si>
    <t>Montáž litinových tvarovek na potrubí litinovém tlakovém odbočných na potrubí z trub přírubových v otevřeném výkopu, kanálu nebo v šachtě DN 80</t>
  </si>
  <si>
    <t>1044838022</t>
  </si>
  <si>
    <t>46</t>
  </si>
  <si>
    <t>55253511</t>
  </si>
  <si>
    <t>tvarovka přírubová litinová s přírubovou odbočkou,práškový epoxid tl 250µm T-kus DN 80/80</t>
  </si>
  <si>
    <t>-1005549186</t>
  </si>
  <si>
    <t>47</t>
  </si>
  <si>
    <t>857251151</t>
  </si>
  <si>
    <t>Montáž litinových tvarovek na potrubí litinovém tlakovém jednoosých na potrubí z trub hrdlových v otevřeném výkopu, kanálu nebo v šachtě s přírubovým koncem vnějšího průměru DN/OD 90</t>
  </si>
  <si>
    <t>-496041288</t>
  </si>
  <si>
    <t>48</t>
  </si>
  <si>
    <t>55251186</t>
  </si>
  <si>
    <t>tvarovka přírubová s hrdlem E, PN 10-16 DN 90/příruba DN 80</t>
  </si>
  <si>
    <t>-14005738</t>
  </si>
  <si>
    <t>49</t>
  </si>
  <si>
    <t>871161211</t>
  </si>
  <si>
    <t>Montáž vodovodního potrubí z polyetylenu PE100 RC v otevřeném výkopu svařovaných elektrotvarovkou SDR 11/PN16 d 32 x 3,0 mm</t>
  </si>
  <si>
    <t>-2001031040</t>
  </si>
  <si>
    <t>22,5+1,0</t>
  </si>
  <si>
    <t>50</t>
  </si>
  <si>
    <t>28613500r</t>
  </si>
  <si>
    <t>potrubí vodovodní PE100 SDR11 32x3,0mm</t>
  </si>
  <si>
    <t>-1638276972</t>
  </si>
  <si>
    <t>51</t>
  </si>
  <si>
    <t>871241221</t>
  </si>
  <si>
    <t>Montáž vodovodního potrubí z polyetylenu PE100 RC v otevřeném výkopu svařovaných elektrotvarovkou SDR 17/PN10 d 90 x 5,4 mm</t>
  </si>
  <si>
    <t>-1706049519</t>
  </si>
  <si>
    <t>výkres D.4.2</t>
  </si>
  <si>
    <t>17*1,0</t>
  </si>
  <si>
    <t>52</t>
  </si>
  <si>
    <t>28613129</t>
  </si>
  <si>
    <t>potrubí vodovodní jednovrstvé PE100 RC PN 10 SDR17 90x5,4mm</t>
  </si>
  <si>
    <t>-1857098815</t>
  </si>
  <si>
    <t>53</t>
  </si>
  <si>
    <t>871251221-R</t>
  </si>
  <si>
    <t>Provizorní zakrytí vrchu zemní soupravy uzávěru</t>
  </si>
  <si>
    <t>ks</t>
  </si>
  <si>
    <t>1198572001</t>
  </si>
  <si>
    <t>montáž včetně materiálu</t>
  </si>
  <si>
    <t>-např. sek PE 110 + záslepka</t>
  </si>
  <si>
    <t>54</t>
  </si>
  <si>
    <t>877161101</t>
  </si>
  <si>
    <t>Montáž tvarovek na vodovodním plastovém potrubí z polyetylenu PE 100 elektrotvarovek SDR 11/PN16 spojek, oblouků nebo redukcí d 32</t>
  </si>
  <si>
    <t>-486275418</t>
  </si>
  <si>
    <t>55</t>
  </si>
  <si>
    <t>28615969</t>
  </si>
  <si>
    <t>elektrospojka SDR11 PE 100 PN16 D 32mm</t>
  </si>
  <si>
    <t>-2058678184</t>
  </si>
  <si>
    <t>56</t>
  </si>
  <si>
    <t>877162001</t>
  </si>
  <si>
    <t>Montáž svěrných (mechanických) spojek na vodovodním potrubí spojek, kolen 90° nebo redukcí d 32</t>
  </si>
  <si>
    <t>-270233344</t>
  </si>
  <si>
    <t>57</t>
  </si>
  <si>
    <t>55.2110032</t>
  </si>
  <si>
    <t>Isiflo spojka přímá,  rozměr 32x32</t>
  </si>
  <si>
    <t>1798961892</t>
  </si>
  <si>
    <t>58</t>
  </si>
  <si>
    <t>55.2118032</t>
  </si>
  <si>
    <t>Isiflo vnitřní podpůrná vsuvka, typ 180, rozměr 32</t>
  </si>
  <si>
    <t>-40386497</t>
  </si>
  <si>
    <t>59</t>
  </si>
  <si>
    <t>891161321</t>
  </si>
  <si>
    <t>Montáž vodovodních armatur na potrubí šoupátek pro domovní přípojky se závitovými konci PN16 G 1"</t>
  </si>
  <si>
    <t>313990065</t>
  </si>
  <si>
    <t>60</t>
  </si>
  <si>
    <t>42221551</t>
  </si>
  <si>
    <t>šoupátko domovní přípojky litinové vnitřní/vnitřní závit PN16 1"x1"</t>
  </si>
  <si>
    <t>-856014463</t>
  </si>
  <si>
    <t>61</t>
  </si>
  <si>
    <t>55.960110016003</t>
  </si>
  <si>
    <t>SOUPRAVA ZEMNÍ TELESKOPICKÁ DOM. ŠOUPÁTKA-1,0-1,6 3/4"-2" (1,0-1,6m)</t>
  </si>
  <si>
    <t>-1057798043</t>
  </si>
  <si>
    <t>62</t>
  </si>
  <si>
    <t>891181811</t>
  </si>
  <si>
    <t>Demontáž vodovodních armatur na potrubí šoupátek nebo klapek uzavíracích v otevřeném výkopu nebo v šachtách DN 40</t>
  </si>
  <si>
    <t>-673296410</t>
  </si>
  <si>
    <t>63</t>
  </si>
  <si>
    <t>891241112</t>
  </si>
  <si>
    <t>Montáž vodovodních armatur na potrubí šoupátek nebo klapek uzavíracích v otevřeném výkopu nebo v šachtách s osazením zemní soupravy (bez poklopů) DN 80</t>
  </si>
  <si>
    <t>-920823105</t>
  </si>
  <si>
    <t>4+3</t>
  </si>
  <si>
    <t>64</t>
  </si>
  <si>
    <t>42221212</t>
  </si>
  <si>
    <t>šoupě přírubové vodovodní krátká stavební dl DN 80 PN10-16</t>
  </si>
  <si>
    <t>257907768</t>
  </si>
  <si>
    <t>65</t>
  </si>
  <si>
    <t>950108000003</t>
  </si>
  <si>
    <t>SOUPRAVA ZEMNÍ TELESKOPICKÁ E1/A-1,3 -1,8 65-80 E1/80 A (1,3-1,8m)</t>
  </si>
  <si>
    <t>1164072493</t>
  </si>
  <si>
    <t>66</t>
  </si>
  <si>
    <t>891241811</t>
  </si>
  <si>
    <t>Demontáž vodovodních armatur na potrubí šoupátek nebo klapek uzavíracích v otevřeném výkopu nebo v šachtách DN 80</t>
  </si>
  <si>
    <t>172675513</t>
  </si>
  <si>
    <t>67</t>
  </si>
  <si>
    <t>891247112</t>
  </si>
  <si>
    <t>Montáž vodovodních armatur na potrubí hydrantů podzemních (bez osazení poklopů) DN 80</t>
  </si>
  <si>
    <t>-1597083263</t>
  </si>
  <si>
    <t>68</t>
  </si>
  <si>
    <t>42273589</t>
  </si>
  <si>
    <t>hydrant podzemní DN 80 PN 16 jednoduchý uzávěr krycí v 1000mm</t>
  </si>
  <si>
    <t>1224617550</t>
  </si>
  <si>
    <t>69</t>
  </si>
  <si>
    <t>891249111</t>
  </si>
  <si>
    <t>Montáž vodovodních armatur na potrubí navrtávacích pasů s ventilem Jt 1 MPa, na potrubí z trub litinových, ocelových nebo plastických hmot DN 80</t>
  </si>
  <si>
    <t>-2037905264</t>
  </si>
  <si>
    <t>70</t>
  </si>
  <si>
    <t>42271412</t>
  </si>
  <si>
    <t>pás navrtávací z tvárné litiny DN 80, pro litinové a ocelové potrubí, se závitovým výstupem 1",5/4",6/4",2"</t>
  </si>
  <si>
    <t>-575623055</t>
  </si>
  <si>
    <t>71</t>
  </si>
  <si>
    <t>892241111</t>
  </si>
  <si>
    <t>Tlakové zkoušky vodou na potrubí DN do 80</t>
  </si>
  <si>
    <t>-905763376</t>
  </si>
  <si>
    <t>72</t>
  </si>
  <si>
    <t>892273122</t>
  </si>
  <si>
    <t>Proplach a dezinfekce vodovodního potrubí DN od 80 do 125</t>
  </si>
  <si>
    <t>-1158804175</t>
  </si>
  <si>
    <t>73</t>
  </si>
  <si>
    <t>892372111</t>
  </si>
  <si>
    <t>Tlakové zkoušky vodou zabezpečení konců potrubí při tlakových zkouškách DN do 300</t>
  </si>
  <si>
    <t>-1624673928</t>
  </si>
  <si>
    <t>74</t>
  </si>
  <si>
    <t>899101211</t>
  </si>
  <si>
    <t>Demontáž poklopů litinových a ocelových včetně rámů, hmotnosti jednotlivě do 50 kg</t>
  </si>
  <si>
    <t>-817841214</t>
  </si>
  <si>
    <t>75</t>
  </si>
  <si>
    <t>899401111</t>
  </si>
  <si>
    <t>Osazení poklopů uličních s pevným rámem litinových ventilových</t>
  </si>
  <si>
    <t>280153666</t>
  </si>
  <si>
    <t>76</t>
  </si>
  <si>
    <t>42291402</t>
  </si>
  <si>
    <t>poklop litinový ventilový</t>
  </si>
  <si>
    <t>-404916911</t>
  </si>
  <si>
    <t>77</t>
  </si>
  <si>
    <t>55.348100000000</t>
  </si>
  <si>
    <t>PODKLAD. DESKA  UNI UNI</t>
  </si>
  <si>
    <t>-1458974453</t>
  </si>
  <si>
    <t>78</t>
  </si>
  <si>
    <t>899401112</t>
  </si>
  <si>
    <t>Osazení poklopů uličních s pevným rámem litinových šoupátkových</t>
  </si>
  <si>
    <t>1692357676</t>
  </si>
  <si>
    <t>79</t>
  </si>
  <si>
    <t>42291352</t>
  </si>
  <si>
    <t>poklop litinový šoupátkový pro zemní soupravy osazení do terénu a do vozovky</t>
  </si>
  <si>
    <t>276191583</t>
  </si>
  <si>
    <t>80</t>
  </si>
  <si>
    <t>529357329</t>
  </si>
  <si>
    <t>81</t>
  </si>
  <si>
    <t>899401113</t>
  </si>
  <si>
    <t>Osazení poklopů uličních s pevným rámem litinových hydrantových</t>
  </si>
  <si>
    <t>-1063221114</t>
  </si>
  <si>
    <t>82</t>
  </si>
  <si>
    <t>42291452</t>
  </si>
  <si>
    <t>poklop litinový hydrantový DN 80</t>
  </si>
  <si>
    <t>2141462466</t>
  </si>
  <si>
    <t>83</t>
  </si>
  <si>
    <t>55.348200000000</t>
  </si>
  <si>
    <t>PODKLAD. DESKA  POD HYDRANT.POKLOP</t>
  </si>
  <si>
    <t>-358004664</t>
  </si>
  <si>
    <t>84</t>
  </si>
  <si>
    <t>899722113</t>
  </si>
  <si>
    <t>Krytí potrubí z plastů výstražnou fólií z PVC šířky přes 25 do 34 cm</t>
  </si>
  <si>
    <t>1388986362</t>
  </si>
  <si>
    <t>274,8</t>
  </si>
  <si>
    <t>85</t>
  </si>
  <si>
    <t>899913103-R</t>
  </si>
  <si>
    <t>Příplatek za nerezové šrouby a bandáže přírubových spojů</t>
  </si>
  <si>
    <t>-1210073026</t>
  </si>
  <si>
    <t>včetně materiálu</t>
  </si>
  <si>
    <t>Ostatní konstrukce a práce, bourání</t>
  </si>
  <si>
    <t>86</t>
  </si>
  <si>
    <t>919112233</t>
  </si>
  <si>
    <t>Řezání dilatačních spár v živičném krytu vytvoření komůrky pro těsnící zálivku šířky 20 mm, hloubky 40 mm</t>
  </si>
  <si>
    <t>-1767687250</t>
  </si>
  <si>
    <t>2*274,8+2*1,6</t>
  </si>
  <si>
    <t>4*3,0</t>
  </si>
  <si>
    <t>87</t>
  </si>
  <si>
    <t>919122132</t>
  </si>
  <si>
    <t>Utěsnění dilatačních spár zálivkou za tepla v cementobetonovém nebo živičném krytu včetně adhezního nátěru s těsnicím profilem pod zálivkou, pro komůrky šířky 20 mm, hloubky 40 mm</t>
  </si>
  <si>
    <t>1966285961</t>
  </si>
  <si>
    <t>88</t>
  </si>
  <si>
    <t>919731122</t>
  </si>
  <si>
    <t>Zarovnání styčné plochy podkladu nebo krytu podél vybourané části komunikace nebo zpevněné plochy živičné tl. přes 50 do 100 mm</t>
  </si>
  <si>
    <t>91887671</t>
  </si>
  <si>
    <t>89</t>
  </si>
  <si>
    <t>919735112</t>
  </si>
  <si>
    <t>Řezání stávajícího živičného krytu nebo podkladu hloubky přes 50 do 100 mm</t>
  </si>
  <si>
    <t>659827425</t>
  </si>
  <si>
    <t>997</t>
  </si>
  <si>
    <t>Přesun sutě</t>
  </si>
  <si>
    <t>90</t>
  </si>
  <si>
    <t>997221551</t>
  </si>
  <si>
    <t>Vodorovná doprava suti bez naložení, ale se složením a s hrubým urovnáním ze sypkých materiálů, na vzdálenost do 1 km</t>
  </si>
  <si>
    <t>2083960766</t>
  </si>
  <si>
    <t>štěrk a recyklát z podkladních vrstev na meziskládku a zpět</t>
  </si>
  <si>
    <t>(122,672+64,124+51,598)*2</t>
  </si>
  <si>
    <t>91</t>
  </si>
  <si>
    <t>997221551-R</t>
  </si>
  <si>
    <t>Likvidace suti v souladu s platnou legislativou o odpadech</t>
  </si>
  <si>
    <t>-1050835054</t>
  </si>
  <si>
    <t>- vodorovný přesun</t>
  </si>
  <si>
    <t>(122,672+64,124+51,598+16,099)</t>
  </si>
  <si>
    <t>92</t>
  </si>
  <si>
    <t>997221611</t>
  </si>
  <si>
    <t>Nakládání na dopravní prostředky pro vodorovnou dopravu suti</t>
  </si>
  <si>
    <t>-1837618351</t>
  </si>
  <si>
    <t>štěrkodrť a recyklát z meziskládky</t>
  </si>
  <si>
    <t>122,672+64,124+51,598</t>
  </si>
  <si>
    <t>998</t>
  </si>
  <si>
    <t>Přesun hmot</t>
  </si>
  <si>
    <t>93</t>
  </si>
  <si>
    <t>998273102</t>
  </si>
  <si>
    <t>Přesun hmot pro trubní vedení hloubené z trub litinových pro vodovody nebo kanalizace v otevřeném výkopu dopravní vzdálenost do 15 m</t>
  </si>
  <si>
    <t>-614755444</t>
  </si>
  <si>
    <t>OST</t>
  </si>
  <si>
    <t>Ostatní</t>
  </si>
  <si>
    <t>94</t>
  </si>
  <si>
    <t>8999905.R3</t>
  </si>
  <si>
    <t>Zkouška průchodnosti potrubí do DN 80</t>
  </si>
  <si>
    <t>262144</t>
  </si>
  <si>
    <t>1925016210</t>
  </si>
  <si>
    <t>95</t>
  </si>
  <si>
    <t>9000010.R</t>
  </si>
  <si>
    <t>Rozbor pitné vody dle vyhl.č.376/200 Sb.</t>
  </si>
  <si>
    <t>kpl</t>
  </si>
  <si>
    <t>-1476631437</t>
  </si>
  <si>
    <t>96</t>
  </si>
  <si>
    <t>OST005</t>
  </si>
  <si>
    <t>Provizorní povrchové vedení</t>
  </si>
  <si>
    <t>1204026764</t>
  </si>
  <si>
    <t>provizorní vedení pitného vodovodu z PE100  D63 vč. kolen, elektrospojek apod., 275,0 m</t>
  </si>
  <si>
    <t>provizorní vedení pitného vodovodu z PE100 D 32 vč. kolen apod., 20 m</t>
  </si>
  <si>
    <t>propojení PE32 se stávající vodovodní přípojkou spojkou isiflo nebo obdobně -17 ks</t>
  </si>
  <si>
    <t xml:space="preserve">propojení provizorního vodovodu D63 na stávající vodovodní řad (např. příruba DN100 s vnitřném závitem 2"+ vložka PE/mosaz 2"/63 ) </t>
  </si>
  <si>
    <t>včetně prací na přerušení stávajícího potrubí - 2 ks</t>
  </si>
  <si>
    <t>krácený rozbor vody z provizorního vodovodu - 1 ks</t>
  </si>
  <si>
    <t>průzkum napojených nemovotostí před zhotovením provizorního vodovodu a demontáž provizorního vodovodu - 1 kpl</t>
  </si>
  <si>
    <t>ruční výkop pro napojení provizorního vodovodu v hor. tř. 3 vč. vodorovného přesunu do 50 m -20 m3</t>
  </si>
  <si>
    <t>SO 04.2 - Výměna armatur v ulici Nová</t>
  </si>
  <si>
    <t>113107123</t>
  </si>
  <si>
    <t>Odstranění podkladů nebo krytů ručně s přemístěním hmot na skládku na vzdálenost do 3 m nebo s naložením na dopravní prostředek z kameniva hrubého drceného, o tl. vrstvy přes 200 do 300 mm</t>
  </si>
  <si>
    <t>1925150451</t>
  </si>
  <si>
    <t>27*1,5*1,5</t>
  </si>
  <si>
    <t>113107124</t>
  </si>
  <si>
    <t>Odstranění podkladů nebo krytů ručně s přemístěním hmot na skládku na vzdálenost do 3 m nebo s naložením na dopravní prostředek z kameniva hrubého drceného, o tl. vrstvy přes 300 do 400 mm</t>
  </si>
  <si>
    <t>-1006612715</t>
  </si>
  <si>
    <t>113107143</t>
  </si>
  <si>
    <t>Odstranění podkladů nebo krytů ručně s přemístěním hmot na skládku na vzdálenost do 3 m nebo s naložením na dopravní prostředek živičných, o tl. vrstvy přes 100 do 150 mm</t>
  </si>
  <si>
    <t>1520427460</t>
  </si>
  <si>
    <t>133212811</t>
  </si>
  <si>
    <t>Hloubení nezapažených šachet ručně v horninách třídy těžitelnosti I skupiny 3, půdorysná plocha výkopu do 4 m2</t>
  </si>
  <si>
    <t>-917922448</t>
  </si>
  <si>
    <t>27*1,5*1,5*1,5</t>
  </si>
  <si>
    <t>151101101</t>
  </si>
  <si>
    <t>Zřízení pažení a rozepření stěn rýh pro podzemní vedení příložné pro jakoukoliv mezerovitost, hloubky do 2 m</t>
  </si>
  <si>
    <t>1050091365</t>
  </si>
  <si>
    <t>27*4*1,5*1,5</t>
  </si>
  <si>
    <t>151101111</t>
  </si>
  <si>
    <t>Odstranění pažení a rozepření stěn rýh pro podzemní vedení s uložením materiálu na vzdálenost do 3 m od kraje výkopu příložné, hloubky do 2 m</t>
  </si>
  <si>
    <t>894619545</t>
  </si>
  <si>
    <t>987002919</t>
  </si>
  <si>
    <t>91,125</t>
  </si>
  <si>
    <t>-962284777</t>
  </si>
  <si>
    <t>náhrada výkopku</t>
  </si>
  <si>
    <t>-27*1,5*1,5*(0,15+0,15)</t>
  </si>
  <si>
    <t>Mezisoučet</t>
  </si>
  <si>
    <t>-756619806</t>
  </si>
  <si>
    <t>72,9*2,0</t>
  </si>
  <si>
    <t>-27*1,5*1,5*0,15*2,0</t>
  </si>
  <si>
    <t>1011974294</t>
  </si>
  <si>
    <t>27*1,5*1,5*0,15*2,0</t>
  </si>
  <si>
    <t>575825140</t>
  </si>
  <si>
    <t>27*1,5*1,5*0,15</t>
  </si>
  <si>
    <t>1042343741</t>
  </si>
  <si>
    <t>9,113*2 'Přepočtené koeficientem množství</t>
  </si>
  <si>
    <t>2006852845</t>
  </si>
  <si>
    <t>916872020</t>
  </si>
  <si>
    <t>1522072540</t>
  </si>
  <si>
    <t>-1812802404</t>
  </si>
  <si>
    <t>27*2*1,5*1,5</t>
  </si>
  <si>
    <t>564871016-R</t>
  </si>
  <si>
    <t>Podklad ze štěrkodrti ŠD s rozprostřením a zhutněním plochy jednotlivě do 100 m2, po zhutnění tl. 300 mm</t>
  </si>
  <si>
    <t>-753832287</t>
  </si>
  <si>
    <t>564930412-R</t>
  </si>
  <si>
    <t>Podklad nebo podsyp z asfaltového recyklátu s rozprostřením a zhutněním plochy jednotlivě do 100 m2, po zhutnění tl. 100 mm</t>
  </si>
  <si>
    <t>707892946</t>
  </si>
  <si>
    <t>1231838126</t>
  </si>
  <si>
    <t>36869786</t>
  </si>
  <si>
    <t>-1416669449</t>
  </si>
  <si>
    <t>-112535032</t>
  </si>
  <si>
    <t>2024331854</t>
  </si>
  <si>
    <t>27*1,0</t>
  </si>
  <si>
    <t>867840842</t>
  </si>
  <si>
    <t>373025371</t>
  </si>
  <si>
    <t>877152001</t>
  </si>
  <si>
    <t>Montáž svěrných (mechanických) spojek na vodovodním potrubí spojek, kolen 90° nebo redukcí d 25</t>
  </si>
  <si>
    <t>309443036</t>
  </si>
  <si>
    <t>55.2110125</t>
  </si>
  <si>
    <t>Isiflo spojka přímá opravná, typ 101, rozměr 25x25</t>
  </si>
  <si>
    <t>-558829421</t>
  </si>
  <si>
    <t>55.2118025</t>
  </si>
  <si>
    <t>Isiflo vnitřní podpůrná vsuvka, typ 180, rozměr 25</t>
  </si>
  <si>
    <t>614562809</t>
  </si>
  <si>
    <t>-874734867</t>
  </si>
  <si>
    <t>512098785</t>
  </si>
  <si>
    <t>-467337827</t>
  </si>
  <si>
    <t>159631303</t>
  </si>
  <si>
    <t>2033345131</t>
  </si>
  <si>
    <t>-1698870675</t>
  </si>
  <si>
    <t>891171321</t>
  </si>
  <si>
    <t>Montáž vodovodních armatur na potrubí šoupátek pro domovní přípojky se závitovými konci PN16 G 5/4"</t>
  </si>
  <si>
    <t>-230186248</t>
  </si>
  <si>
    <t>42221552</t>
  </si>
  <si>
    <t>šoupátko domovní přípojky litinové vnitřní/vnitřní závit PN16 5/4"x5/4"</t>
  </si>
  <si>
    <t>-1367028880</t>
  </si>
  <si>
    <t>-733637121</t>
  </si>
  <si>
    <t>1943428968</t>
  </si>
  <si>
    <t>-396776918</t>
  </si>
  <si>
    <t>1574581195</t>
  </si>
  <si>
    <t>-1783257847</t>
  </si>
  <si>
    <t>1098137875</t>
  </si>
  <si>
    <t>-418240700</t>
  </si>
  <si>
    <t>-54477391</t>
  </si>
  <si>
    <t>27*4*1,5</t>
  </si>
  <si>
    <t>-169460718</t>
  </si>
  <si>
    <t>2025644190</t>
  </si>
  <si>
    <t>-650490373</t>
  </si>
  <si>
    <t>-282986611</t>
  </si>
  <si>
    <t>26,730+19,197</t>
  </si>
  <si>
    <t>-579266791</t>
  </si>
  <si>
    <t>05 - Vedlejší a ostaní náklady</t>
  </si>
  <si>
    <t>VRN - Vedlejší rozpočtové náklady</t>
  </si>
  <si>
    <t>VRN</t>
  </si>
  <si>
    <t>Vedlejší rozpočtové náklady</t>
  </si>
  <si>
    <t>01.1</t>
  </si>
  <si>
    <t>Zařízení staveniště, provozní vlivy</t>
  </si>
  <si>
    <t>Soub</t>
  </si>
  <si>
    <t>1024</t>
  </si>
  <si>
    <t>145820162</t>
  </si>
  <si>
    <t>viz technické podmínky</t>
  </si>
  <si>
    <t>01.3</t>
  </si>
  <si>
    <t>Fotodokumentace</t>
  </si>
  <si>
    <t>1886608710</t>
  </si>
  <si>
    <t>01.6</t>
  </si>
  <si>
    <t>Realizační dokumentace stavby pro části, kde zhotoviteli nepostačuje podrobnost zadávací dokumentace</t>
  </si>
  <si>
    <t>1469655330</t>
  </si>
  <si>
    <t>01.7</t>
  </si>
  <si>
    <t>Geometrické plány pro zřízení služebnosti inženýrské sítě pro celou stavbu</t>
  </si>
  <si>
    <t>1428724601</t>
  </si>
  <si>
    <t>01.8</t>
  </si>
  <si>
    <t>Doklady požadované k předání a převzetí díla</t>
  </si>
  <si>
    <t>-1471539403</t>
  </si>
  <si>
    <t>01.9</t>
  </si>
  <si>
    <t>Průběžné geodetické zaměřování stavby odborným geodetem</t>
  </si>
  <si>
    <t>-381954809</t>
  </si>
  <si>
    <t>01.10</t>
  </si>
  <si>
    <t>Dokumentace skutečného provedení stavby zpracovaná projektantem stavby</t>
  </si>
  <si>
    <t>-428316223</t>
  </si>
  <si>
    <t xml:space="preserve">DOKUMENTACE BUDE VYPRACOVÁNA NA CELOU STAVBU V ROZSAHU STAVEBNÍHO POVOLENÍ </t>
  </si>
  <si>
    <t>NA ULICE NODÁRENSKÁ, NEZVALOVA, GORKÉHO A NOVÁ</t>
  </si>
  <si>
    <t>01.11</t>
  </si>
  <si>
    <t>Pasportizace stávajících objektů - inventarizační prohlídky</t>
  </si>
  <si>
    <t>1305414891</t>
  </si>
  <si>
    <t>01.12</t>
  </si>
  <si>
    <t>Vytyčení podzemních zařízení, rizika a zvláštní opatření</t>
  </si>
  <si>
    <t>1052359233</t>
  </si>
  <si>
    <t>01.13</t>
  </si>
  <si>
    <t>Zaškolení pracovníků provozovatele/objednatele</t>
  </si>
  <si>
    <t>1695678833</t>
  </si>
  <si>
    <t>01.14</t>
  </si>
  <si>
    <t>Vytyčení stavby, ochrana godetických bodů před poškozením</t>
  </si>
  <si>
    <t>-1726934244</t>
  </si>
  <si>
    <t>01.15</t>
  </si>
  <si>
    <t>Zajištění a osvětlení výkopů a překopů</t>
  </si>
  <si>
    <t>72307430</t>
  </si>
  <si>
    <t>01.17</t>
  </si>
  <si>
    <t>Zvláštní požadavky na zhotovení</t>
  </si>
  <si>
    <t>-1088340938</t>
  </si>
  <si>
    <t>01.19</t>
  </si>
  <si>
    <t>Stavební povolení</t>
  </si>
  <si>
    <t>-1665361210</t>
  </si>
  <si>
    <t>01.20</t>
  </si>
  <si>
    <t>Dokumentace dopravně inženýrských opatření včetně projednání s dotčenými orgány</t>
  </si>
  <si>
    <t>1251336136</t>
  </si>
  <si>
    <t>Vypracování dokumentace dopravně inženýrských opatření</t>
  </si>
  <si>
    <t>pro zřízení, údržbu, přemístění a odstranění</t>
  </si>
  <si>
    <t>dopravního značení k dopravním omezením v místních komunikacích</t>
  </si>
  <si>
    <t>podle předpisů o pozemních komunikacích,</t>
  </si>
  <si>
    <t>01.21</t>
  </si>
  <si>
    <t>Dopravní značení na staveništi v místních komunikacích</t>
  </si>
  <si>
    <t>-2112326084</t>
  </si>
  <si>
    <t>Dopravně inženýrské opatření</t>
  </si>
  <si>
    <t>zřízení, údržba, přemístění a odstranění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</si>
</sst>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36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36" fillId="6" borderId="22" xfId="0" applyFont="1" applyFill="1" applyBorder="1" applyAlignment="1" applyProtection="1">
      <alignment horizontal="left" vertical="center" wrapText="1"/>
      <protection locked="0"/>
    </xf>
    <xf numFmtId="0" fontId="36" fillId="6" borderId="22" xfId="0" applyFont="1" applyFill="1" applyBorder="1" applyAlignment="1" applyProtection="1">
      <alignment horizontal="center" vertical="center" wrapText="1"/>
      <protection locked="0"/>
    </xf>
    <xf numFmtId="167" fontId="36" fillId="6" borderId="22" xfId="0" applyNumberFormat="1" applyFont="1" applyFill="1" applyBorder="1" applyAlignment="1" applyProtection="1">
      <alignment vertical="center"/>
      <protection locked="0"/>
    </xf>
    <xf numFmtId="4" fontId="36" fillId="6" borderId="22" xfId="0" applyNumberFormat="1" applyFont="1" applyFill="1" applyBorder="1" applyAlignment="1" applyProtection="1">
      <alignment vertical="center"/>
      <protection locked="0"/>
    </xf>
    <xf numFmtId="167" fontId="0" fillId="0" borderId="0" xfId="0" applyNumberFormat="1"/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50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R5" s="21"/>
      <c r="BE5" s="212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R6" s="21"/>
      <c r="BE6" s="213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13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13"/>
      <c r="BS8" s="18" t="s">
        <v>6</v>
      </c>
    </row>
    <row r="9" spans="1:74" s="1" customFormat="1" ht="14.45" customHeight="1">
      <c r="B9" s="21"/>
      <c r="AR9" s="21"/>
      <c r="BE9" s="213"/>
      <c r="BS9" s="18" t="s">
        <v>6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26</v>
      </c>
      <c r="AR10" s="21"/>
      <c r="BE10" s="213"/>
      <c r="BS10" s="18" t="s">
        <v>6</v>
      </c>
    </row>
    <row r="11" spans="1:74" s="1" customFormat="1" ht="18.399999999999999" customHeight="1">
      <c r="B11" s="21"/>
      <c r="E11" s="26" t="s">
        <v>27</v>
      </c>
      <c r="AK11" s="28" t="s">
        <v>28</v>
      </c>
      <c r="AN11" s="26" t="s">
        <v>29</v>
      </c>
      <c r="AR11" s="21"/>
      <c r="BE11" s="213"/>
      <c r="BS11" s="18" t="s">
        <v>6</v>
      </c>
    </row>
    <row r="12" spans="1:74" s="1" customFormat="1" ht="6.95" customHeight="1">
      <c r="B12" s="21"/>
      <c r="AR12" s="21"/>
      <c r="BE12" s="213"/>
      <c r="BS12" s="18" t="s">
        <v>6</v>
      </c>
    </row>
    <row r="13" spans="1:74" s="1" customFormat="1" ht="12" customHeight="1">
      <c r="B13" s="21"/>
      <c r="D13" s="28" t="s">
        <v>30</v>
      </c>
      <c r="AK13" s="28" t="s">
        <v>25</v>
      </c>
      <c r="AN13" s="30" t="s">
        <v>31</v>
      </c>
      <c r="AR13" s="21"/>
      <c r="BE13" s="213"/>
      <c r="BS13" s="18" t="s">
        <v>6</v>
      </c>
    </row>
    <row r="14" spans="1:74" ht="12.75">
      <c r="B14" s="21"/>
      <c r="E14" s="218" t="s">
        <v>31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8" t="s">
        <v>28</v>
      </c>
      <c r="AN14" s="30" t="s">
        <v>31</v>
      </c>
      <c r="AR14" s="21"/>
      <c r="BE14" s="213"/>
      <c r="BS14" s="18" t="s">
        <v>6</v>
      </c>
    </row>
    <row r="15" spans="1:74" s="1" customFormat="1" ht="6.95" customHeight="1">
      <c r="B15" s="21"/>
      <c r="AR15" s="21"/>
      <c r="BE15" s="213"/>
      <c r="BS15" s="18" t="s">
        <v>3</v>
      </c>
    </row>
    <row r="16" spans="1:74" s="1" customFormat="1" ht="12" customHeight="1">
      <c r="B16" s="21"/>
      <c r="D16" s="28" t="s">
        <v>32</v>
      </c>
      <c r="AK16" s="28" t="s">
        <v>25</v>
      </c>
      <c r="AN16" s="26" t="s">
        <v>33</v>
      </c>
      <c r="AR16" s="21"/>
      <c r="BE16" s="213"/>
      <c r="BS16" s="18" t="s">
        <v>3</v>
      </c>
    </row>
    <row r="17" spans="1:71" s="1" customFormat="1" ht="18.399999999999999" customHeight="1">
      <c r="B17" s="21"/>
      <c r="E17" s="26" t="s">
        <v>34</v>
      </c>
      <c r="AK17" s="28" t="s">
        <v>28</v>
      </c>
      <c r="AN17" s="26" t="s">
        <v>35</v>
      </c>
      <c r="AR17" s="21"/>
      <c r="BE17" s="213"/>
      <c r="BS17" s="18" t="s">
        <v>36</v>
      </c>
    </row>
    <row r="18" spans="1:71" s="1" customFormat="1" ht="6.95" customHeight="1">
      <c r="B18" s="21"/>
      <c r="AR18" s="21"/>
      <c r="BE18" s="213"/>
      <c r="BS18" s="18" t="s">
        <v>6</v>
      </c>
    </row>
    <row r="19" spans="1:71" s="1" customFormat="1" ht="12" customHeight="1">
      <c r="B19" s="21"/>
      <c r="D19" s="28" t="s">
        <v>37</v>
      </c>
      <c r="AK19" s="28" t="s">
        <v>25</v>
      </c>
      <c r="AN19" s="26" t="s">
        <v>1</v>
      </c>
      <c r="AR19" s="21"/>
      <c r="BE19" s="213"/>
      <c r="BS19" s="18" t="s">
        <v>6</v>
      </c>
    </row>
    <row r="20" spans="1:71" s="1" customFormat="1" ht="18.399999999999999" customHeight="1">
      <c r="B20" s="21"/>
      <c r="E20" s="26" t="s">
        <v>38</v>
      </c>
      <c r="AK20" s="28" t="s">
        <v>28</v>
      </c>
      <c r="AN20" s="26" t="s">
        <v>1</v>
      </c>
      <c r="AR20" s="21"/>
      <c r="BE20" s="213"/>
      <c r="BS20" s="18" t="s">
        <v>3</v>
      </c>
    </row>
    <row r="21" spans="1:71" s="1" customFormat="1" ht="6.95" customHeight="1">
      <c r="B21" s="21"/>
      <c r="AR21" s="21"/>
      <c r="BE21" s="213"/>
    </row>
    <row r="22" spans="1:71" s="1" customFormat="1" ht="12" customHeight="1">
      <c r="B22" s="21"/>
      <c r="D22" s="28" t="s">
        <v>39</v>
      </c>
      <c r="AR22" s="21"/>
      <c r="BE22" s="213"/>
    </row>
    <row r="23" spans="1:71" s="1" customFormat="1" ht="47.25" customHeight="1">
      <c r="B23" s="21"/>
      <c r="E23" s="220" t="s">
        <v>40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1"/>
      <c r="BE23" s="213"/>
    </row>
    <row r="24" spans="1:71" s="1" customFormat="1" ht="6.95" customHeight="1">
      <c r="B24" s="21"/>
      <c r="AR24" s="21"/>
      <c r="BE24" s="213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13"/>
    </row>
    <row r="26" spans="1:71" s="2" customFormat="1" ht="25.9" customHeight="1">
      <c r="A26" s="33"/>
      <c r="B26" s="34"/>
      <c r="C26" s="33"/>
      <c r="D26" s="35" t="s">
        <v>41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21">
        <f>ROUND(AG94,2)</f>
        <v>0</v>
      </c>
      <c r="AL26" s="222"/>
      <c r="AM26" s="222"/>
      <c r="AN26" s="222"/>
      <c r="AO26" s="222"/>
      <c r="AP26" s="33"/>
      <c r="AQ26" s="33"/>
      <c r="AR26" s="34"/>
      <c r="BE26" s="213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13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23" t="s">
        <v>42</v>
      </c>
      <c r="M28" s="223"/>
      <c r="N28" s="223"/>
      <c r="O28" s="223"/>
      <c r="P28" s="223"/>
      <c r="Q28" s="33"/>
      <c r="R28" s="33"/>
      <c r="S28" s="33"/>
      <c r="T28" s="33"/>
      <c r="U28" s="33"/>
      <c r="V28" s="33"/>
      <c r="W28" s="223" t="s">
        <v>43</v>
      </c>
      <c r="X28" s="223"/>
      <c r="Y28" s="223"/>
      <c r="Z28" s="223"/>
      <c r="AA28" s="223"/>
      <c r="AB28" s="223"/>
      <c r="AC28" s="223"/>
      <c r="AD28" s="223"/>
      <c r="AE28" s="223"/>
      <c r="AF28" s="33"/>
      <c r="AG28" s="33"/>
      <c r="AH28" s="33"/>
      <c r="AI28" s="33"/>
      <c r="AJ28" s="33"/>
      <c r="AK28" s="223" t="s">
        <v>44</v>
      </c>
      <c r="AL28" s="223"/>
      <c r="AM28" s="223"/>
      <c r="AN28" s="223"/>
      <c r="AO28" s="223"/>
      <c r="AP28" s="33"/>
      <c r="AQ28" s="33"/>
      <c r="AR28" s="34"/>
      <c r="BE28" s="213"/>
    </row>
    <row r="29" spans="1:71" s="3" customFormat="1" ht="14.45" customHeight="1">
      <c r="B29" s="38"/>
      <c r="D29" s="28" t="s">
        <v>45</v>
      </c>
      <c r="F29" s="28" t="s">
        <v>46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8"/>
      <c r="BE29" s="214"/>
    </row>
    <row r="30" spans="1:71" s="3" customFormat="1" ht="14.45" customHeight="1">
      <c r="B30" s="38"/>
      <c r="F30" s="28" t="s">
        <v>47</v>
      </c>
      <c r="L30" s="226">
        <v>0.12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8"/>
      <c r="BE30" s="214"/>
    </row>
    <row r="31" spans="1:71" s="3" customFormat="1" ht="14.45" hidden="1" customHeight="1">
      <c r="B31" s="38"/>
      <c r="F31" s="28" t="s">
        <v>48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8"/>
      <c r="BE31" s="214"/>
    </row>
    <row r="32" spans="1:71" s="3" customFormat="1" ht="14.45" hidden="1" customHeight="1">
      <c r="B32" s="38"/>
      <c r="F32" s="28" t="s">
        <v>49</v>
      </c>
      <c r="L32" s="226">
        <v>0.12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8"/>
      <c r="BE32" s="214"/>
    </row>
    <row r="33" spans="1:57" s="3" customFormat="1" ht="14.45" hidden="1" customHeight="1">
      <c r="B33" s="38"/>
      <c r="F33" s="28" t="s">
        <v>50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8"/>
      <c r="BE33" s="214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13"/>
    </row>
    <row r="35" spans="1:57" s="2" customFormat="1" ht="25.9" customHeight="1">
      <c r="A35" s="33"/>
      <c r="B35" s="34"/>
      <c r="C35" s="39"/>
      <c r="D35" s="40" t="s">
        <v>51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52</v>
      </c>
      <c r="U35" s="41"/>
      <c r="V35" s="41"/>
      <c r="W35" s="41"/>
      <c r="X35" s="227" t="s">
        <v>53</v>
      </c>
      <c r="Y35" s="228"/>
      <c r="Z35" s="228"/>
      <c r="AA35" s="228"/>
      <c r="AB35" s="228"/>
      <c r="AC35" s="41"/>
      <c r="AD35" s="41"/>
      <c r="AE35" s="41"/>
      <c r="AF35" s="41"/>
      <c r="AG35" s="41"/>
      <c r="AH35" s="41"/>
      <c r="AI35" s="41"/>
      <c r="AJ35" s="41"/>
      <c r="AK35" s="229">
        <f>SUM(AK26:AK33)</f>
        <v>0</v>
      </c>
      <c r="AL35" s="228"/>
      <c r="AM35" s="228"/>
      <c r="AN35" s="228"/>
      <c r="AO35" s="230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54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55</v>
      </c>
      <c r="AI49" s="45"/>
      <c r="AJ49" s="45"/>
      <c r="AK49" s="45"/>
      <c r="AL49" s="45"/>
      <c r="AM49" s="45"/>
      <c r="AN49" s="45"/>
      <c r="AO49" s="45"/>
      <c r="AR49" s="43"/>
    </row>
    <row r="50" spans="1:57" ht="11.25">
      <c r="B50" s="21"/>
      <c r="AR50" s="21"/>
    </row>
    <row r="51" spans="1:57" ht="11.25">
      <c r="B51" s="21"/>
      <c r="AR51" s="21"/>
    </row>
    <row r="52" spans="1:57" ht="11.25">
      <c r="B52" s="21"/>
      <c r="AR52" s="21"/>
    </row>
    <row r="53" spans="1:57" ht="11.25">
      <c r="B53" s="21"/>
      <c r="AR53" s="21"/>
    </row>
    <row r="54" spans="1:57" ht="11.25">
      <c r="B54" s="21"/>
      <c r="AR54" s="21"/>
    </row>
    <row r="55" spans="1:57" ht="11.25">
      <c r="B55" s="21"/>
      <c r="AR55" s="21"/>
    </row>
    <row r="56" spans="1:57" ht="11.25">
      <c r="B56" s="21"/>
      <c r="AR56" s="21"/>
    </row>
    <row r="57" spans="1:57" ht="11.25">
      <c r="B57" s="21"/>
      <c r="AR57" s="21"/>
    </row>
    <row r="58" spans="1:57" ht="11.25">
      <c r="B58" s="21"/>
      <c r="AR58" s="21"/>
    </row>
    <row r="59" spans="1:57" ht="11.25">
      <c r="B59" s="21"/>
      <c r="AR59" s="21"/>
    </row>
    <row r="60" spans="1:57" s="2" customFormat="1" ht="12.75">
      <c r="A60" s="33"/>
      <c r="B60" s="34"/>
      <c r="C60" s="33"/>
      <c r="D60" s="46" t="s">
        <v>56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57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56</v>
      </c>
      <c r="AI60" s="36"/>
      <c r="AJ60" s="36"/>
      <c r="AK60" s="36"/>
      <c r="AL60" s="36"/>
      <c r="AM60" s="46" t="s">
        <v>57</v>
      </c>
      <c r="AN60" s="36"/>
      <c r="AO60" s="36"/>
      <c r="AP60" s="33"/>
      <c r="AQ60" s="33"/>
      <c r="AR60" s="34"/>
      <c r="BE60" s="33"/>
    </row>
    <row r="61" spans="1:57" ht="11.25">
      <c r="B61" s="21"/>
      <c r="AR61" s="21"/>
    </row>
    <row r="62" spans="1:57" ht="11.25">
      <c r="B62" s="21"/>
      <c r="AR62" s="21"/>
    </row>
    <row r="63" spans="1:57" ht="11.25">
      <c r="B63" s="21"/>
      <c r="AR63" s="21"/>
    </row>
    <row r="64" spans="1:57" s="2" customFormat="1" ht="12.75">
      <c r="A64" s="33"/>
      <c r="B64" s="34"/>
      <c r="C64" s="33"/>
      <c r="D64" s="44" t="s">
        <v>58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59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ht="11.25">
      <c r="B65" s="21"/>
      <c r="AR65" s="21"/>
    </row>
    <row r="66" spans="1:57" ht="11.25">
      <c r="B66" s="21"/>
      <c r="AR66" s="21"/>
    </row>
    <row r="67" spans="1:57" ht="11.25">
      <c r="B67" s="21"/>
      <c r="AR67" s="21"/>
    </row>
    <row r="68" spans="1:57" ht="11.25">
      <c r="B68" s="21"/>
      <c r="AR68" s="21"/>
    </row>
    <row r="69" spans="1:57" ht="11.25">
      <c r="B69" s="21"/>
      <c r="AR69" s="21"/>
    </row>
    <row r="70" spans="1:57" ht="11.25">
      <c r="B70" s="21"/>
      <c r="AR70" s="21"/>
    </row>
    <row r="71" spans="1:57" ht="11.25">
      <c r="B71" s="21"/>
      <c r="AR71" s="21"/>
    </row>
    <row r="72" spans="1:57" ht="11.25">
      <c r="B72" s="21"/>
      <c r="AR72" s="21"/>
    </row>
    <row r="73" spans="1:57" ht="11.25">
      <c r="B73" s="21"/>
      <c r="AR73" s="21"/>
    </row>
    <row r="74" spans="1:57" ht="11.25">
      <c r="B74" s="21"/>
      <c r="AR74" s="21"/>
    </row>
    <row r="75" spans="1:57" s="2" customFormat="1" ht="12.75">
      <c r="A75" s="33"/>
      <c r="B75" s="34"/>
      <c r="C75" s="33"/>
      <c r="D75" s="46" t="s">
        <v>56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57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56</v>
      </c>
      <c r="AI75" s="36"/>
      <c r="AJ75" s="36"/>
      <c r="AK75" s="36"/>
      <c r="AL75" s="36"/>
      <c r="AM75" s="46" t="s">
        <v>57</v>
      </c>
      <c r="AN75" s="36"/>
      <c r="AO75" s="36"/>
      <c r="AP75" s="33"/>
      <c r="AQ75" s="33"/>
      <c r="AR75" s="34"/>
      <c r="BE75" s="33"/>
    </row>
    <row r="76" spans="1:57" s="2" customFormat="1" ht="11.25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60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20230062-4</v>
      </c>
      <c r="AR84" s="52"/>
    </row>
    <row r="85" spans="1:91" s="5" customFormat="1" ht="36.950000000000003" customHeight="1">
      <c r="B85" s="53"/>
      <c r="C85" s="54" t="s">
        <v>16</v>
      </c>
      <c r="L85" s="231" t="str">
        <f>K6</f>
        <v>Mladá Boleslav Čejetice, obnova vodovodu, ul. Nová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Čejetice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33" t="str">
        <f>IF(AN8= "","",AN8)</f>
        <v>8. 7. 2024</v>
      </c>
      <c r="AN87" s="233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Vodovody a kanalizace Mladá Boleslav, a.s.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32</v>
      </c>
      <c r="AJ89" s="33"/>
      <c r="AK89" s="33"/>
      <c r="AL89" s="33"/>
      <c r="AM89" s="234" t="str">
        <f>IF(E17="","",E17)</f>
        <v>ŠINDLAR s.r.o.</v>
      </c>
      <c r="AN89" s="235"/>
      <c r="AO89" s="235"/>
      <c r="AP89" s="235"/>
      <c r="AQ89" s="33"/>
      <c r="AR89" s="34"/>
      <c r="AS89" s="236" t="s">
        <v>61</v>
      </c>
      <c r="AT89" s="237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30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37</v>
      </c>
      <c r="AJ90" s="33"/>
      <c r="AK90" s="33"/>
      <c r="AL90" s="33"/>
      <c r="AM90" s="234" t="str">
        <f>IF(E20="","",E20)</f>
        <v>Roman Bárta</v>
      </c>
      <c r="AN90" s="235"/>
      <c r="AO90" s="235"/>
      <c r="AP90" s="235"/>
      <c r="AQ90" s="33"/>
      <c r="AR90" s="34"/>
      <c r="AS90" s="238"/>
      <c r="AT90" s="239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38"/>
      <c r="AT91" s="239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40" t="s">
        <v>62</v>
      </c>
      <c r="D92" s="241"/>
      <c r="E92" s="241"/>
      <c r="F92" s="241"/>
      <c r="G92" s="241"/>
      <c r="H92" s="61"/>
      <c r="I92" s="242" t="s">
        <v>63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64</v>
      </c>
      <c r="AH92" s="241"/>
      <c r="AI92" s="241"/>
      <c r="AJ92" s="241"/>
      <c r="AK92" s="241"/>
      <c r="AL92" s="241"/>
      <c r="AM92" s="241"/>
      <c r="AN92" s="242" t="s">
        <v>65</v>
      </c>
      <c r="AO92" s="241"/>
      <c r="AP92" s="244"/>
      <c r="AQ92" s="62" t="s">
        <v>66</v>
      </c>
      <c r="AR92" s="34"/>
      <c r="AS92" s="63" t="s">
        <v>67</v>
      </c>
      <c r="AT92" s="64" t="s">
        <v>68</v>
      </c>
      <c r="AU92" s="64" t="s">
        <v>69</v>
      </c>
      <c r="AV92" s="64" t="s">
        <v>70</v>
      </c>
      <c r="AW92" s="64" t="s">
        <v>71</v>
      </c>
      <c r="AX92" s="64" t="s">
        <v>72</v>
      </c>
      <c r="AY92" s="64" t="s">
        <v>73</v>
      </c>
      <c r="AZ92" s="64" t="s">
        <v>74</v>
      </c>
      <c r="BA92" s="64" t="s">
        <v>75</v>
      </c>
      <c r="BB92" s="64" t="s">
        <v>76</v>
      </c>
      <c r="BC92" s="64" t="s">
        <v>77</v>
      </c>
      <c r="BD92" s="65" t="s">
        <v>78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79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48">
        <f>ROUND(SUM(AG95:AG97),2)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73" t="s">
        <v>1</v>
      </c>
      <c r="AR94" s="69"/>
      <c r="AS94" s="74">
        <f>ROUND(SUM(AS95:AS97),2)</f>
        <v>0</v>
      </c>
      <c r="AT94" s="75">
        <f>ROUND(SUM(AV94:AW94),2)</f>
        <v>0</v>
      </c>
      <c r="AU94" s="76">
        <f>ROUND(SUM(AU95:AU97),5)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ROUND(SUM(AZ95:AZ97),2)</f>
        <v>0</v>
      </c>
      <c r="BA94" s="75">
        <f>ROUND(SUM(BA95:BA97),2)</f>
        <v>0</v>
      </c>
      <c r="BB94" s="75">
        <f>ROUND(SUM(BB95:BB97),2)</f>
        <v>0</v>
      </c>
      <c r="BC94" s="75">
        <f>ROUND(SUM(BC95:BC97),2)</f>
        <v>0</v>
      </c>
      <c r="BD94" s="77">
        <f>ROUND(SUM(BD95:BD97),2)</f>
        <v>0</v>
      </c>
      <c r="BS94" s="78" t="s">
        <v>80</v>
      </c>
      <c r="BT94" s="78" t="s">
        <v>81</v>
      </c>
      <c r="BU94" s="79" t="s">
        <v>82</v>
      </c>
      <c r="BV94" s="78" t="s">
        <v>83</v>
      </c>
      <c r="BW94" s="78" t="s">
        <v>4</v>
      </c>
      <c r="BX94" s="78" t="s">
        <v>84</v>
      </c>
      <c r="CL94" s="78" t="s">
        <v>1</v>
      </c>
    </row>
    <row r="95" spans="1:91" s="7" customFormat="1" ht="24.75" customHeight="1">
      <c r="A95" s="80" t="s">
        <v>85</v>
      </c>
      <c r="B95" s="81"/>
      <c r="C95" s="82"/>
      <c r="D95" s="247" t="s">
        <v>86</v>
      </c>
      <c r="E95" s="247"/>
      <c r="F95" s="247"/>
      <c r="G95" s="247"/>
      <c r="H95" s="247"/>
      <c r="I95" s="83"/>
      <c r="J95" s="247" t="s">
        <v>87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'SO 04.1 - Obnova vodovodn...'!J30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84" t="s">
        <v>88</v>
      </c>
      <c r="AR95" s="81"/>
      <c r="AS95" s="85">
        <v>0</v>
      </c>
      <c r="AT95" s="86">
        <f>ROUND(SUM(AV95:AW95),2)</f>
        <v>0</v>
      </c>
      <c r="AU95" s="87">
        <f>'SO 04.1 - Obnova vodovodn...'!P126</f>
        <v>0</v>
      </c>
      <c r="AV95" s="86">
        <f>'SO 04.1 - Obnova vodovodn...'!J33</f>
        <v>0</v>
      </c>
      <c r="AW95" s="86">
        <f>'SO 04.1 - Obnova vodovodn...'!J34</f>
        <v>0</v>
      </c>
      <c r="AX95" s="86">
        <f>'SO 04.1 - Obnova vodovodn...'!J35</f>
        <v>0</v>
      </c>
      <c r="AY95" s="86">
        <f>'SO 04.1 - Obnova vodovodn...'!J36</f>
        <v>0</v>
      </c>
      <c r="AZ95" s="86">
        <f>'SO 04.1 - Obnova vodovodn...'!F33</f>
        <v>0</v>
      </c>
      <c r="BA95" s="86">
        <f>'SO 04.1 - Obnova vodovodn...'!F34</f>
        <v>0</v>
      </c>
      <c r="BB95" s="86">
        <f>'SO 04.1 - Obnova vodovodn...'!F35</f>
        <v>0</v>
      </c>
      <c r="BC95" s="86">
        <f>'SO 04.1 - Obnova vodovodn...'!F36</f>
        <v>0</v>
      </c>
      <c r="BD95" s="88">
        <f>'SO 04.1 - Obnova vodovodn...'!F37</f>
        <v>0</v>
      </c>
      <c r="BT95" s="89" t="s">
        <v>89</v>
      </c>
      <c r="BV95" s="89" t="s">
        <v>83</v>
      </c>
      <c r="BW95" s="89" t="s">
        <v>90</v>
      </c>
      <c r="BX95" s="89" t="s">
        <v>4</v>
      </c>
      <c r="CL95" s="89" t="s">
        <v>1</v>
      </c>
      <c r="CM95" s="89" t="s">
        <v>91</v>
      </c>
    </row>
    <row r="96" spans="1:91" s="7" customFormat="1" ht="24.75" customHeight="1">
      <c r="A96" s="80" t="s">
        <v>85</v>
      </c>
      <c r="B96" s="81"/>
      <c r="C96" s="82"/>
      <c r="D96" s="247" t="s">
        <v>92</v>
      </c>
      <c r="E96" s="247"/>
      <c r="F96" s="247"/>
      <c r="G96" s="247"/>
      <c r="H96" s="247"/>
      <c r="I96" s="83"/>
      <c r="J96" s="247" t="s">
        <v>93</v>
      </c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5">
        <f>'SO 04.2 - Výměna armatur ...'!J30</f>
        <v>0</v>
      </c>
      <c r="AH96" s="246"/>
      <c r="AI96" s="246"/>
      <c r="AJ96" s="246"/>
      <c r="AK96" s="246"/>
      <c r="AL96" s="246"/>
      <c r="AM96" s="246"/>
      <c r="AN96" s="245">
        <f>SUM(AG96,AT96)</f>
        <v>0</v>
      </c>
      <c r="AO96" s="246"/>
      <c r="AP96" s="246"/>
      <c r="AQ96" s="84" t="s">
        <v>88</v>
      </c>
      <c r="AR96" s="81"/>
      <c r="AS96" s="85">
        <v>0</v>
      </c>
      <c r="AT96" s="86">
        <f>ROUND(SUM(AV96:AW96),2)</f>
        <v>0</v>
      </c>
      <c r="AU96" s="87">
        <f>'SO 04.2 - Výměna armatur ...'!P124</f>
        <v>0</v>
      </c>
      <c r="AV96" s="86">
        <f>'SO 04.2 - Výměna armatur ...'!J33</f>
        <v>0</v>
      </c>
      <c r="AW96" s="86">
        <f>'SO 04.2 - Výměna armatur ...'!J34</f>
        <v>0</v>
      </c>
      <c r="AX96" s="86">
        <f>'SO 04.2 - Výměna armatur ...'!J35</f>
        <v>0</v>
      </c>
      <c r="AY96" s="86">
        <f>'SO 04.2 - Výměna armatur ...'!J36</f>
        <v>0</v>
      </c>
      <c r="AZ96" s="86">
        <f>'SO 04.2 - Výměna armatur ...'!F33</f>
        <v>0</v>
      </c>
      <c r="BA96" s="86">
        <f>'SO 04.2 - Výměna armatur ...'!F34</f>
        <v>0</v>
      </c>
      <c r="BB96" s="86">
        <f>'SO 04.2 - Výměna armatur ...'!F35</f>
        <v>0</v>
      </c>
      <c r="BC96" s="86">
        <f>'SO 04.2 - Výměna armatur ...'!F36</f>
        <v>0</v>
      </c>
      <c r="BD96" s="88">
        <f>'SO 04.2 - Výměna armatur ...'!F37</f>
        <v>0</v>
      </c>
      <c r="BT96" s="89" t="s">
        <v>89</v>
      </c>
      <c r="BV96" s="89" t="s">
        <v>83</v>
      </c>
      <c r="BW96" s="89" t="s">
        <v>94</v>
      </c>
      <c r="BX96" s="89" t="s">
        <v>4</v>
      </c>
      <c r="CL96" s="89" t="s">
        <v>1</v>
      </c>
      <c r="CM96" s="89" t="s">
        <v>91</v>
      </c>
    </row>
    <row r="97" spans="1:91" s="7" customFormat="1" ht="16.5" customHeight="1">
      <c r="A97" s="80" t="s">
        <v>85</v>
      </c>
      <c r="B97" s="81"/>
      <c r="C97" s="82"/>
      <c r="D97" s="247" t="s">
        <v>95</v>
      </c>
      <c r="E97" s="247"/>
      <c r="F97" s="247"/>
      <c r="G97" s="247"/>
      <c r="H97" s="247"/>
      <c r="I97" s="83"/>
      <c r="J97" s="247" t="s">
        <v>96</v>
      </c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5">
        <f>'05 - Vedlejší a ostaní ná...'!J30</f>
        <v>0</v>
      </c>
      <c r="AH97" s="246"/>
      <c r="AI97" s="246"/>
      <c r="AJ97" s="246"/>
      <c r="AK97" s="246"/>
      <c r="AL97" s="246"/>
      <c r="AM97" s="246"/>
      <c r="AN97" s="245">
        <f>SUM(AG97,AT97)</f>
        <v>0</v>
      </c>
      <c r="AO97" s="246"/>
      <c r="AP97" s="246"/>
      <c r="AQ97" s="84" t="s">
        <v>88</v>
      </c>
      <c r="AR97" s="81"/>
      <c r="AS97" s="90">
        <v>0</v>
      </c>
      <c r="AT97" s="91">
        <f>ROUND(SUM(AV97:AW97),2)</f>
        <v>0</v>
      </c>
      <c r="AU97" s="92">
        <f>'05 - Vedlejší a ostaní ná...'!P117</f>
        <v>0</v>
      </c>
      <c r="AV97" s="91">
        <f>'05 - Vedlejší a ostaní ná...'!J33</f>
        <v>0</v>
      </c>
      <c r="AW97" s="91">
        <f>'05 - Vedlejší a ostaní ná...'!J34</f>
        <v>0</v>
      </c>
      <c r="AX97" s="91">
        <f>'05 - Vedlejší a ostaní ná...'!J35</f>
        <v>0</v>
      </c>
      <c r="AY97" s="91">
        <f>'05 - Vedlejší a ostaní ná...'!J36</f>
        <v>0</v>
      </c>
      <c r="AZ97" s="91">
        <f>'05 - Vedlejší a ostaní ná...'!F33</f>
        <v>0</v>
      </c>
      <c r="BA97" s="91">
        <f>'05 - Vedlejší a ostaní ná...'!F34</f>
        <v>0</v>
      </c>
      <c r="BB97" s="91">
        <f>'05 - Vedlejší a ostaní ná...'!F35</f>
        <v>0</v>
      </c>
      <c r="BC97" s="91">
        <f>'05 - Vedlejší a ostaní ná...'!F36</f>
        <v>0</v>
      </c>
      <c r="BD97" s="93">
        <f>'05 - Vedlejší a ostaní ná...'!F37</f>
        <v>0</v>
      </c>
      <c r="BT97" s="89" t="s">
        <v>89</v>
      </c>
      <c r="BV97" s="89" t="s">
        <v>83</v>
      </c>
      <c r="BW97" s="89" t="s">
        <v>97</v>
      </c>
      <c r="BX97" s="89" t="s">
        <v>4</v>
      </c>
      <c r="CL97" s="89" t="s">
        <v>1</v>
      </c>
      <c r="CM97" s="89" t="s">
        <v>91</v>
      </c>
    </row>
    <row r="98" spans="1:91" s="2" customFormat="1" ht="30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4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  <row r="99" spans="1:91" s="2" customFormat="1" ht="6.95" customHeight="1">
      <c r="A99" s="33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34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</sheetData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04.1 - Obnova vodovodn...'!C2" display="/" xr:uid="{00000000-0004-0000-0000-000000000000}"/>
    <hyperlink ref="A96" location="'SO 04.2 - Výměna armatur ...'!C2" display="/" xr:uid="{00000000-0004-0000-0000-000001000000}"/>
    <hyperlink ref="A97" location="'05 - Vedlejší a ostaní ná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M390"/>
  <sheetViews>
    <sheetView showGridLines="0" zoomScaleNormal="100" workbookViewId="0">
      <selection activeCell="H391" sqref="H39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8" t="s">
        <v>90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91</v>
      </c>
    </row>
    <row r="4" spans="1:46" s="1" customFormat="1" ht="24.95" customHeight="1">
      <c r="B4" s="21"/>
      <c r="D4" s="22" t="s">
        <v>98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1" t="str">
        <f>'Rekapitulace stavby'!K6</f>
        <v>Mladá Boleslav Čejetice, obnova vodovodu, ul. Nová</v>
      </c>
      <c r="F7" s="252"/>
      <c r="G7" s="252"/>
      <c r="H7" s="252"/>
      <c r="L7" s="21"/>
    </row>
    <row r="8" spans="1:46" s="2" customFormat="1" ht="12" customHeight="1">
      <c r="A8" s="33"/>
      <c r="B8" s="34"/>
      <c r="C8" s="33"/>
      <c r="D8" s="28" t="s">
        <v>99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1" t="s">
        <v>100</v>
      </c>
      <c r="F9" s="253"/>
      <c r="G9" s="253"/>
      <c r="H9" s="253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8. 7. 2024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26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29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30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4" t="str">
        <f>'Rekapitulace stavby'!E14</f>
        <v>Vyplň údaj</v>
      </c>
      <c r="F18" s="215"/>
      <c r="G18" s="215"/>
      <c r="H18" s="215"/>
      <c r="I18" s="28" t="s">
        <v>28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32</v>
      </c>
      <c r="E20" s="33"/>
      <c r="F20" s="33"/>
      <c r="G20" s="33"/>
      <c r="H20" s="33"/>
      <c r="I20" s="28" t="s">
        <v>25</v>
      </c>
      <c r="J20" s="26" t="s">
        <v>33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34</v>
      </c>
      <c r="F21" s="33"/>
      <c r="G21" s="33"/>
      <c r="H21" s="33"/>
      <c r="I21" s="28" t="s">
        <v>28</v>
      </c>
      <c r="J21" s="26" t="s">
        <v>35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38</v>
      </c>
      <c r="F24" s="33"/>
      <c r="G24" s="33"/>
      <c r="H24" s="33"/>
      <c r="I24" s="28" t="s">
        <v>28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39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71.25" customHeight="1">
      <c r="A27" s="95"/>
      <c r="B27" s="96"/>
      <c r="C27" s="95"/>
      <c r="D27" s="95"/>
      <c r="E27" s="220" t="s">
        <v>40</v>
      </c>
      <c r="F27" s="220"/>
      <c r="G27" s="220"/>
      <c r="H27" s="220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41</v>
      </c>
      <c r="E30" s="33"/>
      <c r="F30" s="33"/>
      <c r="G30" s="33"/>
      <c r="H30" s="33"/>
      <c r="I30" s="33"/>
      <c r="J30" s="72">
        <f>ROUND(J126,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43</v>
      </c>
      <c r="G32" s="33"/>
      <c r="H32" s="33"/>
      <c r="I32" s="37" t="s">
        <v>42</v>
      </c>
      <c r="J32" s="37" t="s">
        <v>44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45</v>
      </c>
      <c r="E33" s="28" t="s">
        <v>46</v>
      </c>
      <c r="F33" s="100">
        <f>ROUND((SUM(BE126:BE388)),  2)</f>
        <v>0</v>
      </c>
      <c r="G33" s="33"/>
      <c r="H33" s="33"/>
      <c r="I33" s="101">
        <v>0.21</v>
      </c>
      <c r="J33" s="100">
        <f>ROUND(((SUM(BE126:BE388))*I33),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47</v>
      </c>
      <c r="F34" s="100">
        <f>ROUND((SUM(BF126:BF388)),  2)</f>
        <v>0</v>
      </c>
      <c r="G34" s="33"/>
      <c r="H34" s="33"/>
      <c r="I34" s="101">
        <v>0.12</v>
      </c>
      <c r="J34" s="100">
        <f>ROUND(((SUM(BF126:BF388))*I34),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48</v>
      </c>
      <c r="F35" s="100">
        <f>ROUND((SUM(BG126:BG388)), 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49</v>
      </c>
      <c r="F36" s="100">
        <f>ROUND((SUM(BH126:BH388)),  2)</f>
        <v>0</v>
      </c>
      <c r="G36" s="33"/>
      <c r="H36" s="33"/>
      <c r="I36" s="101">
        <v>0.12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50</v>
      </c>
      <c r="F37" s="100">
        <f>ROUND((SUM(BI126:BI388)),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51</v>
      </c>
      <c r="E39" s="61"/>
      <c r="F39" s="61"/>
      <c r="G39" s="104" t="s">
        <v>52</v>
      </c>
      <c r="H39" s="105" t="s">
        <v>53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54</v>
      </c>
      <c r="E50" s="45"/>
      <c r="F50" s="45"/>
      <c r="G50" s="44" t="s">
        <v>55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56</v>
      </c>
      <c r="E61" s="36"/>
      <c r="F61" s="108" t="s">
        <v>57</v>
      </c>
      <c r="G61" s="46" t="s">
        <v>56</v>
      </c>
      <c r="H61" s="36"/>
      <c r="I61" s="36"/>
      <c r="J61" s="109" t="s">
        <v>57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58</v>
      </c>
      <c r="E65" s="47"/>
      <c r="F65" s="47"/>
      <c r="G65" s="44" t="s">
        <v>59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56</v>
      </c>
      <c r="E76" s="36"/>
      <c r="F76" s="108" t="s">
        <v>57</v>
      </c>
      <c r="G76" s="46" t="s">
        <v>56</v>
      </c>
      <c r="H76" s="36"/>
      <c r="I76" s="36"/>
      <c r="J76" s="109" t="s">
        <v>57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1" t="str">
        <f>E7</f>
        <v>Mladá Boleslav Čejetice, obnova vodovodu, ul. Nová</v>
      </c>
      <c r="F85" s="252"/>
      <c r="G85" s="252"/>
      <c r="H85" s="25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1" t="str">
        <f>E9</f>
        <v>SO 04.1 - Obnova vodovodního řadu v ulici Nová</v>
      </c>
      <c r="F87" s="253"/>
      <c r="G87" s="253"/>
      <c r="H87" s="253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Čejetice</v>
      </c>
      <c r="G89" s="33"/>
      <c r="H89" s="33"/>
      <c r="I89" s="28" t="s">
        <v>22</v>
      </c>
      <c r="J89" s="56" t="str">
        <f>IF(J12="","",J12)</f>
        <v>8. 7. 2024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>Vodovody a kanalizace Mladá Boleslav, a.s.</v>
      </c>
      <c r="G91" s="33"/>
      <c r="H91" s="33"/>
      <c r="I91" s="28" t="s">
        <v>32</v>
      </c>
      <c r="J91" s="31" t="str">
        <f>E21</f>
        <v>ŠINDLAR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30</v>
      </c>
      <c r="D92" s="33"/>
      <c r="E92" s="33"/>
      <c r="F92" s="26" t="str">
        <f>IF(E18="","",E18)</f>
        <v>Vyplň údaj</v>
      </c>
      <c r="G92" s="33"/>
      <c r="H92" s="33"/>
      <c r="I92" s="28" t="s">
        <v>37</v>
      </c>
      <c r="J92" s="31" t="str">
        <f>E24</f>
        <v>Roman Bárta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102</v>
      </c>
      <c r="D94" s="102"/>
      <c r="E94" s="102"/>
      <c r="F94" s="102"/>
      <c r="G94" s="102"/>
      <c r="H94" s="102"/>
      <c r="I94" s="102"/>
      <c r="J94" s="111" t="s">
        <v>103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104</v>
      </c>
      <c r="D96" s="33"/>
      <c r="E96" s="33"/>
      <c r="F96" s="33"/>
      <c r="G96" s="33"/>
      <c r="H96" s="33"/>
      <c r="I96" s="33"/>
      <c r="J96" s="72">
        <f>J126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105</v>
      </c>
    </row>
    <row r="97" spans="1:31" s="9" customFormat="1" ht="24.95" customHeight="1">
      <c r="B97" s="113"/>
      <c r="D97" s="114" t="s">
        <v>106</v>
      </c>
      <c r="E97" s="115"/>
      <c r="F97" s="115"/>
      <c r="G97" s="115"/>
      <c r="H97" s="115"/>
      <c r="I97" s="115"/>
      <c r="J97" s="116">
        <f>J127</f>
        <v>0</v>
      </c>
      <c r="L97" s="113"/>
    </row>
    <row r="98" spans="1:31" s="10" customFormat="1" ht="19.899999999999999" customHeight="1">
      <c r="B98" s="117"/>
      <c r="D98" s="118" t="s">
        <v>107</v>
      </c>
      <c r="E98" s="119"/>
      <c r="F98" s="119"/>
      <c r="G98" s="119"/>
      <c r="H98" s="119"/>
      <c r="I98" s="119"/>
      <c r="J98" s="120">
        <f>J128</f>
        <v>0</v>
      </c>
      <c r="L98" s="117"/>
    </row>
    <row r="99" spans="1:31" s="10" customFormat="1" ht="19.899999999999999" customHeight="1">
      <c r="B99" s="117"/>
      <c r="D99" s="118" t="s">
        <v>108</v>
      </c>
      <c r="E99" s="119"/>
      <c r="F99" s="119"/>
      <c r="G99" s="119"/>
      <c r="H99" s="119"/>
      <c r="I99" s="119"/>
      <c r="J99" s="120">
        <f>J217</f>
        <v>0</v>
      </c>
      <c r="L99" s="117"/>
    </row>
    <row r="100" spans="1:31" s="10" customFormat="1" ht="19.899999999999999" customHeight="1">
      <c r="B100" s="117"/>
      <c r="D100" s="118" t="s">
        <v>109</v>
      </c>
      <c r="E100" s="119"/>
      <c r="F100" s="119"/>
      <c r="G100" s="119"/>
      <c r="H100" s="119"/>
      <c r="I100" s="119"/>
      <c r="J100" s="120">
        <f>J221</f>
        <v>0</v>
      </c>
      <c r="L100" s="117"/>
    </row>
    <row r="101" spans="1:31" s="10" customFormat="1" ht="19.899999999999999" customHeight="1">
      <c r="B101" s="117"/>
      <c r="D101" s="118" t="s">
        <v>110</v>
      </c>
      <c r="E101" s="119"/>
      <c r="F101" s="119"/>
      <c r="G101" s="119"/>
      <c r="H101" s="119"/>
      <c r="I101" s="119"/>
      <c r="J101" s="120">
        <f>J238</f>
        <v>0</v>
      </c>
      <c r="L101" s="117"/>
    </row>
    <row r="102" spans="1:31" s="10" customFormat="1" ht="19.899999999999999" customHeight="1">
      <c r="B102" s="117"/>
      <c r="D102" s="118" t="s">
        <v>111</v>
      </c>
      <c r="E102" s="119"/>
      <c r="F102" s="119"/>
      <c r="G102" s="119"/>
      <c r="H102" s="119"/>
      <c r="I102" s="119"/>
      <c r="J102" s="120">
        <f>J283</f>
        <v>0</v>
      </c>
      <c r="L102" s="117"/>
    </row>
    <row r="103" spans="1:31" s="10" customFormat="1" ht="19.899999999999999" customHeight="1">
      <c r="B103" s="117"/>
      <c r="D103" s="118" t="s">
        <v>112</v>
      </c>
      <c r="E103" s="119"/>
      <c r="F103" s="119"/>
      <c r="G103" s="119"/>
      <c r="H103" s="119"/>
      <c r="I103" s="119"/>
      <c r="J103" s="120">
        <f>J346</f>
        <v>0</v>
      </c>
      <c r="L103" s="117"/>
    </row>
    <row r="104" spans="1:31" s="10" customFormat="1" ht="19.899999999999999" customHeight="1">
      <c r="B104" s="117"/>
      <c r="D104" s="118" t="s">
        <v>113</v>
      </c>
      <c r="E104" s="119"/>
      <c r="F104" s="119"/>
      <c r="G104" s="119"/>
      <c r="H104" s="119"/>
      <c r="I104" s="119"/>
      <c r="J104" s="120">
        <f>J363</f>
        <v>0</v>
      </c>
      <c r="L104" s="117"/>
    </row>
    <row r="105" spans="1:31" s="10" customFormat="1" ht="19.899999999999999" customHeight="1">
      <c r="B105" s="117"/>
      <c r="D105" s="118" t="s">
        <v>114</v>
      </c>
      <c r="E105" s="119"/>
      <c r="F105" s="119"/>
      <c r="G105" s="119"/>
      <c r="H105" s="119"/>
      <c r="I105" s="119"/>
      <c r="J105" s="120">
        <f>J374</f>
        <v>0</v>
      </c>
      <c r="L105" s="117"/>
    </row>
    <row r="106" spans="1:31" s="9" customFormat="1" ht="24.95" customHeight="1">
      <c r="B106" s="113"/>
      <c r="D106" s="114" t="s">
        <v>115</v>
      </c>
      <c r="E106" s="115"/>
      <c r="F106" s="115"/>
      <c r="G106" s="115"/>
      <c r="H106" s="115"/>
      <c r="I106" s="115"/>
      <c r="J106" s="116">
        <f>J376</f>
        <v>0</v>
      </c>
      <c r="L106" s="113"/>
    </row>
    <row r="107" spans="1:31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2" customFormat="1" ht="6.95" customHeight="1">
      <c r="A112" s="33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3"/>
      <c r="D116" s="33"/>
      <c r="E116" s="251" t="str">
        <f>E7</f>
        <v>Mladá Boleslav Čejetice, obnova vodovodu, ul. Nová</v>
      </c>
      <c r="F116" s="252"/>
      <c r="G116" s="252"/>
      <c r="H116" s="252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99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31" t="str">
        <f>E9</f>
        <v>SO 04.1 - Obnova vodovodního řadu v ulici Nová</v>
      </c>
      <c r="F118" s="253"/>
      <c r="G118" s="253"/>
      <c r="H118" s="25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3"/>
      <c r="E120" s="33"/>
      <c r="F120" s="26" t="str">
        <f>F12</f>
        <v>Čejetice</v>
      </c>
      <c r="G120" s="33"/>
      <c r="H120" s="33"/>
      <c r="I120" s="28" t="s">
        <v>22</v>
      </c>
      <c r="J120" s="56" t="str">
        <f>IF(J12="","",J12)</f>
        <v>8. 7. 2024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2" customHeight="1">
      <c r="A122" s="33"/>
      <c r="B122" s="34"/>
      <c r="C122" s="28" t="s">
        <v>24</v>
      </c>
      <c r="D122" s="33"/>
      <c r="E122" s="33"/>
      <c r="F122" s="26" t="str">
        <f>E15</f>
        <v>Vodovody a kanalizace Mladá Boleslav, a.s.</v>
      </c>
      <c r="G122" s="33"/>
      <c r="H122" s="33"/>
      <c r="I122" s="28" t="s">
        <v>32</v>
      </c>
      <c r="J122" s="31" t="str">
        <f>E21</f>
        <v>ŠINDLAR s.r.o.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30</v>
      </c>
      <c r="D123" s="33"/>
      <c r="E123" s="33"/>
      <c r="F123" s="26" t="str">
        <f>IF(E18="","",E18)</f>
        <v>Vyplň údaj</v>
      </c>
      <c r="G123" s="33"/>
      <c r="H123" s="33"/>
      <c r="I123" s="28" t="s">
        <v>37</v>
      </c>
      <c r="J123" s="31" t="str">
        <f>E24</f>
        <v>Roman Bárta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21"/>
      <c r="B125" s="122"/>
      <c r="C125" s="123" t="s">
        <v>117</v>
      </c>
      <c r="D125" s="124" t="s">
        <v>66</v>
      </c>
      <c r="E125" s="124" t="s">
        <v>62</v>
      </c>
      <c r="F125" s="124" t="s">
        <v>63</v>
      </c>
      <c r="G125" s="124" t="s">
        <v>118</v>
      </c>
      <c r="H125" s="124" t="s">
        <v>119</v>
      </c>
      <c r="I125" s="124" t="s">
        <v>120</v>
      </c>
      <c r="J125" s="124" t="s">
        <v>103</v>
      </c>
      <c r="K125" s="125" t="s">
        <v>121</v>
      </c>
      <c r="L125" s="126"/>
      <c r="M125" s="63" t="s">
        <v>1</v>
      </c>
      <c r="N125" s="64" t="s">
        <v>45</v>
      </c>
      <c r="O125" s="64" t="s">
        <v>122</v>
      </c>
      <c r="P125" s="64" t="s">
        <v>123</v>
      </c>
      <c r="Q125" s="64" t="s">
        <v>124</v>
      </c>
      <c r="R125" s="64" t="s">
        <v>125</v>
      </c>
      <c r="S125" s="64" t="s">
        <v>126</v>
      </c>
      <c r="T125" s="65" t="s">
        <v>127</v>
      </c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</row>
    <row r="126" spans="1:63" s="2" customFormat="1" ht="22.9" customHeight="1">
      <c r="A126" s="33"/>
      <c r="B126" s="34"/>
      <c r="C126" s="70" t="s">
        <v>128</v>
      </c>
      <c r="D126" s="33"/>
      <c r="E126" s="33"/>
      <c r="F126" s="33"/>
      <c r="G126" s="33"/>
      <c r="H126" s="33"/>
      <c r="I126" s="33"/>
      <c r="J126" s="127">
        <f>BK126</f>
        <v>0</v>
      </c>
      <c r="K126" s="33"/>
      <c r="L126" s="34"/>
      <c r="M126" s="66"/>
      <c r="N126" s="57"/>
      <c r="O126" s="67"/>
      <c r="P126" s="128">
        <f>P127+P376</f>
        <v>0</v>
      </c>
      <c r="Q126" s="67"/>
      <c r="R126" s="128">
        <f>R127+R376</f>
        <v>614.19613679999998</v>
      </c>
      <c r="S126" s="67"/>
      <c r="T126" s="129">
        <f>T127+T376</f>
        <v>412.55754000000007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80</v>
      </c>
      <c r="AU126" s="18" t="s">
        <v>105</v>
      </c>
      <c r="BK126" s="130">
        <f>BK127+BK376</f>
        <v>0</v>
      </c>
    </row>
    <row r="127" spans="1:63" s="12" customFormat="1" ht="25.9" customHeight="1">
      <c r="B127" s="131"/>
      <c r="D127" s="132" t="s">
        <v>80</v>
      </c>
      <c r="E127" s="133" t="s">
        <v>129</v>
      </c>
      <c r="F127" s="133" t="s">
        <v>130</v>
      </c>
      <c r="I127" s="134"/>
      <c r="J127" s="135">
        <f>BK127</f>
        <v>0</v>
      </c>
      <c r="L127" s="131"/>
      <c r="M127" s="136"/>
      <c r="N127" s="137"/>
      <c r="O127" s="137"/>
      <c r="P127" s="138">
        <f>P128+P217+P221+P238+P283+P346+P363+P374</f>
        <v>0</v>
      </c>
      <c r="Q127" s="137"/>
      <c r="R127" s="138">
        <f>R128+R217+R221+R238+R283+R346+R363+R374</f>
        <v>613.69613679999998</v>
      </c>
      <c r="S127" s="137"/>
      <c r="T127" s="139">
        <f>T128+T217+T221+T238+T283+T346+T363+T374</f>
        <v>412.55754000000007</v>
      </c>
      <c r="AR127" s="132" t="s">
        <v>89</v>
      </c>
      <c r="AT127" s="140" t="s">
        <v>80</v>
      </c>
      <c r="AU127" s="140" t="s">
        <v>81</v>
      </c>
      <c r="AY127" s="132" t="s">
        <v>131</v>
      </c>
      <c r="BK127" s="141">
        <f>BK128+BK217+BK221+BK238+BK283+BK346+BK363+BK374</f>
        <v>0</v>
      </c>
    </row>
    <row r="128" spans="1:63" s="12" customFormat="1" ht="22.9" customHeight="1">
      <c r="B128" s="131"/>
      <c r="D128" s="132" t="s">
        <v>80</v>
      </c>
      <c r="E128" s="142" t="s">
        <v>89</v>
      </c>
      <c r="F128" s="142" t="s">
        <v>132</v>
      </c>
      <c r="I128" s="134"/>
      <c r="J128" s="143">
        <f>BK128</f>
        <v>0</v>
      </c>
      <c r="L128" s="131"/>
      <c r="M128" s="136"/>
      <c r="N128" s="137"/>
      <c r="O128" s="137"/>
      <c r="P128" s="138">
        <f>SUM(P129:P216)</f>
        <v>0</v>
      </c>
      <c r="Q128" s="137"/>
      <c r="R128" s="138">
        <f>SUM(R129:R216)</f>
        <v>471.20908579999997</v>
      </c>
      <c r="S128" s="137"/>
      <c r="T128" s="139">
        <f>SUM(T129:T216)</f>
        <v>400.09820000000008</v>
      </c>
      <c r="AR128" s="132" t="s">
        <v>89</v>
      </c>
      <c r="AT128" s="140" t="s">
        <v>80</v>
      </c>
      <c r="AU128" s="140" t="s">
        <v>89</v>
      </c>
      <c r="AY128" s="132" t="s">
        <v>131</v>
      </c>
      <c r="BK128" s="141">
        <f>SUM(BK129:BK216)</f>
        <v>0</v>
      </c>
    </row>
    <row r="129" spans="1:65" s="2" customFormat="1" ht="66.75" customHeight="1">
      <c r="A129" s="33"/>
      <c r="B129" s="144"/>
      <c r="C129" s="145" t="s">
        <v>89</v>
      </c>
      <c r="D129" s="145" t="s">
        <v>133</v>
      </c>
      <c r="E129" s="146" t="s">
        <v>134</v>
      </c>
      <c r="F129" s="147" t="s">
        <v>135</v>
      </c>
      <c r="G129" s="148" t="s">
        <v>136</v>
      </c>
      <c r="H129" s="149">
        <v>278.8</v>
      </c>
      <c r="I129" s="150"/>
      <c r="J129" s="151">
        <f>ROUND(I129*H129,2)</f>
        <v>0</v>
      </c>
      <c r="K129" s="147" t="s">
        <v>137</v>
      </c>
      <c r="L129" s="34"/>
      <c r="M129" s="152" t="s">
        <v>1</v>
      </c>
      <c r="N129" s="153" t="s">
        <v>46</v>
      </c>
      <c r="O129" s="59"/>
      <c r="P129" s="154">
        <f>O129*H129</f>
        <v>0</v>
      </c>
      <c r="Q129" s="154">
        <v>0</v>
      </c>
      <c r="R129" s="154">
        <f>Q129*H129</f>
        <v>0</v>
      </c>
      <c r="S129" s="154">
        <v>0.44</v>
      </c>
      <c r="T129" s="155">
        <f>S129*H129</f>
        <v>122.67200000000001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6" t="s">
        <v>138</v>
      </c>
      <c r="AT129" s="156" t="s">
        <v>133</v>
      </c>
      <c r="AU129" s="156" t="s">
        <v>91</v>
      </c>
      <c r="AY129" s="18" t="s">
        <v>131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8" t="s">
        <v>89</v>
      </c>
      <c r="BK129" s="157">
        <f>ROUND(I129*H129,2)</f>
        <v>0</v>
      </c>
      <c r="BL129" s="18" t="s">
        <v>138</v>
      </c>
      <c r="BM129" s="156" t="s">
        <v>139</v>
      </c>
    </row>
    <row r="130" spans="1:65" s="13" customFormat="1" ht="11.25">
      <c r="B130" s="158"/>
      <c r="D130" s="159" t="s">
        <v>140</v>
      </c>
      <c r="E130" s="160" t="s">
        <v>1</v>
      </c>
      <c r="F130" s="161" t="s">
        <v>141</v>
      </c>
      <c r="H130" s="160" t="s">
        <v>1</v>
      </c>
      <c r="I130" s="162"/>
      <c r="L130" s="158"/>
      <c r="M130" s="163"/>
      <c r="N130" s="164"/>
      <c r="O130" s="164"/>
      <c r="P130" s="164"/>
      <c r="Q130" s="164"/>
      <c r="R130" s="164"/>
      <c r="S130" s="164"/>
      <c r="T130" s="165"/>
      <c r="AT130" s="160" t="s">
        <v>140</v>
      </c>
      <c r="AU130" s="160" t="s">
        <v>91</v>
      </c>
      <c r="AV130" s="13" t="s">
        <v>89</v>
      </c>
      <c r="AW130" s="13" t="s">
        <v>36</v>
      </c>
      <c r="AX130" s="13" t="s">
        <v>81</v>
      </c>
      <c r="AY130" s="160" t="s">
        <v>131</v>
      </c>
    </row>
    <row r="131" spans="1:65" s="13" customFormat="1" ht="11.25">
      <c r="B131" s="158"/>
      <c r="D131" s="159" t="s">
        <v>140</v>
      </c>
      <c r="E131" s="160" t="s">
        <v>1</v>
      </c>
      <c r="F131" s="161" t="s">
        <v>142</v>
      </c>
      <c r="H131" s="160" t="s">
        <v>1</v>
      </c>
      <c r="I131" s="162"/>
      <c r="L131" s="158"/>
      <c r="M131" s="163"/>
      <c r="N131" s="164"/>
      <c r="O131" s="164"/>
      <c r="P131" s="164"/>
      <c r="Q131" s="164"/>
      <c r="R131" s="164"/>
      <c r="S131" s="164"/>
      <c r="T131" s="165"/>
      <c r="AT131" s="160" t="s">
        <v>140</v>
      </c>
      <c r="AU131" s="160" t="s">
        <v>91</v>
      </c>
      <c r="AV131" s="13" t="s">
        <v>89</v>
      </c>
      <c r="AW131" s="13" t="s">
        <v>36</v>
      </c>
      <c r="AX131" s="13" t="s">
        <v>81</v>
      </c>
      <c r="AY131" s="160" t="s">
        <v>131</v>
      </c>
    </row>
    <row r="132" spans="1:65" s="14" customFormat="1" ht="11.25">
      <c r="B132" s="166"/>
      <c r="D132" s="159" t="s">
        <v>140</v>
      </c>
      <c r="E132" s="167" t="s">
        <v>1</v>
      </c>
      <c r="F132" s="168" t="s">
        <v>143</v>
      </c>
      <c r="H132" s="169">
        <v>274.8</v>
      </c>
      <c r="I132" s="170"/>
      <c r="L132" s="166"/>
      <c r="M132" s="171"/>
      <c r="N132" s="172"/>
      <c r="O132" s="172"/>
      <c r="P132" s="172"/>
      <c r="Q132" s="172"/>
      <c r="R132" s="172"/>
      <c r="S132" s="172"/>
      <c r="T132" s="173"/>
      <c r="AT132" s="167" t="s">
        <v>140</v>
      </c>
      <c r="AU132" s="167" t="s">
        <v>91</v>
      </c>
      <c r="AV132" s="14" t="s">
        <v>91</v>
      </c>
      <c r="AW132" s="14" t="s">
        <v>36</v>
      </c>
      <c r="AX132" s="14" t="s">
        <v>81</v>
      </c>
      <c r="AY132" s="167" t="s">
        <v>131</v>
      </c>
    </row>
    <row r="133" spans="1:65" s="14" customFormat="1" ht="11.25">
      <c r="B133" s="166"/>
      <c r="D133" s="159" t="s">
        <v>140</v>
      </c>
      <c r="E133" s="167" t="s">
        <v>1</v>
      </c>
      <c r="F133" s="168" t="s">
        <v>144</v>
      </c>
      <c r="H133" s="169">
        <v>4</v>
      </c>
      <c r="I133" s="170"/>
      <c r="L133" s="166"/>
      <c r="M133" s="171"/>
      <c r="N133" s="172"/>
      <c r="O133" s="172"/>
      <c r="P133" s="172"/>
      <c r="Q133" s="172"/>
      <c r="R133" s="172"/>
      <c r="S133" s="172"/>
      <c r="T133" s="173"/>
      <c r="AT133" s="167" t="s">
        <v>140</v>
      </c>
      <c r="AU133" s="167" t="s">
        <v>91</v>
      </c>
      <c r="AV133" s="14" t="s">
        <v>91</v>
      </c>
      <c r="AW133" s="14" t="s">
        <v>36</v>
      </c>
      <c r="AX133" s="14" t="s">
        <v>81</v>
      </c>
      <c r="AY133" s="167" t="s">
        <v>131</v>
      </c>
    </row>
    <row r="134" spans="1:65" s="15" customFormat="1" ht="11.25">
      <c r="B134" s="174"/>
      <c r="D134" s="159" t="s">
        <v>140</v>
      </c>
      <c r="E134" s="175" t="s">
        <v>1</v>
      </c>
      <c r="F134" s="176" t="s">
        <v>145</v>
      </c>
      <c r="H134" s="177">
        <v>278.8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140</v>
      </c>
      <c r="AU134" s="175" t="s">
        <v>91</v>
      </c>
      <c r="AV134" s="15" t="s">
        <v>138</v>
      </c>
      <c r="AW134" s="15" t="s">
        <v>36</v>
      </c>
      <c r="AX134" s="15" t="s">
        <v>89</v>
      </c>
      <c r="AY134" s="175" t="s">
        <v>131</v>
      </c>
    </row>
    <row r="135" spans="1:65" s="2" customFormat="1" ht="66.75" customHeight="1">
      <c r="A135" s="33"/>
      <c r="B135" s="144"/>
      <c r="C135" s="145" t="s">
        <v>91</v>
      </c>
      <c r="D135" s="145" t="s">
        <v>133</v>
      </c>
      <c r="E135" s="146" t="s">
        <v>146</v>
      </c>
      <c r="F135" s="147" t="s">
        <v>147</v>
      </c>
      <c r="G135" s="148" t="s">
        <v>136</v>
      </c>
      <c r="H135" s="149">
        <v>278.8</v>
      </c>
      <c r="I135" s="150"/>
      <c r="J135" s="151">
        <f>ROUND(I135*H135,2)</f>
        <v>0</v>
      </c>
      <c r="K135" s="147" t="s">
        <v>137</v>
      </c>
      <c r="L135" s="34"/>
      <c r="M135" s="152" t="s">
        <v>1</v>
      </c>
      <c r="N135" s="153" t="s">
        <v>46</v>
      </c>
      <c r="O135" s="59"/>
      <c r="P135" s="154">
        <f>O135*H135</f>
        <v>0</v>
      </c>
      <c r="Q135" s="154">
        <v>0</v>
      </c>
      <c r="R135" s="154">
        <f>Q135*H135</f>
        <v>0</v>
      </c>
      <c r="S135" s="154">
        <v>0.57999999999999996</v>
      </c>
      <c r="T135" s="155">
        <f>S135*H135</f>
        <v>161.70400000000001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6" t="s">
        <v>138</v>
      </c>
      <c r="AT135" s="156" t="s">
        <v>133</v>
      </c>
      <c r="AU135" s="156" t="s">
        <v>91</v>
      </c>
      <c r="AY135" s="18" t="s">
        <v>131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8" t="s">
        <v>89</v>
      </c>
      <c r="BK135" s="157">
        <f>ROUND(I135*H135,2)</f>
        <v>0</v>
      </c>
      <c r="BL135" s="18" t="s">
        <v>138</v>
      </c>
      <c r="BM135" s="156" t="s">
        <v>148</v>
      </c>
    </row>
    <row r="136" spans="1:65" s="13" customFormat="1" ht="11.25">
      <c r="B136" s="158"/>
      <c r="D136" s="159" t="s">
        <v>140</v>
      </c>
      <c r="E136" s="160" t="s">
        <v>1</v>
      </c>
      <c r="F136" s="161" t="s">
        <v>149</v>
      </c>
      <c r="H136" s="160" t="s">
        <v>1</v>
      </c>
      <c r="I136" s="162"/>
      <c r="L136" s="158"/>
      <c r="M136" s="163"/>
      <c r="N136" s="164"/>
      <c r="O136" s="164"/>
      <c r="P136" s="164"/>
      <c r="Q136" s="164"/>
      <c r="R136" s="164"/>
      <c r="S136" s="164"/>
      <c r="T136" s="165"/>
      <c r="AT136" s="160" t="s">
        <v>140</v>
      </c>
      <c r="AU136" s="160" t="s">
        <v>91</v>
      </c>
      <c r="AV136" s="13" t="s">
        <v>89</v>
      </c>
      <c r="AW136" s="13" t="s">
        <v>36</v>
      </c>
      <c r="AX136" s="13" t="s">
        <v>81</v>
      </c>
      <c r="AY136" s="160" t="s">
        <v>131</v>
      </c>
    </row>
    <row r="137" spans="1:65" s="14" customFormat="1" ht="11.25">
      <c r="B137" s="166"/>
      <c r="D137" s="159" t="s">
        <v>140</v>
      </c>
      <c r="E137" s="167" t="s">
        <v>1</v>
      </c>
      <c r="F137" s="168" t="s">
        <v>143</v>
      </c>
      <c r="H137" s="169">
        <v>274.8</v>
      </c>
      <c r="I137" s="170"/>
      <c r="L137" s="166"/>
      <c r="M137" s="171"/>
      <c r="N137" s="172"/>
      <c r="O137" s="172"/>
      <c r="P137" s="172"/>
      <c r="Q137" s="172"/>
      <c r="R137" s="172"/>
      <c r="S137" s="172"/>
      <c r="T137" s="173"/>
      <c r="AT137" s="167" t="s">
        <v>140</v>
      </c>
      <c r="AU137" s="167" t="s">
        <v>91</v>
      </c>
      <c r="AV137" s="14" t="s">
        <v>91</v>
      </c>
      <c r="AW137" s="14" t="s">
        <v>36</v>
      </c>
      <c r="AX137" s="14" t="s">
        <v>81</v>
      </c>
      <c r="AY137" s="167" t="s">
        <v>131</v>
      </c>
    </row>
    <row r="138" spans="1:65" s="14" customFormat="1" ht="11.25">
      <c r="B138" s="166"/>
      <c r="D138" s="159" t="s">
        <v>140</v>
      </c>
      <c r="E138" s="167" t="s">
        <v>1</v>
      </c>
      <c r="F138" s="168" t="s">
        <v>144</v>
      </c>
      <c r="H138" s="169">
        <v>4</v>
      </c>
      <c r="I138" s="170"/>
      <c r="L138" s="166"/>
      <c r="M138" s="171"/>
      <c r="N138" s="172"/>
      <c r="O138" s="172"/>
      <c r="P138" s="172"/>
      <c r="Q138" s="172"/>
      <c r="R138" s="172"/>
      <c r="S138" s="172"/>
      <c r="T138" s="173"/>
      <c r="AT138" s="167" t="s">
        <v>140</v>
      </c>
      <c r="AU138" s="167" t="s">
        <v>91</v>
      </c>
      <c r="AV138" s="14" t="s">
        <v>91</v>
      </c>
      <c r="AW138" s="14" t="s">
        <v>36</v>
      </c>
      <c r="AX138" s="14" t="s">
        <v>81</v>
      </c>
      <c r="AY138" s="167" t="s">
        <v>131</v>
      </c>
    </row>
    <row r="139" spans="1:65" s="15" customFormat="1" ht="11.25">
      <c r="B139" s="174"/>
      <c r="D139" s="159" t="s">
        <v>140</v>
      </c>
      <c r="E139" s="175" t="s">
        <v>1</v>
      </c>
      <c r="F139" s="176" t="s">
        <v>145</v>
      </c>
      <c r="H139" s="177">
        <v>278.8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140</v>
      </c>
      <c r="AU139" s="175" t="s">
        <v>91</v>
      </c>
      <c r="AV139" s="15" t="s">
        <v>138</v>
      </c>
      <c r="AW139" s="15" t="s">
        <v>36</v>
      </c>
      <c r="AX139" s="15" t="s">
        <v>89</v>
      </c>
      <c r="AY139" s="175" t="s">
        <v>131</v>
      </c>
    </row>
    <row r="140" spans="1:65" s="2" customFormat="1" ht="44.25" customHeight="1">
      <c r="A140" s="33"/>
      <c r="B140" s="144"/>
      <c r="C140" s="145" t="s">
        <v>150</v>
      </c>
      <c r="D140" s="145" t="s">
        <v>133</v>
      </c>
      <c r="E140" s="146" t="s">
        <v>151</v>
      </c>
      <c r="F140" s="147" t="s">
        <v>152</v>
      </c>
      <c r="G140" s="148" t="s">
        <v>136</v>
      </c>
      <c r="H140" s="149">
        <v>278.8</v>
      </c>
      <c r="I140" s="150"/>
      <c r="J140" s="151">
        <f>ROUND(I140*H140,2)</f>
        <v>0</v>
      </c>
      <c r="K140" s="147" t="s">
        <v>137</v>
      </c>
      <c r="L140" s="34"/>
      <c r="M140" s="152" t="s">
        <v>1</v>
      </c>
      <c r="N140" s="153" t="s">
        <v>46</v>
      </c>
      <c r="O140" s="59"/>
      <c r="P140" s="154">
        <f>O140*H140</f>
        <v>0</v>
      </c>
      <c r="Q140" s="154">
        <v>3.0000000000000001E-5</v>
      </c>
      <c r="R140" s="154">
        <f>Q140*H140</f>
        <v>8.3639999999999999E-3</v>
      </c>
      <c r="S140" s="154">
        <v>0.23</v>
      </c>
      <c r="T140" s="155">
        <f>S140*H140</f>
        <v>64.124000000000009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6" t="s">
        <v>138</v>
      </c>
      <c r="AT140" s="156" t="s">
        <v>133</v>
      </c>
      <c r="AU140" s="156" t="s">
        <v>91</v>
      </c>
      <c r="AY140" s="18" t="s">
        <v>131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8" t="s">
        <v>89</v>
      </c>
      <c r="BK140" s="157">
        <f>ROUND(I140*H140,2)</f>
        <v>0</v>
      </c>
      <c r="BL140" s="18" t="s">
        <v>138</v>
      </c>
      <c r="BM140" s="156" t="s">
        <v>153</v>
      </c>
    </row>
    <row r="141" spans="1:65" s="13" customFormat="1" ht="11.25">
      <c r="B141" s="158"/>
      <c r="D141" s="159" t="s">
        <v>140</v>
      </c>
      <c r="E141" s="160" t="s">
        <v>1</v>
      </c>
      <c r="F141" s="161" t="s">
        <v>141</v>
      </c>
      <c r="H141" s="160" t="s">
        <v>1</v>
      </c>
      <c r="I141" s="162"/>
      <c r="L141" s="158"/>
      <c r="M141" s="163"/>
      <c r="N141" s="164"/>
      <c r="O141" s="164"/>
      <c r="P141" s="164"/>
      <c r="Q141" s="164"/>
      <c r="R141" s="164"/>
      <c r="S141" s="164"/>
      <c r="T141" s="165"/>
      <c r="AT141" s="160" t="s">
        <v>140</v>
      </c>
      <c r="AU141" s="160" t="s">
        <v>91</v>
      </c>
      <c r="AV141" s="13" t="s">
        <v>89</v>
      </c>
      <c r="AW141" s="13" t="s">
        <v>36</v>
      </c>
      <c r="AX141" s="13" t="s">
        <v>81</v>
      </c>
      <c r="AY141" s="160" t="s">
        <v>131</v>
      </c>
    </row>
    <row r="142" spans="1:65" s="13" customFormat="1" ht="11.25">
      <c r="B142" s="158"/>
      <c r="D142" s="159" t="s">
        <v>140</v>
      </c>
      <c r="E142" s="160" t="s">
        <v>1</v>
      </c>
      <c r="F142" s="161" t="s">
        <v>142</v>
      </c>
      <c r="H142" s="160" t="s">
        <v>1</v>
      </c>
      <c r="I142" s="162"/>
      <c r="L142" s="158"/>
      <c r="M142" s="163"/>
      <c r="N142" s="164"/>
      <c r="O142" s="164"/>
      <c r="P142" s="164"/>
      <c r="Q142" s="164"/>
      <c r="R142" s="164"/>
      <c r="S142" s="164"/>
      <c r="T142" s="165"/>
      <c r="AT142" s="160" t="s">
        <v>140</v>
      </c>
      <c r="AU142" s="160" t="s">
        <v>91</v>
      </c>
      <c r="AV142" s="13" t="s">
        <v>89</v>
      </c>
      <c r="AW142" s="13" t="s">
        <v>36</v>
      </c>
      <c r="AX142" s="13" t="s">
        <v>81</v>
      </c>
      <c r="AY142" s="160" t="s">
        <v>131</v>
      </c>
    </row>
    <row r="143" spans="1:65" s="14" customFormat="1" ht="11.25">
      <c r="B143" s="166"/>
      <c r="D143" s="159" t="s">
        <v>140</v>
      </c>
      <c r="E143" s="167" t="s">
        <v>1</v>
      </c>
      <c r="F143" s="168" t="s">
        <v>143</v>
      </c>
      <c r="H143" s="169">
        <v>274.8</v>
      </c>
      <c r="I143" s="170"/>
      <c r="L143" s="166"/>
      <c r="M143" s="171"/>
      <c r="N143" s="172"/>
      <c r="O143" s="172"/>
      <c r="P143" s="172"/>
      <c r="Q143" s="172"/>
      <c r="R143" s="172"/>
      <c r="S143" s="172"/>
      <c r="T143" s="173"/>
      <c r="AT143" s="167" t="s">
        <v>140</v>
      </c>
      <c r="AU143" s="167" t="s">
        <v>91</v>
      </c>
      <c r="AV143" s="14" t="s">
        <v>91</v>
      </c>
      <c r="AW143" s="14" t="s">
        <v>36</v>
      </c>
      <c r="AX143" s="14" t="s">
        <v>81</v>
      </c>
      <c r="AY143" s="167" t="s">
        <v>131</v>
      </c>
    </row>
    <row r="144" spans="1:65" s="14" customFormat="1" ht="11.25">
      <c r="B144" s="166"/>
      <c r="D144" s="159" t="s">
        <v>140</v>
      </c>
      <c r="E144" s="167" t="s">
        <v>1</v>
      </c>
      <c r="F144" s="168" t="s">
        <v>144</v>
      </c>
      <c r="H144" s="169">
        <v>4</v>
      </c>
      <c r="I144" s="170"/>
      <c r="L144" s="166"/>
      <c r="M144" s="171"/>
      <c r="N144" s="172"/>
      <c r="O144" s="172"/>
      <c r="P144" s="172"/>
      <c r="Q144" s="172"/>
      <c r="R144" s="172"/>
      <c r="S144" s="172"/>
      <c r="T144" s="173"/>
      <c r="AT144" s="167" t="s">
        <v>140</v>
      </c>
      <c r="AU144" s="167" t="s">
        <v>91</v>
      </c>
      <c r="AV144" s="14" t="s">
        <v>91</v>
      </c>
      <c r="AW144" s="14" t="s">
        <v>36</v>
      </c>
      <c r="AX144" s="14" t="s">
        <v>81</v>
      </c>
      <c r="AY144" s="167" t="s">
        <v>131</v>
      </c>
    </row>
    <row r="145" spans="1:65" s="15" customFormat="1" ht="11.25">
      <c r="B145" s="174"/>
      <c r="D145" s="159" t="s">
        <v>140</v>
      </c>
      <c r="E145" s="175" t="s">
        <v>1</v>
      </c>
      <c r="F145" s="176" t="s">
        <v>145</v>
      </c>
      <c r="H145" s="177">
        <v>278.8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140</v>
      </c>
      <c r="AU145" s="175" t="s">
        <v>91</v>
      </c>
      <c r="AV145" s="15" t="s">
        <v>138</v>
      </c>
      <c r="AW145" s="15" t="s">
        <v>36</v>
      </c>
      <c r="AX145" s="15" t="s">
        <v>89</v>
      </c>
      <c r="AY145" s="175" t="s">
        <v>131</v>
      </c>
    </row>
    <row r="146" spans="1:65" s="2" customFormat="1" ht="44.25" customHeight="1">
      <c r="A146" s="33"/>
      <c r="B146" s="144"/>
      <c r="C146" s="145" t="s">
        <v>138</v>
      </c>
      <c r="D146" s="145" t="s">
        <v>133</v>
      </c>
      <c r="E146" s="146" t="s">
        <v>154</v>
      </c>
      <c r="F146" s="147" t="s">
        <v>155</v>
      </c>
      <c r="G146" s="148" t="s">
        <v>136</v>
      </c>
      <c r="H146" s="149">
        <v>448.68</v>
      </c>
      <c r="I146" s="150"/>
      <c r="J146" s="151">
        <f>ROUND(I146*H146,2)</f>
        <v>0</v>
      </c>
      <c r="K146" s="147" t="s">
        <v>137</v>
      </c>
      <c r="L146" s="34"/>
      <c r="M146" s="152" t="s">
        <v>1</v>
      </c>
      <c r="N146" s="153" t="s">
        <v>46</v>
      </c>
      <c r="O146" s="59"/>
      <c r="P146" s="154">
        <f>O146*H146</f>
        <v>0</v>
      </c>
      <c r="Q146" s="154">
        <v>1.0000000000000001E-5</v>
      </c>
      <c r="R146" s="154">
        <f>Q146*H146</f>
        <v>4.4868000000000009E-3</v>
      </c>
      <c r="S146" s="154">
        <v>0.115</v>
      </c>
      <c r="T146" s="155">
        <f>S146*H146</f>
        <v>51.598200000000006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6" t="s">
        <v>138</v>
      </c>
      <c r="AT146" s="156" t="s">
        <v>133</v>
      </c>
      <c r="AU146" s="156" t="s">
        <v>91</v>
      </c>
      <c r="AY146" s="18" t="s">
        <v>131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8" t="s">
        <v>89</v>
      </c>
      <c r="BK146" s="157">
        <f>ROUND(I146*H146,2)</f>
        <v>0</v>
      </c>
      <c r="BL146" s="18" t="s">
        <v>138</v>
      </c>
      <c r="BM146" s="156" t="s">
        <v>156</v>
      </c>
    </row>
    <row r="147" spans="1:65" s="13" customFormat="1" ht="11.25">
      <c r="B147" s="158"/>
      <c r="D147" s="159" t="s">
        <v>140</v>
      </c>
      <c r="E147" s="160" t="s">
        <v>1</v>
      </c>
      <c r="F147" s="161" t="s">
        <v>141</v>
      </c>
      <c r="H147" s="160" t="s">
        <v>1</v>
      </c>
      <c r="I147" s="162"/>
      <c r="L147" s="158"/>
      <c r="M147" s="163"/>
      <c r="N147" s="164"/>
      <c r="O147" s="164"/>
      <c r="P147" s="164"/>
      <c r="Q147" s="164"/>
      <c r="R147" s="164"/>
      <c r="S147" s="164"/>
      <c r="T147" s="165"/>
      <c r="AT147" s="160" t="s">
        <v>140</v>
      </c>
      <c r="AU147" s="160" t="s">
        <v>91</v>
      </c>
      <c r="AV147" s="13" t="s">
        <v>89</v>
      </c>
      <c r="AW147" s="13" t="s">
        <v>36</v>
      </c>
      <c r="AX147" s="13" t="s">
        <v>81</v>
      </c>
      <c r="AY147" s="160" t="s">
        <v>131</v>
      </c>
    </row>
    <row r="148" spans="1:65" s="13" customFormat="1" ht="11.25">
      <c r="B148" s="158"/>
      <c r="D148" s="159" t="s">
        <v>140</v>
      </c>
      <c r="E148" s="160" t="s">
        <v>1</v>
      </c>
      <c r="F148" s="161" t="s">
        <v>142</v>
      </c>
      <c r="H148" s="160" t="s">
        <v>1</v>
      </c>
      <c r="I148" s="162"/>
      <c r="L148" s="158"/>
      <c r="M148" s="163"/>
      <c r="N148" s="164"/>
      <c r="O148" s="164"/>
      <c r="P148" s="164"/>
      <c r="Q148" s="164"/>
      <c r="R148" s="164"/>
      <c r="S148" s="164"/>
      <c r="T148" s="165"/>
      <c r="AT148" s="160" t="s">
        <v>140</v>
      </c>
      <c r="AU148" s="160" t="s">
        <v>91</v>
      </c>
      <c r="AV148" s="13" t="s">
        <v>89</v>
      </c>
      <c r="AW148" s="13" t="s">
        <v>36</v>
      </c>
      <c r="AX148" s="13" t="s">
        <v>81</v>
      </c>
      <c r="AY148" s="160" t="s">
        <v>131</v>
      </c>
    </row>
    <row r="149" spans="1:65" s="14" customFormat="1" ht="11.25">
      <c r="B149" s="166"/>
      <c r="D149" s="159" t="s">
        <v>140</v>
      </c>
      <c r="E149" s="167" t="s">
        <v>1</v>
      </c>
      <c r="F149" s="168" t="s">
        <v>157</v>
      </c>
      <c r="H149" s="169">
        <v>439.68</v>
      </c>
      <c r="I149" s="170"/>
      <c r="L149" s="166"/>
      <c r="M149" s="171"/>
      <c r="N149" s="172"/>
      <c r="O149" s="172"/>
      <c r="P149" s="172"/>
      <c r="Q149" s="172"/>
      <c r="R149" s="172"/>
      <c r="S149" s="172"/>
      <c r="T149" s="173"/>
      <c r="AT149" s="167" t="s">
        <v>140</v>
      </c>
      <c r="AU149" s="167" t="s">
        <v>91</v>
      </c>
      <c r="AV149" s="14" t="s">
        <v>91</v>
      </c>
      <c r="AW149" s="14" t="s">
        <v>36</v>
      </c>
      <c r="AX149" s="14" t="s">
        <v>81</v>
      </c>
      <c r="AY149" s="167" t="s">
        <v>131</v>
      </c>
    </row>
    <row r="150" spans="1:65" s="14" customFormat="1" ht="11.25">
      <c r="B150" s="166"/>
      <c r="D150" s="159" t="s">
        <v>140</v>
      </c>
      <c r="E150" s="167" t="s">
        <v>1</v>
      </c>
      <c r="F150" s="168" t="s">
        <v>158</v>
      </c>
      <c r="H150" s="169">
        <v>9</v>
      </c>
      <c r="I150" s="170"/>
      <c r="L150" s="166"/>
      <c r="M150" s="171"/>
      <c r="N150" s="172"/>
      <c r="O150" s="172"/>
      <c r="P150" s="172"/>
      <c r="Q150" s="172"/>
      <c r="R150" s="172"/>
      <c r="S150" s="172"/>
      <c r="T150" s="173"/>
      <c r="AT150" s="167" t="s">
        <v>140</v>
      </c>
      <c r="AU150" s="167" t="s">
        <v>91</v>
      </c>
      <c r="AV150" s="14" t="s">
        <v>91</v>
      </c>
      <c r="AW150" s="14" t="s">
        <v>36</v>
      </c>
      <c r="AX150" s="14" t="s">
        <v>81</v>
      </c>
      <c r="AY150" s="167" t="s">
        <v>131</v>
      </c>
    </row>
    <row r="151" spans="1:65" s="15" customFormat="1" ht="11.25">
      <c r="B151" s="174"/>
      <c r="D151" s="159" t="s">
        <v>140</v>
      </c>
      <c r="E151" s="175" t="s">
        <v>1</v>
      </c>
      <c r="F151" s="176" t="s">
        <v>145</v>
      </c>
      <c r="H151" s="177">
        <v>448.68</v>
      </c>
      <c r="I151" s="178"/>
      <c r="L151" s="174"/>
      <c r="M151" s="179"/>
      <c r="N151" s="180"/>
      <c r="O151" s="180"/>
      <c r="P151" s="180"/>
      <c r="Q151" s="180"/>
      <c r="R151" s="180"/>
      <c r="S151" s="180"/>
      <c r="T151" s="181"/>
      <c r="AT151" s="175" t="s">
        <v>140</v>
      </c>
      <c r="AU151" s="175" t="s">
        <v>91</v>
      </c>
      <c r="AV151" s="15" t="s">
        <v>138</v>
      </c>
      <c r="AW151" s="15" t="s">
        <v>36</v>
      </c>
      <c r="AX151" s="15" t="s">
        <v>89</v>
      </c>
      <c r="AY151" s="175" t="s">
        <v>131</v>
      </c>
    </row>
    <row r="152" spans="1:65" s="2" customFormat="1" ht="24.2" customHeight="1">
      <c r="A152" s="33"/>
      <c r="B152" s="144"/>
      <c r="C152" s="145" t="s">
        <v>159</v>
      </c>
      <c r="D152" s="145" t="s">
        <v>133</v>
      </c>
      <c r="E152" s="146" t="s">
        <v>160</v>
      </c>
      <c r="F152" s="147" t="s">
        <v>161</v>
      </c>
      <c r="G152" s="148" t="s">
        <v>162</v>
      </c>
      <c r="H152" s="149">
        <v>80</v>
      </c>
      <c r="I152" s="150"/>
      <c r="J152" s="151">
        <f>ROUND(I152*H152,2)</f>
        <v>0</v>
      </c>
      <c r="K152" s="147" t="s">
        <v>137</v>
      </c>
      <c r="L152" s="34"/>
      <c r="M152" s="152" t="s">
        <v>1</v>
      </c>
      <c r="N152" s="153" t="s">
        <v>46</v>
      </c>
      <c r="O152" s="59"/>
      <c r="P152" s="154">
        <f>O152*H152</f>
        <v>0</v>
      </c>
      <c r="Q152" s="154">
        <v>3.0000000000000001E-5</v>
      </c>
      <c r="R152" s="154">
        <f>Q152*H152</f>
        <v>2.4000000000000002E-3</v>
      </c>
      <c r="S152" s="154">
        <v>0</v>
      </c>
      <c r="T152" s="155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6" t="s">
        <v>138</v>
      </c>
      <c r="AT152" s="156" t="s">
        <v>133</v>
      </c>
      <c r="AU152" s="156" t="s">
        <v>91</v>
      </c>
      <c r="AY152" s="18" t="s">
        <v>131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8" t="s">
        <v>89</v>
      </c>
      <c r="BK152" s="157">
        <f>ROUND(I152*H152,2)</f>
        <v>0</v>
      </c>
      <c r="BL152" s="18" t="s">
        <v>138</v>
      </c>
      <c r="BM152" s="156" t="s">
        <v>163</v>
      </c>
    </row>
    <row r="153" spans="1:65" s="14" customFormat="1" ht="11.25">
      <c r="B153" s="166"/>
      <c r="D153" s="159" t="s">
        <v>140</v>
      </c>
      <c r="E153" s="167" t="s">
        <v>1</v>
      </c>
      <c r="F153" s="168" t="s">
        <v>164</v>
      </c>
      <c r="H153" s="169">
        <v>80</v>
      </c>
      <c r="I153" s="170"/>
      <c r="L153" s="166"/>
      <c r="M153" s="171"/>
      <c r="N153" s="172"/>
      <c r="O153" s="172"/>
      <c r="P153" s="172"/>
      <c r="Q153" s="172"/>
      <c r="R153" s="172"/>
      <c r="S153" s="172"/>
      <c r="T153" s="173"/>
      <c r="AT153" s="167" t="s">
        <v>140</v>
      </c>
      <c r="AU153" s="167" t="s">
        <v>91</v>
      </c>
      <c r="AV153" s="14" t="s">
        <v>91</v>
      </c>
      <c r="AW153" s="14" t="s">
        <v>36</v>
      </c>
      <c r="AX153" s="14" t="s">
        <v>89</v>
      </c>
      <c r="AY153" s="167" t="s">
        <v>131</v>
      </c>
    </row>
    <row r="154" spans="1:65" s="2" customFormat="1" ht="90" customHeight="1">
      <c r="A154" s="33"/>
      <c r="B154" s="144"/>
      <c r="C154" s="145" t="s">
        <v>165</v>
      </c>
      <c r="D154" s="145" t="s">
        <v>133</v>
      </c>
      <c r="E154" s="146" t="s">
        <v>166</v>
      </c>
      <c r="F154" s="147" t="s">
        <v>167</v>
      </c>
      <c r="G154" s="148" t="s">
        <v>168</v>
      </c>
      <c r="H154" s="149">
        <v>5</v>
      </c>
      <c r="I154" s="150"/>
      <c r="J154" s="151">
        <f>ROUND(I154*H154,2)</f>
        <v>0</v>
      </c>
      <c r="K154" s="147" t="s">
        <v>137</v>
      </c>
      <c r="L154" s="34"/>
      <c r="M154" s="152" t="s">
        <v>1</v>
      </c>
      <c r="N154" s="153" t="s">
        <v>46</v>
      </c>
      <c r="O154" s="59"/>
      <c r="P154" s="154">
        <f>O154*H154</f>
        <v>0</v>
      </c>
      <c r="Q154" s="154">
        <v>3.6900000000000002E-2</v>
      </c>
      <c r="R154" s="154">
        <f>Q154*H154</f>
        <v>0.1845</v>
      </c>
      <c r="S154" s="154">
        <v>0</v>
      </c>
      <c r="T154" s="155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6" t="s">
        <v>138</v>
      </c>
      <c r="AT154" s="156" t="s">
        <v>133</v>
      </c>
      <c r="AU154" s="156" t="s">
        <v>91</v>
      </c>
      <c r="AY154" s="18" t="s">
        <v>131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8" t="s">
        <v>89</v>
      </c>
      <c r="BK154" s="157">
        <f>ROUND(I154*H154,2)</f>
        <v>0</v>
      </c>
      <c r="BL154" s="18" t="s">
        <v>138</v>
      </c>
      <c r="BM154" s="156" t="s">
        <v>169</v>
      </c>
    </row>
    <row r="155" spans="1:65" s="14" customFormat="1" ht="11.25">
      <c r="B155" s="166"/>
      <c r="D155" s="159" t="s">
        <v>140</v>
      </c>
      <c r="E155" s="167" t="s">
        <v>1</v>
      </c>
      <c r="F155" s="168" t="s">
        <v>170</v>
      </c>
      <c r="H155" s="169">
        <v>5</v>
      </c>
      <c r="I155" s="170"/>
      <c r="L155" s="166"/>
      <c r="M155" s="171"/>
      <c r="N155" s="172"/>
      <c r="O155" s="172"/>
      <c r="P155" s="172"/>
      <c r="Q155" s="172"/>
      <c r="R155" s="172"/>
      <c r="S155" s="172"/>
      <c r="T155" s="173"/>
      <c r="AT155" s="167" t="s">
        <v>140</v>
      </c>
      <c r="AU155" s="167" t="s">
        <v>91</v>
      </c>
      <c r="AV155" s="14" t="s">
        <v>91</v>
      </c>
      <c r="AW155" s="14" t="s">
        <v>36</v>
      </c>
      <c r="AX155" s="14" t="s">
        <v>89</v>
      </c>
      <c r="AY155" s="167" t="s">
        <v>131</v>
      </c>
    </row>
    <row r="156" spans="1:65" s="2" customFormat="1" ht="90" customHeight="1">
      <c r="A156" s="33"/>
      <c r="B156" s="144"/>
      <c r="C156" s="145" t="s">
        <v>171</v>
      </c>
      <c r="D156" s="145" t="s">
        <v>133</v>
      </c>
      <c r="E156" s="146" t="s">
        <v>172</v>
      </c>
      <c r="F156" s="147" t="s">
        <v>173</v>
      </c>
      <c r="G156" s="148" t="s">
        <v>168</v>
      </c>
      <c r="H156" s="149">
        <v>3</v>
      </c>
      <c r="I156" s="150"/>
      <c r="J156" s="151">
        <f>ROUND(I156*H156,2)</f>
        <v>0</v>
      </c>
      <c r="K156" s="147" t="s">
        <v>137</v>
      </c>
      <c r="L156" s="34"/>
      <c r="M156" s="152" t="s">
        <v>1</v>
      </c>
      <c r="N156" s="153" t="s">
        <v>46</v>
      </c>
      <c r="O156" s="59"/>
      <c r="P156" s="154">
        <f>O156*H156</f>
        <v>0</v>
      </c>
      <c r="Q156" s="154">
        <v>3.6900000000000002E-2</v>
      </c>
      <c r="R156" s="154">
        <f>Q156*H156</f>
        <v>0.11070000000000001</v>
      </c>
      <c r="S156" s="154">
        <v>0</v>
      </c>
      <c r="T156" s="155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56" t="s">
        <v>138</v>
      </c>
      <c r="AT156" s="156" t="s">
        <v>133</v>
      </c>
      <c r="AU156" s="156" t="s">
        <v>91</v>
      </c>
      <c r="AY156" s="18" t="s">
        <v>131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8" t="s">
        <v>89</v>
      </c>
      <c r="BK156" s="157">
        <f>ROUND(I156*H156,2)</f>
        <v>0</v>
      </c>
      <c r="BL156" s="18" t="s">
        <v>138</v>
      </c>
      <c r="BM156" s="156" t="s">
        <v>174</v>
      </c>
    </row>
    <row r="157" spans="1:65" s="14" customFormat="1" ht="11.25">
      <c r="B157" s="166"/>
      <c r="D157" s="159" t="s">
        <v>140</v>
      </c>
      <c r="E157" s="167" t="s">
        <v>1</v>
      </c>
      <c r="F157" s="168" t="s">
        <v>175</v>
      </c>
      <c r="H157" s="169">
        <v>3</v>
      </c>
      <c r="I157" s="170"/>
      <c r="L157" s="166"/>
      <c r="M157" s="171"/>
      <c r="N157" s="172"/>
      <c r="O157" s="172"/>
      <c r="P157" s="172"/>
      <c r="Q157" s="172"/>
      <c r="R157" s="172"/>
      <c r="S157" s="172"/>
      <c r="T157" s="173"/>
      <c r="AT157" s="167" t="s">
        <v>140</v>
      </c>
      <c r="AU157" s="167" t="s">
        <v>91</v>
      </c>
      <c r="AV157" s="14" t="s">
        <v>91</v>
      </c>
      <c r="AW157" s="14" t="s">
        <v>36</v>
      </c>
      <c r="AX157" s="14" t="s">
        <v>89</v>
      </c>
      <c r="AY157" s="167" t="s">
        <v>131</v>
      </c>
    </row>
    <row r="158" spans="1:65" s="2" customFormat="1" ht="37.9" customHeight="1">
      <c r="A158" s="33"/>
      <c r="B158" s="144"/>
      <c r="C158" s="145" t="s">
        <v>176</v>
      </c>
      <c r="D158" s="145" t="s">
        <v>133</v>
      </c>
      <c r="E158" s="146" t="s">
        <v>177</v>
      </c>
      <c r="F158" s="147" t="s">
        <v>178</v>
      </c>
      <c r="G158" s="148" t="s">
        <v>179</v>
      </c>
      <c r="H158" s="149">
        <v>11.52</v>
      </c>
      <c r="I158" s="150"/>
      <c r="J158" s="151">
        <f>ROUND(I158*H158,2)</f>
        <v>0</v>
      </c>
      <c r="K158" s="147" t="s">
        <v>137</v>
      </c>
      <c r="L158" s="34"/>
      <c r="M158" s="152" t="s">
        <v>1</v>
      </c>
      <c r="N158" s="153" t="s">
        <v>46</v>
      </c>
      <c r="O158" s="59"/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6" t="s">
        <v>138</v>
      </c>
      <c r="AT158" s="156" t="s">
        <v>133</v>
      </c>
      <c r="AU158" s="156" t="s">
        <v>91</v>
      </c>
      <c r="AY158" s="18" t="s">
        <v>131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8" t="s">
        <v>89</v>
      </c>
      <c r="BK158" s="157">
        <f>ROUND(I158*H158,2)</f>
        <v>0</v>
      </c>
      <c r="BL158" s="18" t="s">
        <v>138</v>
      </c>
      <c r="BM158" s="156" t="s">
        <v>180</v>
      </c>
    </row>
    <row r="159" spans="1:65" s="14" customFormat="1" ht="11.25">
      <c r="B159" s="166"/>
      <c r="D159" s="159" t="s">
        <v>140</v>
      </c>
      <c r="E159" s="167" t="s">
        <v>1</v>
      </c>
      <c r="F159" s="168" t="s">
        <v>181</v>
      </c>
      <c r="H159" s="169">
        <v>11.52</v>
      </c>
      <c r="I159" s="170"/>
      <c r="L159" s="166"/>
      <c r="M159" s="171"/>
      <c r="N159" s="172"/>
      <c r="O159" s="172"/>
      <c r="P159" s="172"/>
      <c r="Q159" s="172"/>
      <c r="R159" s="172"/>
      <c r="S159" s="172"/>
      <c r="T159" s="173"/>
      <c r="AT159" s="167" t="s">
        <v>140</v>
      </c>
      <c r="AU159" s="167" t="s">
        <v>91</v>
      </c>
      <c r="AV159" s="14" t="s">
        <v>91</v>
      </c>
      <c r="AW159" s="14" t="s">
        <v>36</v>
      </c>
      <c r="AX159" s="14" t="s">
        <v>89</v>
      </c>
      <c r="AY159" s="167" t="s">
        <v>131</v>
      </c>
    </row>
    <row r="160" spans="1:65" s="2" customFormat="1" ht="55.5" customHeight="1">
      <c r="A160" s="33"/>
      <c r="B160" s="144"/>
      <c r="C160" s="145" t="s">
        <v>182</v>
      </c>
      <c r="D160" s="145" t="s">
        <v>133</v>
      </c>
      <c r="E160" s="146" t="s">
        <v>183</v>
      </c>
      <c r="F160" s="147" t="s">
        <v>184</v>
      </c>
      <c r="G160" s="148" t="s">
        <v>179</v>
      </c>
      <c r="H160" s="149">
        <v>157.84</v>
      </c>
      <c r="I160" s="150"/>
      <c r="J160" s="151">
        <f>ROUND(I160*H160,2)</f>
        <v>0</v>
      </c>
      <c r="K160" s="147" t="s">
        <v>137</v>
      </c>
      <c r="L160" s="34"/>
      <c r="M160" s="152" t="s">
        <v>1</v>
      </c>
      <c r="N160" s="153" t="s">
        <v>46</v>
      </c>
      <c r="O160" s="59"/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6" t="s">
        <v>138</v>
      </c>
      <c r="AT160" s="156" t="s">
        <v>133</v>
      </c>
      <c r="AU160" s="156" t="s">
        <v>91</v>
      </c>
      <c r="AY160" s="18" t="s">
        <v>131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8" t="s">
        <v>89</v>
      </c>
      <c r="BK160" s="157">
        <f>ROUND(I160*H160,2)</f>
        <v>0</v>
      </c>
      <c r="BL160" s="18" t="s">
        <v>138</v>
      </c>
      <c r="BM160" s="156" t="s">
        <v>185</v>
      </c>
    </row>
    <row r="161" spans="1:65" s="13" customFormat="1" ht="11.25">
      <c r="B161" s="158"/>
      <c r="D161" s="159" t="s">
        <v>140</v>
      </c>
      <c r="E161" s="160" t="s">
        <v>1</v>
      </c>
      <c r="F161" s="161" t="s">
        <v>141</v>
      </c>
      <c r="H161" s="160" t="s">
        <v>1</v>
      </c>
      <c r="I161" s="162"/>
      <c r="L161" s="158"/>
      <c r="M161" s="163"/>
      <c r="N161" s="164"/>
      <c r="O161" s="164"/>
      <c r="P161" s="164"/>
      <c r="Q161" s="164"/>
      <c r="R161" s="164"/>
      <c r="S161" s="164"/>
      <c r="T161" s="165"/>
      <c r="AT161" s="160" t="s">
        <v>140</v>
      </c>
      <c r="AU161" s="160" t="s">
        <v>91</v>
      </c>
      <c r="AV161" s="13" t="s">
        <v>89</v>
      </c>
      <c r="AW161" s="13" t="s">
        <v>36</v>
      </c>
      <c r="AX161" s="13" t="s">
        <v>81</v>
      </c>
      <c r="AY161" s="160" t="s">
        <v>131</v>
      </c>
    </row>
    <row r="162" spans="1:65" s="13" customFormat="1" ht="11.25">
      <c r="B162" s="158"/>
      <c r="D162" s="159" t="s">
        <v>140</v>
      </c>
      <c r="E162" s="160" t="s">
        <v>1</v>
      </c>
      <c r="F162" s="161" t="s">
        <v>186</v>
      </c>
      <c r="H162" s="160" t="s">
        <v>1</v>
      </c>
      <c r="I162" s="162"/>
      <c r="L162" s="158"/>
      <c r="M162" s="163"/>
      <c r="N162" s="164"/>
      <c r="O162" s="164"/>
      <c r="P162" s="164"/>
      <c r="Q162" s="164"/>
      <c r="R162" s="164"/>
      <c r="S162" s="164"/>
      <c r="T162" s="165"/>
      <c r="AT162" s="160" t="s">
        <v>140</v>
      </c>
      <c r="AU162" s="160" t="s">
        <v>91</v>
      </c>
      <c r="AV162" s="13" t="s">
        <v>89</v>
      </c>
      <c r="AW162" s="13" t="s">
        <v>36</v>
      </c>
      <c r="AX162" s="13" t="s">
        <v>81</v>
      </c>
      <c r="AY162" s="160" t="s">
        <v>131</v>
      </c>
    </row>
    <row r="163" spans="1:65" s="13" customFormat="1" ht="11.25">
      <c r="B163" s="158"/>
      <c r="D163" s="159" t="s">
        <v>140</v>
      </c>
      <c r="E163" s="160" t="s">
        <v>1</v>
      </c>
      <c r="F163" s="161" t="s">
        <v>187</v>
      </c>
      <c r="H163" s="160" t="s">
        <v>1</v>
      </c>
      <c r="I163" s="162"/>
      <c r="L163" s="158"/>
      <c r="M163" s="163"/>
      <c r="N163" s="164"/>
      <c r="O163" s="164"/>
      <c r="P163" s="164"/>
      <c r="Q163" s="164"/>
      <c r="R163" s="164"/>
      <c r="S163" s="164"/>
      <c r="T163" s="165"/>
      <c r="AT163" s="160" t="s">
        <v>140</v>
      </c>
      <c r="AU163" s="160" t="s">
        <v>91</v>
      </c>
      <c r="AV163" s="13" t="s">
        <v>89</v>
      </c>
      <c r="AW163" s="13" t="s">
        <v>36</v>
      </c>
      <c r="AX163" s="13" t="s">
        <v>81</v>
      </c>
      <c r="AY163" s="160" t="s">
        <v>131</v>
      </c>
    </row>
    <row r="164" spans="1:65" s="13" customFormat="1" ht="11.25">
      <c r="B164" s="158"/>
      <c r="D164" s="159" t="s">
        <v>140</v>
      </c>
      <c r="E164" s="160" t="s">
        <v>1</v>
      </c>
      <c r="F164" s="161" t="s">
        <v>188</v>
      </c>
      <c r="H164" s="160" t="s">
        <v>1</v>
      </c>
      <c r="I164" s="162"/>
      <c r="L164" s="158"/>
      <c r="M164" s="163"/>
      <c r="N164" s="164"/>
      <c r="O164" s="164"/>
      <c r="P164" s="164"/>
      <c r="Q164" s="164"/>
      <c r="R164" s="164"/>
      <c r="S164" s="164"/>
      <c r="T164" s="165"/>
      <c r="AT164" s="160" t="s">
        <v>140</v>
      </c>
      <c r="AU164" s="160" t="s">
        <v>91</v>
      </c>
      <c r="AV164" s="13" t="s">
        <v>89</v>
      </c>
      <c r="AW164" s="13" t="s">
        <v>36</v>
      </c>
      <c r="AX164" s="13" t="s">
        <v>81</v>
      </c>
      <c r="AY164" s="160" t="s">
        <v>131</v>
      </c>
    </row>
    <row r="165" spans="1:65" s="14" customFormat="1" ht="11.25">
      <c r="B165" s="166"/>
      <c r="D165" s="159" t="s">
        <v>140</v>
      </c>
      <c r="E165" s="167" t="s">
        <v>1</v>
      </c>
      <c r="F165" s="168" t="s">
        <v>189</v>
      </c>
      <c r="H165" s="169">
        <v>137.22999999999999</v>
      </c>
      <c r="I165" s="170"/>
      <c r="L165" s="166"/>
      <c r="M165" s="171"/>
      <c r="N165" s="172"/>
      <c r="O165" s="172"/>
      <c r="P165" s="172"/>
      <c r="Q165" s="172"/>
      <c r="R165" s="172"/>
      <c r="S165" s="172"/>
      <c r="T165" s="173"/>
      <c r="AT165" s="167" t="s">
        <v>140</v>
      </c>
      <c r="AU165" s="167" t="s">
        <v>91</v>
      </c>
      <c r="AV165" s="14" t="s">
        <v>91</v>
      </c>
      <c r="AW165" s="14" t="s">
        <v>36</v>
      </c>
      <c r="AX165" s="14" t="s">
        <v>81</v>
      </c>
      <c r="AY165" s="167" t="s">
        <v>131</v>
      </c>
    </row>
    <row r="166" spans="1:65" s="14" customFormat="1" ht="11.25">
      <c r="B166" s="166"/>
      <c r="D166" s="159" t="s">
        <v>140</v>
      </c>
      <c r="E166" s="167" t="s">
        <v>1</v>
      </c>
      <c r="F166" s="168" t="s">
        <v>190</v>
      </c>
      <c r="H166" s="169">
        <v>20.61</v>
      </c>
      <c r="I166" s="170"/>
      <c r="L166" s="166"/>
      <c r="M166" s="171"/>
      <c r="N166" s="172"/>
      <c r="O166" s="172"/>
      <c r="P166" s="172"/>
      <c r="Q166" s="172"/>
      <c r="R166" s="172"/>
      <c r="S166" s="172"/>
      <c r="T166" s="173"/>
      <c r="AT166" s="167" t="s">
        <v>140</v>
      </c>
      <c r="AU166" s="167" t="s">
        <v>91</v>
      </c>
      <c r="AV166" s="14" t="s">
        <v>91</v>
      </c>
      <c r="AW166" s="14" t="s">
        <v>36</v>
      </c>
      <c r="AX166" s="14" t="s">
        <v>81</v>
      </c>
      <c r="AY166" s="167" t="s">
        <v>131</v>
      </c>
    </row>
    <row r="167" spans="1:65" s="15" customFormat="1" ht="11.25">
      <c r="B167" s="174"/>
      <c r="D167" s="159" t="s">
        <v>140</v>
      </c>
      <c r="E167" s="175" t="s">
        <v>1</v>
      </c>
      <c r="F167" s="176" t="s">
        <v>145</v>
      </c>
      <c r="H167" s="177">
        <v>157.84</v>
      </c>
      <c r="I167" s="178"/>
      <c r="L167" s="174"/>
      <c r="M167" s="179"/>
      <c r="N167" s="180"/>
      <c r="O167" s="180"/>
      <c r="P167" s="180"/>
      <c r="Q167" s="180"/>
      <c r="R167" s="180"/>
      <c r="S167" s="180"/>
      <c r="T167" s="181"/>
      <c r="AT167" s="175" t="s">
        <v>140</v>
      </c>
      <c r="AU167" s="175" t="s">
        <v>91</v>
      </c>
      <c r="AV167" s="15" t="s">
        <v>138</v>
      </c>
      <c r="AW167" s="15" t="s">
        <v>36</v>
      </c>
      <c r="AX167" s="15" t="s">
        <v>89</v>
      </c>
      <c r="AY167" s="175" t="s">
        <v>131</v>
      </c>
    </row>
    <row r="168" spans="1:65" s="2" customFormat="1" ht="55.5" customHeight="1">
      <c r="A168" s="33"/>
      <c r="B168" s="144"/>
      <c r="C168" s="145" t="s">
        <v>191</v>
      </c>
      <c r="D168" s="145" t="s">
        <v>133</v>
      </c>
      <c r="E168" s="146" t="s">
        <v>192</v>
      </c>
      <c r="F168" s="147" t="s">
        <v>193</v>
      </c>
      <c r="G168" s="148" t="s">
        <v>179</v>
      </c>
      <c r="H168" s="149">
        <v>157.84</v>
      </c>
      <c r="I168" s="150"/>
      <c r="J168" s="151">
        <f>ROUND(I168*H168,2)</f>
        <v>0</v>
      </c>
      <c r="K168" s="147" t="s">
        <v>137</v>
      </c>
      <c r="L168" s="34"/>
      <c r="M168" s="152" t="s">
        <v>1</v>
      </c>
      <c r="N168" s="153" t="s">
        <v>46</v>
      </c>
      <c r="O168" s="59"/>
      <c r="P168" s="154">
        <f>O168*H168</f>
        <v>0</v>
      </c>
      <c r="Q168" s="154">
        <v>0</v>
      </c>
      <c r="R168" s="154">
        <f>Q168*H168</f>
        <v>0</v>
      </c>
      <c r="S168" s="154">
        <v>0</v>
      </c>
      <c r="T168" s="15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6" t="s">
        <v>138</v>
      </c>
      <c r="AT168" s="156" t="s">
        <v>133</v>
      </c>
      <c r="AU168" s="156" t="s">
        <v>91</v>
      </c>
      <c r="AY168" s="18" t="s">
        <v>131</v>
      </c>
      <c r="BE168" s="157">
        <f>IF(N168="základní",J168,0)</f>
        <v>0</v>
      </c>
      <c r="BF168" s="157">
        <f>IF(N168="snížená",J168,0)</f>
        <v>0</v>
      </c>
      <c r="BG168" s="157">
        <f>IF(N168="zákl. přenesená",J168,0)</f>
        <v>0</v>
      </c>
      <c r="BH168" s="157">
        <f>IF(N168="sníž. přenesená",J168,0)</f>
        <v>0</v>
      </c>
      <c r="BI168" s="157">
        <f>IF(N168="nulová",J168,0)</f>
        <v>0</v>
      </c>
      <c r="BJ168" s="18" t="s">
        <v>89</v>
      </c>
      <c r="BK168" s="157">
        <f>ROUND(I168*H168,2)</f>
        <v>0</v>
      </c>
      <c r="BL168" s="18" t="s">
        <v>138</v>
      </c>
      <c r="BM168" s="156" t="s">
        <v>194</v>
      </c>
    </row>
    <row r="169" spans="1:65" s="13" customFormat="1" ht="11.25">
      <c r="B169" s="158"/>
      <c r="D169" s="159" t="s">
        <v>140</v>
      </c>
      <c r="E169" s="160" t="s">
        <v>1</v>
      </c>
      <c r="F169" s="161" t="s">
        <v>141</v>
      </c>
      <c r="H169" s="160" t="s">
        <v>1</v>
      </c>
      <c r="I169" s="162"/>
      <c r="L169" s="158"/>
      <c r="M169" s="163"/>
      <c r="N169" s="164"/>
      <c r="O169" s="164"/>
      <c r="P169" s="164"/>
      <c r="Q169" s="164"/>
      <c r="R169" s="164"/>
      <c r="S169" s="164"/>
      <c r="T169" s="165"/>
      <c r="AT169" s="160" t="s">
        <v>140</v>
      </c>
      <c r="AU169" s="160" t="s">
        <v>91</v>
      </c>
      <c r="AV169" s="13" t="s">
        <v>89</v>
      </c>
      <c r="AW169" s="13" t="s">
        <v>36</v>
      </c>
      <c r="AX169" s="13" t="s">
        <v>81</v>
      </c>
      <c r="AY169" s="160" t="s">
        <v>131</v>
      </c>
    </row>
    <row r="170" spans="1:65" s="13" customFormat="1" ht="11.25">
      <c r="B170" s="158"/>
      <c r="D170" s="159" t="s">
        <v>140</v>
      </c>
      <c r="E170" s="160" t="s">
        <v>1</v>
      </c>
      <c r="F170" s="161" t="s">
        <v>186</v>
      </c>
      <c r="H170" s="160" t="s">
        <v>1</v>
      </c>
      <c r="I170" s="162"/>
      <c r="L170" s="158"/>
      <c r="M170" s="163"/>
      <c r="N170" s="164"/>
      <c r="O170" s="164"/>
      <c r="P170" s="164"/>
      <c r="Q170" s="164"/>
      <c r="R170" s="164"/>
      <c r="S170" s="164"/>
      <c r="T170" s="165"/>
      <c r="AT170" s="160" t="s">
        <v>140</v>
      </c>
      <c r="AU170" s="160" t="s">
        <v>91</v>
      </c>
      <c r="AV170" s="13" t="s">
        <v>89</v>
      </c>
      <c r="AW170" s="13" t="s">
        <v>36</v>
      </c>
      <c r="AX170" s="13" t="s">
        <v>81</v>
      </c>
      <c r="AY170" s="160" t="s">
        <v>131</v>
      </c>
    </row>
    <row r="171" spans="1:65" s="13" customFormat="1" ht="11.25">
      <c r="B171" s="158"/>
      <c r="D171" s="159" t="s">
        <v>140</v>
      </c>
      <c r="E171" s="160" t="s">
        <v>1</v>
      </c>
      <c r="F171" s="161" t="s">
        <v>187</v>
      </c>
      <c r="H171" s="160" t="s">
        <v>1</v>
      </c>
      <c r="I171" s="162"/>
      <c r="L171" s="158"/>
      <c r="M171" s="163"/>
      <c r="N171" s="164"/>
      <c r="O171" s="164"/>
      <c r="P171" s="164"/>
      <c r="Q171" s="164"/>
      <c r="R171" s="164"/>
      <c r="S171" s="164"/>
      <c r="T171" s="165"/>
      <c r="AT171" s="160" t="s">
        <v>140</v>
      </c>
      <c r="AU171" s="160" t="s">
        <v>91</v>
      </c>
      <c r="AV171" s="13" t="s">
        <v>89</v>
      </c>
      <c r="AW171" s="13" t="s">
        <v>36</v>
      </c>
      <c r="AX171" s="13" t="s">
        <v>81</v>
      </c>
      <c r="AY171" s="160" t="s">
        <v>131</v>
      </c>
    </row>
    <row r="172" spans="1:65" s="13" customFormat="1" ht="11.25">
      <c r="B172" s="158"/>
      <c r="D172" s="159" t="s">
        <v>140</v>
      </c>
      <c r="E172" s="160" t="s">
        <v>1</v>
      </c>
      <c r="F172" s="161" t="s">
        <v>188</v>
      </c>
      <c r="H172" s="160" t="s">
        <v>1</v>
      </c>
      <c r="I172" s="162"/>
      <c r="L172" s="158"/>
      <c r="M172" s="163"/>
      <c r="N172" s="164"/>
      <c r="O172" s="164"/>
      <c r="P172" s="164"/>
      <c r="Q172" s="164"/>
      <c r="R172" s="164"/>
      <c r="S172" s="164"/>
      <c r="T172" s="165"/>
      <c r="AT172" s="160" t="s">
        <v>140</v>
      </c>
      <c r="AU172" s="160" t="s">
        <v>91</v>
      </c>
      <c r="AV172" s="13" t="s">
        <v>89</v>
      </c>
      <c r="AW172" s="13" t="s">
        <v>36</v>
      </c>
      <c r="AX172" s="13" t="s">
        <v>81</v>
      </c>
      <c r="AY172" s="160" t="s">
        <v>131</v>
      </c>
    </row>
    <row r="173" spans="1:65" s="14" customFormat="1" ht="11.25">
      <c r="B173" s="166"/>
      <c r="D173" s="159" t="s">
        <v>140</v>
      </c>
      <c r="E173" s="167" t="s">
        <v>1</v>
      </c>
      <c r="F173" s="168" t="s">
        <v>189</v>
      </c>
      <c r="H173" s="169">
        <v>137.22999999999999</v>
      </c>
      <c r="I173" s="170"/>
      <c r="L173" s="166"/>
      <c r="M173" s="171"/>
      <c r="N173" s="172"/>
      <c r="O173" s="172"/>
      <c r="P173" s="172"/>
      <c r="Q173" s="172"/>
      <c r="R173" s="172"/>
      <c r="S173" s="172"/>
      <c r="T173" s="173"/>
      <c r="AT173" s="167" t="s">
        <v>140</v>
      </c>
      <c r="AU173" s="167" t="s">
        <v>91</v>
      </c>
      <c r="AV173" s="14" t="s">
        <v>91</v>
      </c>
      <c r="AW173" s="14" t="s">
        <v>36</v>
      </c>
      <c r="AX173" s="14" t="s">
        <v>81</v>
      </c>
      <c r="AY173" s="167" t="s">
        <v>131</v>
      </c>
    </row>
    <row r="174" spans="1:65" s="14" customFormat="1" ht="11.25">
      <c r="B174" s="166"/>
      <c r="D174" s="159" t="s">
        <v>140</v>
      </c>
      <c r="E174" s="167" t="s">
        <v>1</v>
      </c>
      <c r="F174" s="168" t="s">
        <v>190</v>
      </c>
      <c r="H174" s="169">
        <v>20.61</v>
      </c>
      <c r="I174" s="170"/>
      <c r="L174" s="166"/>
      <c r="M174" s="171"/>
      <c r="N174" s="172"/>
      <c r="O174" s="172"/>
      <c r="P174" s="172"/>
      <c r="Q174" s="172"/>
      <c r="R174" s="172"/>
      <c r="S174" s="172"/>
      <c r="T174" s="173"/>
      <c r="AT174" s="167" t="s">
        <v>140</v>
      </c>
      <c r="AU174" s="167" t="s">
        <v>91</v>
      </c>
      <c r="AV174" s="14" t="s">
        <v>91</v>
      </c>
      <c r="AW174" s="14" t="s">
        <v>36</v>
      </c>
      <c r="AX174" s="14" t="s">
        <v>81</v>
      </c>
      <c r="AY174" s="167" t="s">
        <v>131</v>
      </c>
    </row>
    <row r="175" spans="1:65" s="15" customFormat="1" ht="11.25">
      <c r="B175" s="174"/>
      <c r="D175" s="159" t="s">
        <v>140</v>
      </c>
      <c r="E175" s="175" t="s">
        <v>1</v>
      </c>
      <c r="F175" s="176" t="s">
        <v>145</v>
      </c>
      <c r="H175" s="177">
        <v>157.84</v>
      </c>
      <c r="I175" s="178"/>
      <c r="L175" s="174"/>
      <c r="M175" s="179"/>
      <c r="N175" s="180"/>
      <c r="O175" s="180"/>
      <c r="P175" s="180"/>
      <c r="Q175" s="180"/>
      <c r="R175" s="180"/>
      <c r="S175" s="180"/>
      <c r="T175" s="181"/>
      <c r="AT175" s="175" t="s">
        <v>140</v>
      </c>
      <c r="AU175" s="175" t="s">
        <v>91</v>
      </c>
      <c r="AV175" s="15" t="s">
        <v>138</v>
      </c>
      <c r="AW175" s="15" t="s">
        <v>36</v>
      </c>
      <c r="AX175" s="15" t="s">
        <v>89</v>
      </c>
      <c r="AY175" s="175" t="s">
        <v>131</v>
      </c>
    </row>
    <row r="176" spans="1:65" s="2" customFormat="1" ht="55.5" customHeight="1">
      <c r="A176" s="33"/>
      <c r="B176" s="144"/>
      <c r="C176" s="145" t="s">
        <v>195</v>
      </c>
      <c r="D176" s="145" t="s">
        <v>133</v>
      </c>
      <c r="E176" s="146" t="s">
        <v>196</v>
      </c>
      <c r="F176" s="147" t="s">
        <v>197</v>
      </c>
      <c r="G176" s="148" t="s">
        <v>179</v>
      </c>
      <c r="H176" s="149">
        <v>6.7080000000000002</v>
      </c>
      <c r="I176" s="150"/>
      <c r="J176" s="151">
        <f>ROUND(I176*H176,2)</f>
        <v>0</v>
      </c>
      <c r="K176" s="147" t="s">
        <v>137</v>
      </c>
      <c r="L176" s="34"/>
      <c r="M176" s="152" t="s">
        <v>1</v>
      </c>
      <c r="N176" s="153" t="s">
        <v>46</v>
      </c>
      <c r="O176" s="59"/>
      <c r="P176" s="154">
        <f>O176*H176</f>
        <v>0</v>
      </c>
      <c r="Q176" s="154">
        <v>0</v>
      </c>
      <c r="R176" s="154">
        <f>Q176*H176</f>
        <v>0</v>
      </c>
      <c r="S176" s="154">
        <v>0</v>
      </c>
      <c r="T176" s="155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6" t="s">
        <v>138</v>
      </c>
      <c r="AT176" s="156" t="s">
        <v>133</v>
      </c>
      <c r="AU176" s="156" t="s">
        <v>91</v>
      </c>
      <c r="AY176" s="18" t="s">
        <v>131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8" t="s">
        <v>89</v>
      </c>
      <c r="BK176" s="157">
        <f>ROUND(I176*H176,2)</f>
        <v>0</v>
      </c>
      <c r="BL176" s="18" t="s">
        <v>138</v>
      </c>
      <c r="BM176" s="156" t="s">
        <v>198</v>
      </c>
    </row>
    <row r="177" spans="1:65" s="13" customFormat="1" ht="11.25">
      <c r="B177" s="158"/>
      <c r="D177" s="159" t="s">
        <v>140</v>
      </c>
      <c r="E177" s="160" t="s">
        <v>1</v>
      </c>
      <c r="F177" s="161" t="s">
        <v>199</v>
      </c>
      <c r="H177" s="160" t="s">
        <v>1</v>
      </c>
      <c r="I177" s="162"/>
      <c r="L177" s="158"/>
      <c r="M177" s="163"/>
      <c r="N177" s="164"/>
      <c r="O177" s="164"/>
      <c r="P177" s="164"/>
      <c r="Q177" s="164"/>
      <c r="R177" s="164"/>
      <c r="S177" s="164"/>
      <c r="T177" s="165"/>
      <c r="AT177" s="160" t="s">
        <v>140</v>
      </c>
      <c r="AU177" s="160" t="s">
        <v>91</v>
      </c>
      <c r="AV177" s="13" t="s">
        <v>89</v>
      </c>
      <c r="AW177" s="13" t="s">
        <v>36</v>
      </c>
      <c r="AX177" s="13" t="s">
        <v>81</v>
      </c>
      <c r="AY177" s="160" t="s">
        <v>131</v>
      </c>
    </row>
    <row r="178" spans="1:65" s="14" customFormat="1" ht="11.25">
      <c r="B178" s="166"/>
      <c r="D178" s="159" t="s">
        <v>140</v>
      </c>
      <c r="E178" s="167" t="s">
        <v>1</v>
      </c>
      <c r="F178" s="168" t="s">
        <v>200</v>
      </c>
      <c r="H178" s="169">
        <v>4.056</v>
      </c>
      <c r="I178" s="170"/>
      <c r="L178" s="166"/>
      <c r="M178" s="171"/>
      <c r="N178" s="172"/>
      <c r="O178" s="172"/>
      <c r="P178" s="172"/>
      <c r="Q178" s="172"/>
      <c r="R178" s="172"/>
      <c r="S178" s="172"/>
      <c r="T178" s="173"/>
      <c r="AT178" s="167" t="s">
        <v>140</v>
      </c>
      <c r="AU178" s="167" t="s">
        <v>91</v>
      </c>
      <c r="AV178" s="14" t="s">
        <v>91</v>
      </c>
      <c r="AW178" s="14" t="s">
        <v>36</v>
      </c>
      <c r="AX178" s="14" t="s">
        <v>81</v>
      </c>
      <c r="AY178" s="167" t="s">
        <v>131</v>
      </c>
    </row>
    <row r="179" spans="1:65" s="14" customFormat="1" ht="11.25">
      <c r="B179" s="166"/>
      <c r="D179" s="159" t="s">
        <v>140</v>
      </c>
      <c r="E179" s="167" t="s">
        <v>1</v>
      </c>
      <c r="F179" s="168" t="s">
        <v>201</v>
      </c>
      <c r="H179" s="169">
        <v>2.6520000000000001</v>
      </c>
      <c r="I179" s="170"/>
      <c r="L179" s="166"/>
      <c r="M179" s="171"/>
      <c r="N179" s="172"/>
      <c r="O179" s="172"/>
      <c r="P179" s="172"/>
      <c r="Q179" s="172"/>
      <c r="R179" s="172"/>
      <c r="S179" s="172"/>
      <c r="T179" s="173"/>
      <c r="AT179" s="167" t="s">
        <v>140</v>
      </c>
      <c r="AU179" s="167" t="s">
        <v>91</v>
      </c>
      <c r="AV179" s="14" t="s">
        <v>91</v>
      </c>
      <c r="AW179" s="14" t="s">
        <v>36</v>
      </c>
      <c r="AX179" s="14" t="s">
        <v>81</v>
      </c>
      <c r="AY179" s="167" t="s">
        <v>131</v>
      </c>
    </row>
    <row r="180" spans="1:65" s="15" customFormat="1" ht="11.25">
      <c r="B180" s="174"/>
      <c r="D180" s="159" t="s">
        <v>140</v>
      </c>
      <c r="E180" s="175" t="s">
        <v>1</v>
      </c>
      <c r="F180" s="176" t="s">
        <v>145</v>
      </c>
      <c r="H180" s="177">
        <v>6.7080000000000002</v>
      </c>
      <c r="I180" s="178"/>
      <c r="L180" s="174"/>
      <c r="M180" s="179"/>
      <c r="N180" s="180"/>
      <c r="O180" s="180"/>
      <c r="P180" s="180"/>
      <c r="Q180" s="180"/>
      <c r="R180" s="180"/>
      <c r="S180" s="180"/>
      <c r="T180" s="181"/>
      <c r="AT180" s="175" t="s">
        <v>140</v>
      </c>
      <c r="AU180" s="175" t="s">
        <v>91</v>
      </c>
      <c r="AV180" s="15" t="s">
        <v>138</v>
      </c>
      <c r="AW180" s="15" t="s">
        <v>36</v>
      </c>
      <c r="AX180" s="15" t="s">
        <v>89</v>
      </c>
      <c r="AY180" s="175" t="s">
        <v>131</v>
      </c>
    </row>
    <row r="181" spans="1:65" s="2" customFormat="1" ht="37.9" customHeight="1">
      <c r="A181" s="33"/>
      <c r="B181" s="144"/>
      <c r="C181" s="145" t="s">
        <v>8</v>
      </c>
      <c r="D181" s="145" t="s">
        <v>133</v>
      </c>
      <c r="E181" s="146" t="s">
        <v>202</v>
      </c>
      <c r="F181" s="147" t="s">
        <v>203</v>
      </c>
      <c r="G181" s="148" t="s">
        <v>136</v>
      </c>
      <c r="H181" s="149">
        <v>790.75</v>
      </c>
      <c r="I181" s="150"/>
      <c r="J181" s="151">
        <f>ROUND(I181*H181,2)</f>
        <v>0</v>
      </c>
      <c r="K181" s="147" t="s">
        <v>137</v>
      </c>
      <c r="L181" s="34"/>
      <c r="M181" s="152" t="s">
        <v>1</v>
      </c>
      <c r="N181" s="153" t="s">
        <v>46</v>
      </c>
      <c r="O181" s="59"/>
      <c r="P181" s="154">
        <f>O181*H181</f>
        <v>0</v>
      </c>
      <c r="Q181" s="154">
        <v>5.8E-4</v>
      </c>
      <c r="R181" s="154">
        <f>Q181*H181</f>
        <v>0.45863500000000001</v>
      </c>
      <c r="S181" s="154">
        <v>0</v>
      </c>
      <c r="T181" s="155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56" t="s">
        <v>138</v>
      </c>
      <c r="AT181" s="156" t="s">
        <v>133</v>
      </c>
      <c r="AU181" s="156" t="s">
        <v>91</v>
      </c>
      <c r="AY181" s="18" t="s">
        <v>131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8" t="s">
        <v>89</v>
      </c>
      <c r="BK181" s="157">
        <f>ROUND(I181*H181,2)</f>
        <v>0</v>
      </c>
      <c r="BL181" s="18" t="s">
        <v>138</v>
      </c>
      <c r="BM181" s="156" t="s">
        <v>204</v>
      </c>
    </row>
    <row r="182" spans="1:65" s="13" customFormat="1" ht="11.25">
      <c r="B182" s="158"/>
      <c r="D182" s="159" t="s">
        <v>140</v>
      </c>
      <c r="E182" s="160" t="s">
        <v>1</v>
      </c>
      <c r="F182" s="161" t="s">
        <v>141</v>
      </c>
      <c r="H182" s="160" t="s">
        <v>1</v>
      </c>
      <c r="I182" s="162"/>
      <c r="L182" s="158"/>
      <c r="M182" s="163"/>
      <c r="N182" s="164"/>
      <c r="O182" s="164"/>
      <c r="P182" s="164"/>
      <c r="Q182" s="164"/>
      <c r="R182" s="164"/>
      <c r="S182" s="164"/>
      <c r="T182" s="165"/>
      <c r="AT182" s="160" t="s">
        <v>140</v>
      </c>
      <c r="AU182" s="160" t="s">
        <v>91</v>
      </c>
      <c r="AV182" s="13" t="s">
        <v>89</v>
      </c>
      <c r="AW182" s="13" t="s">
        <v>36</v>
      </c>
      <c r="AX182" s="13" t="s">
        <v>81</v>
      </c>
      <c r="AY182" s="160" t="s">
        <v>131</v>
      </c>
    </row>
    <row r="183" spans="1:65" s="13" customFormat="1" ht="11.25">
      <c r="B183" s="158"/>
      <c r="D183" s="159" t="s">
        <v>140</v>
      </c>
      <c r="E183" s="160" t="s">
        <v>1</v>
      </c>
      <c r="F183" s="161" t="s">
        <v>186</v>
      </c>
      <c r="H183" s="160" t="s">
        <v>1</v>
      </c>
      <c r="I183" s="162"/>
      <c r="L183" s="158"/>
      <c r="M183" s="163"/>
      <c r="N183" s="164"/>
      <c r="O183" s="164"/>
      <c r="P183" s="164"/>
      <c r="Q183" s="164"/>
      <c r="R183" s="164"/>
      <c r="S183" s="164"/>
      <c r="T183" s="165"/>
      <c r="AT183" s="160" t="s">
        <v>140</v>
      </c>
      <c r="AU183" s="160" t="s">
        <v>91</v>
      </c>
      <c r="AV183" s="13" t="s">
        <v>89</v>
      </c>
      <c r="AW183" s="13" t="s">
        <v>36</v>
      </c>
      <c r="AX183" s="13" t="s">
        <v>81</v>
      </c>
      <c r="AY183" s="160" t="s">
        <v>131</v>
      </c>
    </row>
    <row r="184" spans="1:65" s="14" customFormat="1" ht="11.25">
      <c r="B184" s="166"/>
      <c r="D184" s="159" t="s">
        <v>140</v>
      </c>
      <c r="E184" s="167" t="s">
        <v>1</v>
      </c>
      <c r="F184" s="168" t="s">
        <v>205</v>
      </c>
      <c r="H184" s="169">
        <v>790.75</v>
      </c>
      <c r="I184" s="170"/>
      <c r="L184" s="166"/>
      <c r="M184" s="171"/>
      <c r="N184" s="172"/>
      <c r="O184" s="172"/>
      <c r="P184" s="172"/>
      <c r="Q184" s="172"/>
      <c r="R184" s="172"/>
      <c r="S184" s="172"/>
      <c r="T184" s="173"/>
      <c r="AT184" s="167" t="s">
        <v>140</v>
      </c>
      <c r="AU184" s="167" t="s">
        <v>91</v>
      </c>
      <c r="AV184" s="14" t="s">
        <v>91</v>
      </c>
      <c r="AW184" s="14" t="s">
        <v>36</v>
      </c>
      <c r="AX184" s="14" t="s">
        <v>89</v>
      </c>
      <c r="AY184" s="167" t="s">
        <v>131</v>
      </c>
    </row>
    <row r="185" spans="1:65" s="2" customFormat="1" ht="37.9" customHeight="1">
      <c r="A185" s="33"/>
      <c r="B185" s="144"/>
      <c r="C185" s="145" t="s">
        <v>206</v>
      </c>
      <c r="D185" s="145" t="s">
        <v>133</v>
      </c>
      <c r="E185" s="146" t="s">
        <v>207</v>
      </c>
      <c r="F185" s="147" t="s">
        <v>208</v>
      </c>
      <c r="G185" s="148" t="s">
        <v>136</v>
      </c>
      <c r="H185" s="149">
        <v>790.75</v>
      </c>
      <c r="I185" s="150"/>
      <c r="J185" s="151">
        <f>ROUND(I185*H185,2)</f>
        <v>0</v>
      </c>
      <c r="K185" s="147" t="s">
        <v>137</v>
      </c>
      <c r="L185" s="34"/>
      <c r="M185" s="152" t="s">
        <v>1</v>
      </c>
      <c r="N185" s="153" t="s">
        <v>46</v>
      </c>
      <c r="O185" s="59"/>
      <c r="P185" s="154">
        <f>O185*H185</f>
        <v>0</v>
      </c>
      <c r="Q185" s="154">
        <v>0</v>
      </c>
      <c r="R185" s="154">
        <f>Q185*H185</f>
        <v>0</v>
      </c>
      <c r="S185" s="154">
        <v>0</v>
      </c>
      <c r="T185" s="155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56" t="s">
        <v>138</v>
      </c>
      <c r="AT185" s="156" t="s">
        <v>133</v>
      </c>
      <c r="AU185" s="156" t="s">
        <v>91</v>
      </c>
      <c r="AY185" s="18" t="s">
        <v>131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8" t="s">
        <v>89</v>
      </c>
      <c r="BK185" s="157">
        <f>ROUND(I185*H185,2)</f>
        <v>0</v>
      </c>
      <c r="BL185" s="18" t="s">
        <v>138</v>
      </c>
      <c r="BM185" s="156" t="s">
        <v>209</v>
      </c>
    </row>
    <row r="186" spans="1:65" s="13" customFormat="1" ht="11.25">
      <c r="B186" s="158"/>
      <c r="D186" s="159" t="s">
        <v>140</v>
      </c>
      <c r="E186" s="160" t="s">
        <v>1</v>
      </c>
      <c r="F186" s="161" t="s">
        <v>210</v>
      </c>
      <c r="H186" s="160" t="s">
        <v>1</v>
      </c>
      <c r="I186" s="162"/>
      <c r="L186" s="158"/>
      <c r="M186" s="163"/>
      <c r="N186" s="164"/>
      <c r="O186" s="164"/>
      <c r="P186" s="164"/>
      <c r="Q186" s="164"/>
      <c r="R186" s="164"/>
      <c r="S186" s="164"/>
      <c r="T186" s="165"/>
      <c r="AT186" s="160" t="s">
        <v>140</v>
      </c>
      <c r="AU186" s="160" t="s">
        <v>91</v>
      </c>
      <c r="AV186" s="13" t="s">
        <v>89</v>
      </c>
      <c r="AW186" s="13" t="s">
        <v>36</v>
      </c>
      <c r="AX186" s="13" t="s">
        <v>81</v>
      </c>
      <c r="AY186" s="160" t="s">
        <v>131</v>
      </c>
    </row>
    <row r="187" spans="1:65" s="14" customFormat="1" ht="11.25">
      <c r="B187" s="166"/>
      <c r="D187" s="159" t="s">
        <v>140</v>
      </c>
      <c r="E187" s="167" t="s">
        <v>1</v>
      </c>
      <c r="F187" s="168" t="s">
        <v>205</v>
      </c>
      <c r="H187" s="169">
        <v>790.75</v>
      </c>
      <c r="I187" s="170"/>
      <c r="L187" s="166"/>
      <c r="M187" s="171"/>
      <c r="N187" s="172"/>
      <c r="O187" s="172"/>
      <c r="P187" s="172"/>
      <c r="Q187" s="172"/>
      <c r="R187" s="172"/>
      <c r="S187" s="172"/>
      <c r="T187" s="173"/>
      <c r="AT187" s="167" t="s">
        <v>140</v>
      </c>
      <c r="AU187" s="167" t="s">
        <v>91</v>
      </c>
      <c r="AV187" s="14" t="s">
        <v>91</v>
      </c>
      <c r="AW187" s="14" t="s">
        <v>36</v>
      </c>
      <c r="AX187" s="14" t="s">
        <v>89</v>
      </c>
      <c r="AY187" s="167" t="s">
        <v>131</v>
      </c>
    </row>
    <row r="188" spans="1:65" s="2" customFormat="1" ht="24.2" customHeight="1">
      <c r="A188" s="33"/>
      <c r="B188" s="144"/>
      <c r="C188" s="145" t="s">
        <v>211</v>
      </c>
      <c r="D188" s="145" t="s">
        <v>133</v>
      </c>
      <c r="E188" s="146" t="s">
        <v>212</v>
      </c>
      <c r="F188" s="147" t="s">
        <v>213</v>
      </c>
      <c r="G188" s="148" t="s">
        <v>179</v>
      </c>
      <c r="H188" s="149">
        <v>315.68</v>
      </c>
      <c r="I188" s="150"/>
      <c r="J188" s="151">
        <f>ROUND(I188*H188,2)</f>
        <v>0</v>
      </c>
      <c r="K188" s="147" t="s">
        <v>1</v>
      </c>
      <c r="L188" s="34"/>
      <c r="M188" s="152" t="s">
        <v>1</v>
      </c>
      <c r="N188" s="153" t="s">
        <v>46</v>
      </c>
      <c r="O188" s="59"/>
      <c r="P188" s="154">
        <f>O188*H188</f>
        <v>0</v>
      </c>
      <c r="Q188" s="154">
        <v>0</v>
      </c>
      <c r="R188" s="154">
        <f>Q188*H188</f>
        <v>0</v>
      </c>
      <c r="S188" s="154">
        <v>0</v>
      </c>
      <c r="T188" s="15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6" t="s">
        <v>138</v>
      </c>
      <c r="AT188" s="156" t="s">
        <v>133</v>
      </c>
      <c r="AU188" s="156" t="s">
        <v>91</v>
      </c>
      <c r="AY188" s="18" t="s">
        <v>131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8" t="s">
        <v>89</v>
      </c>
      <c r="BK188" s="157">
        <f>ROUND(I188*H188,2)</f>
        <v>0</v>
      </c>
      <c r="BL188" s="18" t="s">
        <v>138</v>
      </c>
      <c r="BM188" s="156" t="s">
        <v>214</v>
      </c>
    </row>
    <row r="189" spans="1:65" s="13" customFormat="1" ht="11.25">
      <c r="B189" s="158"/>
      <c r="D189" s="159" t="s">
        <v>140</v>
      </c>
      <c r="E189" s="160" t="s">
        <v>1</v>
      </c>
      <c r="F189" s="161" t="s">
        <v>215</v>
      </c>
      <c r="H189" s="160" t="s">
        <v>1</v>
      </c>
      <c r="I189" s="162"/>
      <c r="L189" s="158"/>
      <c r="M189" s="163"/>
      <c r="N189" s="164"/>
      <c r="O189" s="164"/>
      <c r="P189" s="164"/>
      <c r="Q189" s="164"/>
      <c r="R189" s="164"/>
      <c r="S189" s="164"/>
      <c r="T189" s="165"/>
      <c r="AT189" s="160" t="s">
        <v>140</v>
      </c>
      <c r="AU189" s="160" t="s">
        <v>91</v>
      </c>
      <c r="AV189" s="13" t="s">
        <v>89</v>
      </c>
      <c r="AW189" s="13" t="s">
        <v>36</v>
      </c>
      <c r="AX189" s="13" t="s">
        <v>81</v>
      </c>
      <c r="AY189" s="160" t="s">
        <v>131</v>
      </c>
    </row>
    <row r="190" spans="1:65" s="13" customFormat="1" ht="11.25">
      <c r="B190" s="158"/>
      <c r="D190" s="159" t="s">
        <v>140</v>
      </c>
      <c r="E190" s="160" t="s">
        <v>1</v>
      </c>
      <c r="F190" s="161" t="s">
        <v>216</v>
      </c>
      <c r="H190" s="160" t="s">
        <v>1</v>
      </c>
      <c r="I190" s="162"/>
      <c r="L190" s="158"/>
      <c r="M190" s="163"/>
      <c r="N190" s="164"/>
      <c r="O190" s="164"/>
      <c r="P190" s="164"/>
      <c r="Q190" s="164"/>
      <c r="R190" s="164"/>
      <c r="S190" s="164"/>
      <c r="T190" s="165"/>
      <c r="AT190" s="160" t="s">
        <v>140</v>
      </c>
      <c r="AU190" s="160" t="s">
        <v>91</v>
      </c>
      <c r="AV190" s="13" t="s">
        <v>89</v>
      </c>
      <c r="AW190" s="13" t="s">
        <v>36</v>
      </c>
      <c r="AX190" s="13" t="s">
        <v>81</v>
      </c>
      <c r="AY190" s="160" t="s">
        <v>131</v>
      </c>
    </row>
    <row r="191" spans="1:65" s="14" customFormat="1" ht="11.25">
      <c r="B191" s="166"/>
      <c r="D191" s="159" t="s">
        <v>140</v>
      </c>
      <c r="E191" s="167" t="s">
        <v>1</v>
      </c>
      <c r="F191" s="168" t="s">
        <v>217</v>
      </c>
      <c r="H191" s="169">
        <v>315.68</v>
      </c>
      <c r="I191" s="170"/>
      <c r="L191" s="166"/>
      <c r="M191" s="171"/>
      <c r="N191" s="172"/>
      <c r="O191" s="172"/>
      <c r="P191" s="172"/>
      <c r="Q191" s="172"/>
      <c r="R191" s="172"/>
      <c r="S191" s="172"/>
      <c r="T191" s="173"/>
      <c r="AT191" s="167" t="s">
        <v>140</v>
      </c>
      <c r="AU191" s="167" t="s">
        <v>91</v>
      </c>
      <c r="AV191" s="14" t="s">
        <v>91</v>
      </c>
      <c r="AW191" s="14" t="s">
        <v>36</v>
      </c>
      <c r="AX191" s="14" t="s">
        <v>89</v>
      </c>
      <c r="AY191" s="167" t="s">
        <v>131</v>
      </c>
    </row>
    <row r="192" spans="1:65" s="2" customFormat="1" ht="44.25" customHeight="1">
      <c r="A192" s="33"/>
      <c r="B192" s="144"/>
      <c r="C192" s="145" t="s">
        <v>218</v>
      </c>
      <c r="D192" s="145" t="s">
        <v>133</v>
      </c>
      <c r="E192" s="146" t="s">
        <v>219</v>
      </c>
      <c r="F192" s="147" t="s">
        <v>220</v>
      </c>
      <c r="G192" s="148" t="s">
        <v>179</v>
      </c>
      <c r="H192" s="149">
        <v>168.465</v>
      </c>
      <c r="I192" s="150"/>
      <c r="J192" s="151">
        <f>ROUND(I192*H192,2)</f>
        <v>0</v>
      </c>
      <c r="K192" s="147" t="s">
        <v>137</v>
      </c>
      <c r="L192" s="34"/>
      <c r="M192" s="152" t="s">
        <v>1</v>
      </c>
      <c r="N192" s="153" t="s">
        <v>46</v>
      </c>
      <c r="O192" s="59"/>
      <c r="P192" s="154">
        <f>O192*H192</f>
        <v>0</v>
      </c>
      <c r="Q192" s="154">
        <v>0</v>
      </c>
      <c r="R192" s="154">
        <f>Q192*H192</f>
        <v>0</v>
      </c>
      <c r="S192" s="154">
        <v>0</v>
      </c>
      <c r="T192" s="155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56" t="s">
        <v>138</v>
      </c>
      <c r="AT192" s="156" t="s">
        <v>133</v>
      </c>
      <c r="AU192" s="156" t="s">
        <v>91</v>
      </c>
      <c r="AY192" s="18" t="s">
        <v>131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8" t="s">
        <v>89</v>
      </c>
      <c r="BK192" s="157">
        <f>ROUND(I192*H192,2)</f>
        <v>0</v>
      </c>
      <c r="BL192" s="18" t="s">
        <v>138</v>
      </c>
      <c r="BM192" s="156" t="s">
        <v>221</v>
      </c>
    </row>
    <row r="193" spans="1:65" s="13" customFormat="1" ht="11.25">
      <c r="B193" s="158"/>
      <c r="D193" s="159" t="s">
        <v>140</v>
      </c>
      <c r="E193" s="160" t="s">
        <v>1</v>
      </c>
      <c r="F193" s="161" t="s">
        <v>141</v>
      </c>
      <c r="H193" s="160" t="s">
        <v>1</v>
      </c>
      <c r="I193" s="162"/>
      <c r="L193" s="158"/>
      <c r="M193" s="163"/>
      <c r="N193" s="164"/>
      <c r="O193" s="164"/>
      <c r="P193" s="164"/>
      <c r="Q193" s="164"/>
      <c r="R193" s="164"/>
      <c r="S193" s="164"/>
      <c r="T193" s="165"/>
      <c r="AT193" s="160" t="s">
        <v>140</v>
      </c>
      <c r="AU193" s="160" t="s">
        <v>91</v>
      </c>
      <c r="AV193" s="13" t="s">
        <v>89</v>
      </c>
      <c r="AW193" s="13" t="s">
        <v>36</v>
      </c>
      <c r="AX193" s="13" t="s">
        <v>81</v>
      </c>
      <c r="AY193" s="160" t="s">
        <v>131</v>
      </c>
    </row>
    <row r="194" spans="1:65" s="13" customFormat="1" ht="11.25">
      <c r="B194" s="158"/>
      <c r="D194" s="159" t="s">
        <v>140</v>
      </c>
      <c r="E194" s="160" t="s">
        <v>1</v>
      </c>
      <c r="F194" s="161" t="s">
        <v>186</v>
      </c>
      <c r="H194" s="160" t="s">
        <v>1</v>
      </c>
      <c r="I194" s="162"/>
      <c r="L194" s="158"/>
      <c r="M194" s="163"/>
      <c r="N194" s="164"/>
      <c r="O194" s="164"/>
      <c r="P194" s="164"/>
      <c r="Q194" s="164"/>
      <c r="R194" s="164"/>
      <c r="S194" s="164"/>
      <c r="T194" s="165"/>
      <c r="AT194" s="160" t="s">
        <v>140</v>
      </c>
      <c r="AU194" s="160" t="s">
        <v>91</v>
      </c>
      <c r="AV194" s="13" t="s">
        <v>89</v>
      </c>
      <c r="AW194" s="13" t="s">
        <v>36</v>
      </c>
      <c r="AX194" s="13" t="s">
        <v>81</v>
      </c>
      <c r="AY194" s="160" t="s">
        <v>131</v>
      </c>
    </row>
    <row r="195" spans="1:65" s="14" customFormat="1" ht="11.25">
      <c r="B195" s="166"/>
      <c r="D195" s="159" t="s">
        <v>140</v>
      </c>
      <c r="E195" s="167" t="s">
        <v>1</v>
      </c>
      <c r="F195" s="168" t="s">
        <v>222</v>
      </c>
      <c r="H195" s="169">
        <v>165.09</v>
      </c>
      <c r="I195" s="170"/>
      <c r="L195" s="166"/>
      <c r="M195" s="171"/>
      <c r="N195" s="172"/>
      <c r="O195" s="172"/>
      <c r="P195" s="172"/>
      <c r="Q195" s="172"/>
      <c r="R195" s="172"/>
      <c r="S195" s="172"/>
      <c r="T195" s="173"/>
      <c r="AT195" s="167" t="s">
        <v>140</v>
      </c>
      <c r="AU195" s="167" t="s">
        <v>91</v>
      </c>
      <c r="AV195" s="14" t="s">
        <v>91</v>
      </c>
      <c r="AW195" s="14" t="s">
        <v>36</v>
      </c>
      <c r="AX195" s="14" t="s">
        <v>81</v>
      </c>
      <c r="AY195" s="167" t="s">
        <v>131</v>
      </c>
    </row>
    <row r="196" spans="1:65" s="14" customFormat="1" ht="11.25">
      <c r="B196" s="166"/>
      <c r="D196" s="159" t="s">
        <v>140</v>
      </c>
      <c r="E196" s="167" t="s">
        <v>1</v>
      </c>
      <c r="F196" s="168" t="s">
        <v>223</v>
      </c>
      <c r="H196" s="169">
        <v>3.375</v>
      </c>
      <c r="I196" s="170"/>
      <c r="L196" s="166"/>
      <c r="M196" s="171"/>
      <c r="N196" s="172"/>
      <c r="O196" s="172"/>
      <c r="P196" s="172"/>
      <c r="Q196" s="172"/>
      <c r="R196" s="172"/>
      <c r="S196" s="172"/>
      <c r="T196" s="173"/>
      <c r="AT196" s="167" t="s">
        <v>140</v>
      </c>
      <c r="AU196" s="167" t="s">
        <v>91</v>
      </c>
      <c r="AV196" s="14" t="s">
        <v>91</v>
      </c>
      <c r="AW196" s="14" t="s">
        <v>36</v>
      </c>
      <c r="AX196" s="14" t="s">
        <v>81</v>
      </c>
      <c r="AY196" s="167" t="s">
        <v>131</v>
      </c>
    </row>
    <row r="197" spans="1:65" s="15" customFormat="1" ht="11.25">
      <c r="B197" s="174"/>
      <c r="D197" s="159" t="s">
        <v>140</v>
      </c>
      <c r="E197" s="175" t="s">
        <v>1</v>
      </c>
      <c r="F197" s="176" t="s">
        <v>145</v>
      </c>
      <c r="H197" s="177">
        <v>168.465</v>
      </c>
      <c r="I197" s="178"/>
      <c r="L197" s="174"/>
      <c r="M197" s="179"/>
      <c r="N197" s="180"/>
      <c r="O197" s="180"/>
      <c r="P197" s="180"/>
      <c r="Q197" s="180"/>
      <c r="R197" s="180"/>
      <c r="S197" s="180"/>
      <c r="T197" s="181"/>
      <c r="AT197" s="175" t="s">
        <v>140</v>
      </c>
      <c r="AU197" s="175" t="s">
        <v>91</v>
      </c>
      <c r="AV197" s="15" t="s">
        <v>138</v>
      </c>
      <c r="AW197" s="15" t="s">
        <v>36</v>
      </c>
      <c r="AX197" s="15" t="s">
        <v>89</v>
      </c>
      <c r="AY197" s="175" t="s">
        <v>131</v>
      </c>
    </row>
    <row r="198" spans="1:65" s="2" customFormat="1" ht="16.5" customHeight="1">
      <c r="A198" s="33"/>
      <c r="B198" s="144"/>
      <c r="C198" s="182" t="s">
        <v>224</v>
      </c>
      <c r="D198" s="182" t="s">
        <v>225</v>
      </c>
      <c r="E198" s="183" t="s">
        <v>226</v>
      </c>
      <c r="F198" s="184" t="s">
        <v>227</v>
      </c>
      <c r="G198" s="185" t="s">
        <v>228</v>
      </c>
      <c r="H198" s="186">
        <v>253.815</v>
      </c>
      <c r="I198" s="187"/>
      <c r="J198" s="188">
        <f>ROUND(I198*H198,2)</f>
        <v>0</v>
      </c>
      <c r="K198" s="184" t="s">
        <v>1</v>
      </c>
      <c r="L198" s="189"/>
      <c r="M198" s="190" t="s">
        <v>1</v>
      </c>
      <c r="N198" s="191" t="s">
        <v>46</v>
      </c>
      <c r="O198" s="59"/>
      <c r="P198" s="154">
        <f>O198*H198</f>
        <v>0</v>
      </c>
      <c r="Q198" s="154">
        <v>1</v>
      </c>
      <c r="R198" s="154">
        <f>Q198*H198</f>
        <v>253.815</v>
      </c>
      <c r="S198" s="154">
        <v>0</v>
      </c>
      <c r="T198" s="155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56" t="s">
        <v>176</v>
      </c>
      <c r="AT198" s="156" t="s">
        <v>225</v>
      </c>
      <c r="AU198" s="156" t="s">
        <v>91</v>
      </c>
      <c r="AY198" s="18" t="s">
        <v>131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8" t="s">
        <v>89</v>
      </c>
      <c r="BK198" s="157">
        <f>ROUND(I198*H198,2)</f>
        <v>0</v>
      </c>
      <c r="BL198" s="18" t="s">
        <v>138</v>
      </c>
      <c r="BM198" s="156" t="s">
        <v>229</v>
      </c>
    </row>
    <row r="199" spans="1:65" s="2" customFormat="1" ht="19.5">
      <c r="A199" s="33"/>
      <c r="B199" s="34"/>
      <c r="C199" s="33"/>
      <c r="D199" s="159" t="s">
        <v>230</v>
      </c>
      <c r="E199" s="33"/>
      <c r="F199" s="192" t="s">
        <v>231</v>
      </c>
      <c r="G199" s="33"/>
      <c r="H199" s="33"/>
      <c r="I199" s="193"/>
      <c r="J199" s="33"/>
      <c r="K199" s="33"/>
      <c r="L199" s="34"/>
      <c r="M199" s="194"/>
      <c r="N199" s="195"/>
      <c r="O199" s="59"/>
      <c r="P199" s="59"/>
      <c r="Q199" s="59"/>
      <c r="R199" s="59"/>
      <c r="S199" s="59"/>
      <c r="T199" s="60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8" t="s">
        <v>230</v>
      </c>
      <c r="AU199" s="18" t="s">
        <v>91</v>
      </c>
    </row>
    <row r="200" spans="1:65" s="14" customFormat="1" ht="11.25">
      <c r="B200" s="166"/>
      <c r="D200" s="159" t="s">
        <v>140</v>
      </c>
      <c r="E200" s="167" t="s">
        <v>1</v>
      </c>
      <c r="F200" s="168" t="s">
        <v>232</v>
      </c>
      <c r="H200" s="169">
        <v>336.93</v>
      </c>
      <c r="I200" s="170"/>
      <c r="L200" s="166"/>
      <c r="M200" s="171"/>
      <c r="N200" s="172"/>
      <c r="O200" s="172"/>
      <c r="P200" s="172"/>
      <c r="Q200" s="172"/>
      <c r="R200" s="172"/>
      <c r="S200" s="172"/>
      <c r="T200" s="173"/>
      <c r="AT200" s="167" t="s">
        <v>140</v>
      </c>
      <c r="AU200" s="167" t="s">
        <v>91</v>
      </c>
      <c r="AV200" s="14" t="s">
        <v>91</v>
      </c>
      <c r="AW200" s="14" t="s">
        <v>36</v>
      </c>
      <c r="AX200" s="14" t="s">
        <v>81</v>
      </c>
      <c r="AY200" s="167" t="s">
        <v>131</v>
      </c>
    </row>
    <row r="201" spans="1:65" s="14" customFormat="1" ht="11.25">
      <c r="B201" s="166"/>
      <c r="D201" s="159" t="s">
        <v>140</v>
      </c>
      <c r="E201" s="167" t="s">
        <v>1</v>
      </c>
      <c r="F201" s="168" t="s">
        <v>233</v>
      </c>
      <c r="H201" s="169">
        <v>-82.44</v>
      </c>
      <c r="I201" s="170"/>
      <c r="L201" s="166"/>
      <c r="M201" s="171"/>
      <c r="N201" s="172"/>
      <c r="O201" s="172"/>
      <c r="P201" s="172"/>
      <c r="Q201" s="172"/>
      <c r="R201" s="172"/>
      <c r="S201" s="172"/>
      <c r="T201" s="173"/>
      <c r="AT201" s="167" t="s">
        <v>140</v>
      </c>
      <c r="AU201" s="167" t="s">
        <v>91</v>
      </c>
      <c r="AV201" s="14" t="s">
        <v>91</v>
      </c>
      <c r="AW201" s="14" t="s">
        <v>36</v>
      </c>
      <c r="AX201" s="14" t="s">
        <v>81</v>
      </c>
      <c r="AY201" s="167" t="s">
        <v>131</v>
      </c>
    </row>
    <row r="202" spans="1:65" s="14" customFormat="1" ht="11.25">
      <c r="B202" s="166"/>
      <c r="D202" s="159" t="s">
        <v>140</v>
      </c>
      <c r="E202" s="167" t="s">
        <v>1</v>
      </c>
      <c r="F202" s="168" t="s">
        <v>234</v>
      </c>
      <c r="H202" s="169">
        <v>-0.67500000000000004</v>
      </c>
      <c r="I202" s="170"/>
      <c r="L202" s="166"/>
      <c r="M202" s="171"/>
      <c r="N202" s="172"/>
      <c r="O202" s="172"/>
      <c r="P202" s="172"/>
      <c r="Q202" s="172"/>
      <c r="R202" s="172"/>
      <c r="S202" s="172"/>
      <c r="T202" s="173"/>
      <c r="AT202" s="167" t="s">
        <v>140</v>
      </c>
      <c r="AU202" s="167" t="s">
        <v>91</v>
      </c>
      <c r="AV202" s="14" t="s">
        <v>91</v>
      </c>
      <c r="AW202" s="14" t="s">
        <v>36</v>
      </c>
      <c r="AX202" s="14" t="s">
        <v>81</v>
      </c>
      <c r="AY202" s="167" t="s">
        <v>131</v>
      </c>
    </row>
    <row r="203" spans="1:65" s="15" customFormat="1" ht="11.25">
      <c r="B203" s="174"/>
      <c r="D203" s="159" t="s">
        <v>140</v>
      </c>
      <c r="E203" s="175" t="s">
        <v>1</v>
      </c>
      <c r="F203" s="176" t="s">
        <v>145</v>
      </c>
      <c r="H203" s="177">
        <v>253.815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140</v>
      </c>
      <c r="AU203" s="175" t="s">
        <v>91</v>
      </c>
      <c r="AV203" s="15" t="s">
        <v>138</v>
      </c>
      <c r="AW203" s="15" t="s">
        <v>36</v>
      </c>
      <c r="AX203" s="15" t="s">
        <v>89</v>
      </c>
      <c r="AY203" s="175" t="s">
        <v>131</v>
      </c>
    </row>
    <row r="204" spans="1:65" s="2" customFormat="1" ht="16.5" customHeight="1">
      <c r="A204" s="33"/>
      <c r="B204" s="144"/>
      <c r="C204" s="182" t="s">
        <v>235</v>
      </c>
      <c r="D204" s="182" t="s">
        <v>225</v>
      </c>
      <c r="E204" s="183" t="s">
        <v>236</v>
      </c>
      <c r="F204" s="184" t="s">
        <v>237</v>
      </c>
      <c r="G204" s="185" t="s">
        <v>228</v>
      </c>
      <c r="H204" s="186">
        <v>83.114999999999995</v>
      </c>
      <c r="I204" s="187"/>
      <c r="J204" s="188">
        <f>ROUND(I204*H204,2)</f>
        <v>0</v>
      </c>
      <c r="K204" s="184" t="s">
        <v>137</v>
      </c>
      <c r="L204" s="189"/>
      <c r="M204" s="190" t="s">
        <v>1</v>
      </c>
      <c r="N204" s="191" t="s">
        <v>46</v>
      </c>
      <c r="O204" s="59"/>
      <c r="P204" s="154">
        <f>O204*H204</f>
        <v>0</v>
      </c>
      <c r="Q204" s="154">
        <v>1</v>
      </c>
      <c r="R204" s="154">
        <f>Q204*H204</f>
        <v>83.114999999999995</v>
      </c>
      <c r="S204" s="154">
        <v>0</v>
      </c>
      <c r="T204" s="155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6" t="s">
        <v>176</v>
      </c>
      <c r="AT204" s="156" t="s">
        <v>225</v>
      </c>
      <c r="AU204" s="156" t="s">
        <v>91</v>
      </c>
      <c r="AY204" s="18" t="s">
        <v>131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8" t="s">
        <v>89</v>
      </c>
      <c r="BK204" s="157">
        <f>ROUND(I204*H204,2)</f>
        <v>0</v>
      </c>
      <c r="BL204" s="18" t="s">
        <v>138</v>
      </c>
      <c r="BM204" s="156" t="s">
        <v>238</v>
      </c>
    </row>
    <row r="205" spans="1:65" s="14" customFormat="1" ht="11.25">
      <c r="B205" s="166"/>
      <c r="D205" s="159" t="s">
        <v>140</v>
      </c>
      <c r="E205" s="167" t="s">
        <v>1</v>
      </c>
      <c r="F205" s="168" t="s">
        <v>239</v>
      </c>
      <c r="H205" s="169">
        <v>82.44</v>
      </c>
      <c r="I205" s="170"/>
      <c r="L205" s="166"/>
      <c r="M205" s="171"/>
      <c r="N205" s="172"/>
      <c r="O205" s="172"/>
      <c r="P205" s="172"/>
      <c r="Q205" s="172"/>
      <c r="R205" s="172"/>
      <c r="S205" s="172"/>
      <c r="T205" s="173"/>
      <c r="AT205" s="167" t="s">
        <v>140</v>
      </c>
      <c r="AU205" s="167" t="s">
        <v>91</v>
      </c>
      <c r="AV205" s="14" t="s">
        <v>91</v>
      </c>
      <c r="AW205" s="14" t="s">
        <v>36</v>
      </c>
      <c r="AX205" s="14" t="s">
        <v>81</v>
      </c>
      <c r="AY205" s="167" t="s">
        <v>131</v>
      </c>
    </row>
    <row r="206" spans="1:65" s="14" customFormat="1" ht="11.25">
      <c r="B206" s="166"/>
      <c r="D206" s="159" t="s">
        <v>140</v>
      </c>
      <c r="E206" s="167" t="s">
        <v>1</v>
      </c>
      <c r="F206" s="168" t="s">
        <v>240</v>
      </c>
      <c r="H206" s="169">
        <v>0.67500000000000004</v>
      </c>
      <c r="I206" s="170"/>
      <c r="L206" s="166"/>
      <c r="M206" s="171"/>
      <c r="N206" s="172"/>
      <c r="O206" s="172"/>
      <c r="P206" s="172"/>
      <c r="Q206" s="172"/>
      <c r="R206" s="172"/>
      <c r="S206" s="172"/>
      <c r="T206" s="173"/>
      <c r="AT206" s="167" t="s">
        <v>140</v>
      </c>
      <c r="AU206" s="167" t="s">
        <v>91</v>
      </c>
      <c r="AV206" s="14" t="s">
        <v>91</v>
      </c>
      <c r="AW206" s="14" t="s">
        <v>36</v>
      </c>
      <c r="AX206" s="14" t="s">
        <v>81</v>
      </c>
      <c r="AY206" s="167" t="s">
        <v>131</v>
      </c>
    </row>
    <row r="207" spans="1:65" s="15" customFormat="1" ht="11.25">
      <c r="B207" s="174"/>
      <c r="D207" s="159" t="s">
        <v>140</v>
      </c>
      <c r="E207" s="175" t="s">
        <v>1</v>
      </c>
      <c r="F207" s="176" t="s">
        <v>145</v>
      </c>
      <c r="H207" s="177">
        <v>83.114999999999995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5" t="s">
        <v>140</v>
      </c>
      <c r="AU207" s="175" t="s">
        <v>91</v>
      </c>
      <c r="AV207" s="15" t="s">
        <v>138</v>
      </c>
      <c r="AW207" s="15" t="s">
        <v>36</v>
      </c>
      <c r="AX207" s="15" t="s">
        <v>89</v>
      </c>
      <c r="AY207" s="175" t="s">
        <v>131</v>
      </c>
    </row>
    <row r="208" spans="1:65" s="2" customFormat="1" ht="66.75" customHeight="1">
      <c r="A208" s="33"/>
      <c r="B208" s="144"/>
      <c r="C208" s="145" t="s">
        <v>241</v>
      </c>
      <c r="D208" s="145" t="s">
        <v>133</v>
      </c>
      <c r="E208" s="146" t="s">
        <v>242</v>
      </c>
      <c r="F208" s="147" t="s">
        <v>243</v>
      </c>
      <c r="G208" s="148" t="s">
        <v>179</v>
      </c>
      <c r="H208" s="149">
        <v>66.754999999999995</v>
      </c>
      <c r="I208" s="150"/>
      <c r="J208" s="151">
        <f>ROUND(I208*H208,2)</f>
        <v>0</v>
      </c>
      <c r="K208" s="147" t="s">
        <v>137</v>
      </c>
      <c r="L208" s="34"/>
      <c r="M208" s="152" t="s">
        <v>1</v>
      </c>
      <c r="N208" s="153" t="s">
        <v>46</v>
      </c>
      <c r="O208" s="59"/>
      <c r="P208" s="154">
        <f>O208*H208</f>
        <v>0</v>
      </c>
      <c r="Q208" s="154">
        <v>0</v>
      </c>
      <c r="R208" s="154">
        <f>Q208*H208</f>
        <v>0</v>
      </c>
      <c r="S208" s="154">
        <v>0</v>
      </c>
      <c r="T208" s="155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56" t="s">
        <v>138</v>
      </c>
      <c r="AT208" s="156" t="s">
        <v>133</v>
      </c>
      <c r="AU208" s="156" t="s">
        <v>91</v>
      </c>
      <c r="AY208" s="18" t="s">
        <v>131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8" t="s">
        <v>89</v>
      </c>
      <c r="BK208" s="157">
        <f>ROUND(I208*H208,2)</f>
        <v>0</v>
      </c>
      <c r="BL208" s="18" t="s">
        <v>138</v>
      </c>
      <c r="BM208" s="156" t="s">
        <v>244</v>
      </c>
    </row>
    <row r="209" spans="1:65" s="13" customFormat="1" ht="11.25">
      <c r="B209" s="158"/>
      <c r="D209" s="159" t="s">
        <v>140</v>
      </c>
      <c r="E209" s="160" t="s">
        <v>1</v>
      </c>
      <c r="F209" s="161" t="s">
        <v>141</v>
      </c>
      <c r="H209" s="160" t="s">
        <v>1</v>
      </c>
      <c r="I209" s="162"/>
      <c r="L209" s="158"/>
      <c r="M209" s="163"/>
      <c r="N209" s="164"/>
      <c r="O209" s="164"/>
      <c r="P209" s="164"/>
      <c r="Q209" s="164"/>
      <c r="R209" s="164"/>
      <c r="S209" s="164"/>
      <c r="T209" s="165"/>
      <c r="AT209" s="160" t="s">
        <v>140</v>
      </c>
      <c r="AU209" s="160" t="s">
        <v>91</v>
      </c>
      <c r="AV209" s="13" t="s">
        <v>89</v>
      </c>
      <c r="AW209" s="13" t="s">
        <v>36</v>
      </c>
      <c r="AX209" s="13" t="s">
        <v>81</v>
      </c>
      <c r="AY209" s="160" t="s">
        <v>131</v>
      </c>
    </row>
    <row r="210" spans="1:65" s="13" customFormat="1" ht="11.25">
      <c r="B210" s="158"/>
      <c r="D210" s="159" t="s">
        <v>140</v>
      </c>
      <c r="E210" s="160" t="s">
        <v>1</v>
      </c>
      <c r="F210" s="161" t="s">
        <v>186</v>
      </c>
      <c r="H210" s="160" t="s">
        <v>1</v>
      </c>
      <c r="I210" s="162"/>
      <c r="L210" s="158"/>
      <c r="M210" s="163"/>
      <c r="N210" s="164"/>
      <c r="O210" s="164"/>
      <c r="P210" s="164"/>
      <c r="Q210" s="164"/>
      <c r="R210" s="164"/>
      <c r="S210" s="164"/>
      <c r="T210" s="165"/>
      <c r="AT210" s="160" t="s">
        <v>140</v>
      </c>
      <c r="AU210" s="160" t="s">
        <v>91</v>
      </c>
      <c r="AV210" s="13" t="s">
        <v>89</v>
      </c>
      <c r="AW210" s="13" t="s">
        <v>36</v>
      </c>
      <c r="AX210" s="13" t="s">
        <v>81</v>
      </c>
      <c r="AY210" s="160" t="s">
        <v>131</v>
      </c>
    </row>
    <row r="211" spans="1:65" s="14" customFormat="1" ht="11.25">
      <c r="B211" s="166"/>
      <c r="D211" s="159" t="s">
        <v>140</v>
      </c>
      <c r="E211" s="167" t="s">
        <v>1</v>
      </c>
      <c r="F211" s="168" t="s">
        <v>245</v>
      </c>
      <c r="H211" s="169">
        <v>66.08</v>
      </c>
      <c r="I211" s="170"/>
      <c r="L211" s="166"/>
      <c r="M211" s="171"/>
      <c r="N211" s="172"/>
      <c r="O211" s="172"/>
      <c r="P211" s="172"/>
      <c r="Q211" s="172"/>
      <c r="R211" s="172"/>
      <c r="S211" s="172"/>
      <c r="T211" s="173"/>
      <c r="AT211" s="167" t="s">
        <v>140</v>
      </c>
      <c r="AU211" s="167" t="s">
        <v>91</v>
      </c>
      <c r="AV211" s="14" t="s">
        <v>91</v>
      </c>
      <c r="AW211" s="14" t="s">
        <v>36</v>
      </c>
      <c r="AX211" s="14" t="s">
        <v>81</v>
      </c>
      <c r="AY211" s="167" t="s">
        <v>131</v>
      </c>
    </row>
    <row r="212" spans="1:65" s="14" customFormat="1" ht="11.25">
      <c r="B212" s="166"/>
      <c r="D212" s="159" t="s">
        <v>140</v>
      </c>
      <c r="E212" s="167" t="s">
        <v>1</v>
      </c>
      <c r="F212" s="168" t="s">
        <v>246</v>
      </c>
      <c r="H212" s="169">
        <v>0.67500000000000004</v>
      </c>
      <c r="I212" s="170"/>
      <c r="L212" s="166"/>
      <c r="M212" s="171"/>
      <c r="N212" s="172"/>
      <c r="O212" s="172"/>
      <c r="P212" s="172"/>
      <c r="Q212" s="172"/>
      <c r="R212" s="172"/>
      <c r="S212" s="172"/>
      <c r="T212" s="173"/>
      <c r="AT212" s="167" t="s">
        <v>140</v>
      </c>
      <c r="AU212" s="167" t="s">
        <v>91</v>
      </c>
      <c r="AV212" s="14" t="s">
        <v>91</v>
      </c>
      <c r="AW212" s="14" t="s">
        <v>36</v>
      </c>
      <c r="AX212" s="14" t="s">
        <v>81</v>
      </c>
      <c r="AY212" s="167" t="s">
        <v>131</v>
      </c>
    </row>
    <row r="213" spans="1:65" s="15" customFormat="1" ht="11.25">
      <c r="B213" s="174"/>
      <c r="D213" s="159" t="s">
        <v>140</v>
      </c>
      <c r="E213" s="175" t="s">
        <v>1</v>
      </c>
      <c r="F213" s="176" t="s">
        <v>145</v>
      </c>
      <c r="H213" s="177">
        <v>66.754999999999995</v>
      </c>
      <c r="I213" s="178"/>
      <c r="L213" s="174"/>
      <c r="M213" s="179"/>
      <c r="N213" s="180"/>
      <c r="O213" s="180"/>
      <c r="P213" s="180"/>
      <c r="Q213" s="180"/>
      <c r="R213" s="180"/>
      <c r="S213" s="180"/>
      <c r="T213" s="181"/>
      <c r="AT213" s="175" t="s">
        <v>140</v>
      </c>
      <c r="AU213" s="175" t="s">
        <v>91</v>
      </c>
      <c r="AV213" s="15" t="s">
        <v>138</v>
      </c>
      <c r="AW213" s="15" t="s">
        <v>36</v>
      </c>
      <c r="AX213" s="15" t="s">
        <v>89</v>
      </c>
      <c r="AY213" s="175" t="s">
        <v>131</v>
      </c>
    </row>
    <row r="214" spans="1:65" s="2" customFormat="1" ht="16.5" customHeight="1">
      <c r="A214" s="33"/>
      <c r="B214" s="144"/>
      <c r="C214" s="182" t="s">
        <v>247</v>
      </c>
      <c r="D214" s="182" t="s">
        <v>225</v>
      </c>
      <c r="E214" s="183" t="s">
        <v>248</v>
      </c>
      <c r="F214" s="184" t="s">
        <v>249</v>
      </c>
      <c r="G214" s="185" t="s">
        <v>228</v>
      </c>
      <c r="H214" s="186">
        <v>133.51</v>
      </c>
      <c r="I214" s="187"/>
      <c r="J214" s="188">
        <f>ROUND(I214*H214,2)</f>
        <v>0</v>
      </c>
      <c r="K214" s="184" t="s">
        <v>137</v>
      </c>
      <c r="L214" s="189"/>
      <c r="M214" s="190" t="s">
        <v>1</v>
      </c>
      <c r="N214" s="191" t="s">
        <v>46</v>
      </c>
      <c r="O214" s="59"/>
      <c r="P214" s="154">
        <f>O214*H214</f>
        <v>0</v>
      </c>
      <c r="Q214" s="154">
        <v>1</v>
      </c>
      <c r="R214" s="154">
        <f>Q214*H214</f>
        <v>133.51</v>
      </c>
      <c r="S214" s="154">
        <v>0</v>
      </c>
      <c r="T214" s="155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56" t="s">
        <v>176</v>
      </c>
      <c r="AT214" s="156" t="s">
        <v>225</v>
      </c>
      <c r="AU214" s="156" t="s">
        <v>91</v>
      </c>
      <c r="AY214" s="18" t="s">
        <v>131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18" t="s">
        <v>89</v>
      </c>
      <c r="BK214" s="157">
        <f>ROUND(I214*H214,2)</f>
        <v>0</v>
      </c>
      <c r="BL214" s="18" t="s">
        <v>138</v>
      </c>
      <c r="BM214" s="156" t="s">
        <v>250</v>
      </c>
    </row>
    <row r="215" spans="1:65" s="2" customFormat="1" ht="19.5">
      <c r="A215" s="33"/>
      <c r="B215" s="34"/>
      <c r="C215" s="33"/>
      <c r="D215" s="159" t="s">
        <v>230</v>
      </c>
      <c r="E215" s="33"/>
      <c r="F215" s="192" t="s">
        <v>231</v>
      </c>
      <c r="G215" s="33"/>
      <c r="H215" s="33"/>
      <c r="I215" s="193"/>
      <c r="J215" s="33"/>
      <c r="K215" s="33"/>
      <c r="L215" s="34"/>
      <c r="M215" s="194"/>
      <c r="N215" s="195"/>
      <c r="O215" s="59"/>
      <c r="P215" s="59"/>
      <c r="Q215" s="59"/>
      <c r="R215" s="59"/>
      <c r="S215" s="59"/>
      <c r="T215" s="60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8" t="s">
        <v>230</v>
      </c>
      <c r="AU215" s="18" t="s">
        <v>91</v>
      </c>
    </row>
    <row r="216" spans="1:65" s="14" customFormat="1" ht="11.25">
      <c r="B216" s="166"/>
      <c r="D216" s="159" t="s">
        <v>140</v>
      </c>
      <c r="F216" s="168" t="s">
        <v>251</v>
      </c>
      <c r="H216" s="169">
        <v>133.51</v>
      </c>
      <c r="I216" s="170"/>
      <c r="L216" s="166"/>
      <c r="M216" s="171"/>
      <c r="N216" s="172"/>
      <c r="O216" s="172"/>
      <c r="P216" s="172"/>
      <c r="Q216" s="172"/>
      <c r="R216" s="172"/>
      <c r="S216" s="172"/>
      <c r="T216" s="173"/>
      <c r="AT216" s="167" t="s">
        <v>140</v>
      </c>
      <c r="AU216" s="167" t="s">
        <v>91</v>
      </c>
      <c r="AV216" s="14" t="s">
        <v>91</v>
      </c>
      <c r="AW216" s="14" t="s">
        <v>3</v>
      </c>
      <c r="AX216" s="14" t="s">
        <v>89</v>
      </c>
      <c r="AY216" s="167" t="s">
        <v>131</v>
      </c>
    </row>
    <row r="217" spans="1:65" s="12" customFormat="1" ht="22.9" customHeight="1">
      <c r="B217" s="131"/>
      <c r="D217" s="132" t="s">
        <v>80</v>
      </c>
      <c r="E217" s="142" t="s">
        <v>91</v>
      </c>
      <c r="F217" s="142" t="s">
        <v>252</v>
      </c>
      <c r="I217" s="134"/>
      <c r="J217" s="143">
        <f>BK217</f>
        <v>0</v>
      </c>
      <c r="L217" s="131"/>
      <c r="M217" s="136"/>
      <c r="N217" s="137"/>
      <c r="O217" s="137"/>
      <c r="P217" s="138">
        <f>SUM(P218:P220)</f>
        <v>0</v>
      </c>
      <c r="Q217" s="137"/>
      <c r="R217" s="138">
        <f>SUM(R218:R220)</f>
        <v>132.58550400000001</v>
      </c>
      <c r="S217" s="137"/>
      <c r="T217" s="139">
        <f>SUM(T218:T220)</f>
        <v>0</v>
      </c>
      <c r="AR217" s="132" t="s">
        <v>89</v>
      </c>
      <c r="AT217" s="140" t="s">
        <v>80</v>
      </c>
      <c r="AU217" s="140" t="s">
        <v>89</v>
      </c>
      <c r="AY217" s="132" t="s">
        <v>131</v>
      </c>
      <c r="BK217" s="141">
        <f>SUM(BK218:BK220)</f>
        <v>0</v>
      </c>
    </row>
    <row r="218" spans="1:65" s="2" customFormat="1" ht="44.25" customHeight="1">
      <c r="A218" s="33"/>
      <c r="B218" s="144"/>
      <c r="C218" s="145" t="s">
        <v>253</v>
      </c>
      <c r="D218" s="145" t="s">
        <v>133</v>
      </c>
      <c r="E218" s="146" t="s">
        <v>254</v>
      </c>
      <c r="F218" s="147" t="s">
        <v>255</v>
      </c>
      <c r="G218" s="148" t="s">
        <v>179</v>
      </c>
      <c r="H218" s="149">
        <v>41.22</v>
      </c>
      <c r="I218" s="150"/>
      <c r="J218" s="151">
        <f>ROUND(I218*H218,2)</f>
        <v>0</v>
      </c>
      <c r="K218" s="147" t="s">
        <v>137</v>
      </c>
      <c r="L218" s="34"/>
      <c r="M218" s="152" t="s">
        <v>1</v>
      </c>
      <c r="N218" s="153" t="s">
        <v>46</v>
      </c>
      <c r="O218" s="59"/>
      <c r="P218" s="154">
        <f>O218*H218</f>
        <v>0</v>
      </c>
      <c r="Q218" s="154">
        <v>1.63</v>
      </c>
      <c r="R218" s="154">
        <f>Q218*H218</f>
        <v>67.188599999999994</v>
      </c>
      <c r="S218" s="154">
        <v>0</v>
      </c>
      <c r="T218" s="155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56" t="s">
        <v>138</v>
      </c>
      <c r="AT218" s="156" t="s">
        <v>133</v>
      </c>
      <c r="AU218" s="156" t="s">
        <v>91</v>
      </c>
      <c r="AY218" s="18" t="s">
        <v>131</v>
      </c>
      <c r="BE218" s="157">
        <f>IF(N218="základní",J218,0)</f>
        <v>0</v>
      </c>
      <c r="BF218" s="157">
        <f>IF(N218="snížená",J218,0)</f>
        <v>0</v>
      </c>
      <c r="BG218" s="157">
        <f>IF(N218="zákl. přenesená",J218,0)</f>
        <v>0</v>
      </c>
      <c r="BH218" s="157">
        <f>IF(N218="sníž. přenesená",J218,0)</f>
        <v>0</v>
      </c>
      <c r="BI218" s="157">
        <f>IF(N218="nulová",J218,0)</f>
        <v>0</v>
      </c>
      <c r="BJ218" s="18" t="s">
        <v>89</v>
      </c>
      <c r="BK218" s="157">
        <f>ROUND(I218*H218,2)</f>
        <v>0</v>
      </c>
      <c r="BL218" s="18" t="s">
        <v>138</v>
      </c>
      <c r="BM218" s="156" t="s">
        <v>256</v>
      </c>
    </row>
    <row r="219" spans="1:65" s="14" customFormat="1" ht="11.25">
      <c r="B219" s="166"/>
      <c r="D219" s="159" t="s">
        <v>140</v>
      </c>
      <c r="E219" s="167" t="s">
        <v>1</v>
      </c>
      <c r="F219" s="168" t="s">
        <v>257</v>
      </c>
      <c r="H219" s="169">
        <v>41.22</v>
      </c>
      <c r="I219" s="170"/>
      <c r="L219" s="166"/>
      <c r="M219" s="171"/>
      <c r="N219" s="172"/>
      <c r="O219" s="172"/>
      <c r="P219" s="172"/>
      <c r="Q219" s="172"/>
      <c r="R219" s="172"/>
      <c r="S219" s="172"/>
      <c r="T219" s="173"/>
      <c r="AT219" s="167" t="s">
        <v>140</v>
      </c>
      <c r="AU219" s="167" t="s">
        <v>91</v>
      </c>
      <c r="AV219" s="14" t="s">
        <v>91</v>
      </c>
      <c r="AW219" s="14" t="s">
        <v>36</v>
      </c>
      <c r="AX219" s="14" t="s">
        <v>89</v>
      </c>
      <c r="AY219" s="167" t="s">
        <v>131</v>
      </c>
    </row>
    <row r="220" spans="1:65" s="2" customFormat="1" ht="66.75" customHeight="1">
      <c r="A220" s="33"/>
      <c r="B220" s="144"/>
      <c r="C220" s="145" t="s">
        <v>7</v>
      </c>
      <c r="D220" s="145" t="s">
        <v>133</v>
      </c>
      <c r="E220" s="146" t="s">
        <v>258</v>
      </c>
      <c r="F220" s="147" t="s">
        <v>259</v>
      </c>
      <c r="G220" s="148" t="s">
        <v>168</v>
      </c>
      <c r="H220" s="149">
        <v>274.8</v>
      </c>
      <c r="I220" s="150"/>
      <c r="J220" s="151">
        <f>ROUND(I220*H220,2)</f>
        <v>0</v>
      </c>
      <c r="K220" s="147" t="s">
        <v>137</v>
      </c>
      <c r="L220" s="34"/>
      <c r="M220" s="152" t="s">
        <v>1</v>
      </c>
      <c r="N220" s="153" t="s">
        <v>46</v>
      </c>
      <c r="O220" s="59"/>
      <c r="P220" s="154">
        <f>O220*H220</f>
        <v>0</v>
      </c>
      <c r="Q220" s="154">
        <v>0.23798</v>
      </c>
      <c r="R220" s="154">
        <f>Q220*H220</f>
        <v>65.396904000000006</v>
      </c>
      <c r="S220" s="154">
        <v>0</v>
      </c>
      <c r="T220" s="155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56" t="s">
        <v>138</v>
      </c>
      <c r="AT220" s="156" t="s">
        <v>133</v>
      </c>
      <c r="AU220" s="156" t="s">
        <v>91</v>
      </c>
      <c r="AY220" s="18" t="s">
        <v>131</v>
      </c>
      <c r="BE220" s="157">
        <f>IF(N220="základní",J220,0)</f>
        <v>0</v>
      </c>
      <c r="BF220" s="157">
        <f>IF(N220="snížená",J220,0)</f>
        <v>0</v>
      </c>
      <c r="BG220" s="157">
        <f>IF(N220="zákl. přenesená",J220,0)</f>
        <v>0</v>
      </c>
      <c r="BH220" s="157">
        <f>IF(N220="sníž. přenesená",J220,0)</f>
        <v>0</v>
      </c>
      <c r="BI220" s="157">
        <f>IF(N220="nulová",J220,0)</f>
        <v>0</v>
      </c>
      <c r="BJ220" s="18" t="s">
        <v>89</v>
      </c>
      <c r="BK220" s="157">
        <f>ROUND(I220*H220,2)</f>
        <v>0</v>
      </c>
      <c r="BL220" s="18" t="s">
        <v>138</v>
      </c>
      <c r="BM220" s="156" t="s">
        <v>260</v>
      </c>
    </row>
    <row r="221" spans="1:65" s="12" customFormat="1" ht="22.9" customHeight="1">
      <c r="B221" s="131"/>
      <c r="D221" s="132" t="s">
        <v>80</v>
      </c>
      <c r="E221" s="142" t="s">
        <v>138</v>
      </c>
      <c r="F221" s="142" t="s">
        <v>261</v>
      </c>
      <c r="I221" s="134"/>
      <c r="J221" s="143">
        <f>BK221</f>
        <v>0</v>
      </c>
      <c r="L221" s="131"/>
      <c r="M221" s="136"/>
      <c r="N221" s="137"/>
      <c r="O221" s="137"/>
      <c r="P221" s="138">
        <f>SUM(P222:P237)</f>
        <v>0</v>
      </c>
      <c r="Q221" s="137"/>
      <c r="R221" s="138">
        <f>SUM(R222:R237)</f>
        <v>0.12240000000000001</v>
      </c>
      <c r="S221" s="137"/>
      <c r="T221" s="139">
        <f>SUM(T222:T237)</f>
        <v>0</v>
      </c>
      <c r="AR221" s="132" t="s">
        <v>89</v>
      </c>
      <c r="AT221" s="140" t="s">
        <v>80</v>
      </c>
      <c r="AU221" s="140" t="s">
        <v>89</v>
      </c>
      <c r="AY221" s="132" t="s">
        <v>131</v>
      </c>
      <c r="BK221" s="141">
        <f>SUM(BK222:BK237)</f>
        <v>0</v>
      </c>
    </row>
    <row r="222" spans="1:65" s="2" customFormat="1" ht="24.2" customHeight="1">
      <c r="A222" s="33"/>
      <c r="B222" s="144"/>
      <c r="C222" s="145" t="s">
        <v>262</v>
      </c>
      <c r="D222" s="145" t="s">
        <v>133</v>
      </c>
      <c r="E222" s="146" t="s">
        <v>263</v>
      </c>
      <c r="F222" s="147" t="s">
        <v>264</v>
      </c>
      <c r="G222" s="148" t="s">
        <v>179</v>
      </c>
      <c r="H222" s="149">
        <v>1</v>
      </c>
      <c r="I222" s="150"/>
      <c r="J222" s="151">
        <f>ROUND(I222*H222,2)</f>
        <v>0</v>
      </c>
      <c r="K222" s="147" t="s">
        <v>137</v>
      </c>
      <c r="L222" s="34"/>
      <c r="M222" s="152" t="s">
        <v>1</v>
      </c>
      <c r="N222" s="153" t="s">
        <v>46</v>
      </c>
      <c r="O222" s="59"/>
      <c r="P222" s="154">
        <f>O222*H222</f>
        <v>0</v>
      </c>
      <c r="Q222" s="154">
        <v>0</v>
      </c>
      <c r="R222" s="154">
        <f>Q222*H222</f>
        <v>0</v>
      </c>
      <c r="S222" s="154">
        <v>0</v>
      </c>
      <c r="T222" s="155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56" t="s">
        <v>138</v>
      </c>
      <c r="AT222" s="156" t="s">
        <v>133</v>
      </c>
      <c r="AU222" s="156" t="s">
        <v>91</v>
      </c>
      <c r="AY222" s="18" t="s">
        <v>131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18" t="s">
        <v>89</v>
      </c>
      <c r="BK222" s="157">
        <f>ROUND(I222*H222,2)</f>
        <v>0</v>
      </c>
      <c r="BL222" s="18" t="s">
        <v>138</v>
      </c>
      <c r="BM222" s="156" t="s">
        <v>265</v>
      </c>
    </row>
    <row r="223" spans="1:65" s="14" customFormat="1" ht="11.25">
      <c r="B223" s="166"/>
      <c r="D223" s="159" t="s">
        <v>140</v>
      </c>
      <c r="E223" s="167" t="s">
        <v>1</v>
      </c>
      <c r="F223" s="168" t="s">
        <v>266</v>
      </c>
      <c r="H223" s="169">
        <v>1</v>
      </c>
      <c r="I223" s="170"/>
      <c r="L223" s="166"/>
      <c r="M223" s="171"/>
      <c r="N223" s="172"/>
      <c r="O223" s="172"/>
      <c r="P223" s="172"/>
      <c r="Q223" s="172"/>
      <c r="R223" s="172"/>
      <c r="S223" s="172"/>
      <c r="T223" s="173"/>
      <c r="AT223" s="167" t="s">
        <v>140</v>
      </c>
      <c r="AU223" s="167" t="s">
        <v>91</v>
      </c>
      <c r="AV223" s="14" t="s">
        <v>91</v>
      </c>
      <c r="AW223" s="14" t="s">
        <v>36</v>
      </c>
      <c r="AX223" s="14" t="s">
        <v>89</v>
      </c>
      <c r="AY223" s="167" t="s">
        <v>131</v>
      </c>
    </row>
    <row r="224" spans="1:65" s="2" customFormat="1" ht="33" customHeight="1">
      <c r="A224" s="33"/>
      <c r="B224" s="144"/>
      <c r="C224" s="145" t="s">
        <v>267</v>
      </c>
      <c r="D224" s="145" t="s">
        <v>133</v>
      </c>
      <c r="E224" s="146" t="s">
        <v>268</v>
      </c>
      <c r="F224" s="147" t="s">
        <v>269</v>
      </c>
      <c r="G224" s="148" t="s">
        <v>179</v>
      </c>
      <c r="H224" s="149">
        <v>41.558</v>
      </c>
      <c r="I224" s="150"/>
      <c r="J224" s="151">
        <f>ROUND(I224*H224,2)</f>
        <v>0</v>
      </c>
      <c r="K224" s="147" t="s">
        <v>137</v>
      </c>
      <c r="L224" s="34"/>
      <c r="M224" s="152" t="s">
        <v>1</v>
      </c>
      <c r="N224" s="153" t="s">
        <v>46</v>
      </c>
      <c r="O224" s="59"/>
      <c r="P224" s="154">
        <f>O224*H224</f>
        <v>0</v>
      </c>
      <c r="Q224" s="154">
        <v>0</v>
      </c>
      <c r="R224" s="154">
        <f>Q224*H224</f>
        <v>0</v>
      </c>
      <c r="S224" s="154">
        <v>0</v>
      </c>
      <c r="T224" s="155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56" t="s">
        <v>138</v>
      </c>
      <c r="AT224" s="156" t="s">
        <v>133</v>
      </c>
      <c r="AU224" s="156" t="s">
        <v>91</v>
      </c>
      <c r="AY224" s="18" t="s">
        <v>131</v>
      </c>
      <c r="BE224" s="157">
        <f>IF(N224="základní",J224,0)</f>
        <v>0</v>
      </c>
      <c r="BF224" s="157">
        <f>IF(N224="snížená",J224,0)</f>
        <v>0</v>
      </c>
      <c r="BG224" s="157">
        <f>IF(N224="zákl. přenesená",J224,0)</f>
        <v>0</v>
      </c>
      <c r="BH224" s="157">
        <f>IF(N224="sníž. přenesená",J224,0)</f>
        <v>0</v>
      </c>
      <c r="BI224" s="157">
        <f>IF(N224="nulová",J224,0)</f>
        <v>0</v>
      </c>
      <c r="BJ224" s="18" t="s">
        <v>89</v>
      </c>
      <c r="BK224" s="157">
        <f>ROUND(I224*H224,2)</f>
        <v>0</v>
      </c>
      <c r="BL224" s="18" t="s">
        <v>138</v>
      </c>
      <c r="BM224" s="156" t="s">
        <v>270</v>
      </c>
    </row>
    <row r="225" spans="1:65" s="13" customFormat="1" ht="11.25">
      <c r="B225" s="158"/>
      <c r="D225" s="159" t="s">
        <v>140</v>
      </c>
      <c r="E225" s="160" t="s">
        <v>1</v>
      </c>
      <c r="F225" s="161" t="s">
        <v>141</v>
      </c>
      <c r="H225" s="160" t="s">
        <v>1</v>
      </c>
      <c r="I225" s="162"/>
      <c r="L225" s="158"/>
      <c r="M225" s="163"/>
      <c r="N225" s="164"/>
      <c r="O225" s="164"/>
      <c r="P225" s="164"/>
      <c r="Q225" s="164"/>
      <c r="R225" s="164"/>
      <c r="S225" s="164"/>
      <c r="T225" s="165"/>
      <c r="AT225" s="160" t="s">
        <v>140</v>
      </c>
      <c r="AU225" s="160" t="s">
        <v>91</v>
      </c>
      <c r="AV225" s="13" t="s">
        <v>89</v>
      </c>
      <c r="AW225" s="13" t="s">
        <v>36</v>
      </c>
      <c r="AX225" s="13" t="s">
        <v>81</v>
      </c>
      <c r="AY225" s="160" t="s">
        <v>131</v>
      </c>
    </row>
    <row r="226" spans="1:65" s="13" customFormat="1" ht="11.25">
      <c r="B226" s="158"/>
      <c r="D226" s="159" t="s">
        <v>140</v>
      </c>
      <c r="E226" s="160" t="s">
        <v>1</v>
      </c>
      <c r="F226" s="161" t="s">
        <v>186</v>
      </c>
      <c r="H226" s="160" t="s">
        <v>1</v>
      </c>
      <c r="I226" s="162"/>
      <c r="L226" s="158"/>
      <c r="M226" s="163"/>
      <c r="N226" s="164"/>
      <c r="O226" s="164"/>
      <c r="P226" s="164"/>
      <c r="Q226" s="164"/>
      <c r="R226" s="164"/>
      <c r="S226" s="164"/>
      <c r="T226" s="165"/>
      <c r="AT226" s="160" t="s">
        <v>140</v>
      </c>
      <c r="AU226" s="160" t="s">
        <v>91</v>
      </c>
      <c r="AV226" s="13" t="s">
        <v>89</v>
      </c>
      <c r="AW226" s="13" t="s">
        <v>36</v>
      </c>
      <c r="AX226" s="13" t="s">
        <v>81</v>
      </c>
      <c r="AY226" s="160" t="s">
        <v>131</v>
      </c>
    </row>
    <row r="227" spans="1:65" s="14" customFormat="1" ht="11.25">
      <c r="B227" s="166"/>
      <c r="D227" s="159" t="s">
        <v>140</v>
      </c>
      <c r="E227" s="167" t="s">
        <v>1</v>
      </c>
      <c r="F227" s="168" t="s">
        <v>271</v>
      </c>
      <c r="H227" s="169">
        <v>41.22</v>
      </c>
      <c r="I227" s="170"/>
      <c r="L227" s="166"/>
      <c r="M227" s="171"/>
      <c r="N227" s="172"/>
      <c r="O227" s="172"/>
      <c r="P227" s="172"/>
      <c r="Q227" s="172"/>
      <c r="R227" s="172"/>
      <c r="S227" s="172"/>
      <c r="T227" s="173"/>
      <c r="AT227" s="167" t="s">
        <v>140</v>
      </c>
      <c r="AU227" s="167" t="s">
        <v>91</v>
      </c>
      <c r="AV227" s="14" t="s">
        <v>91</v>
      </c>
      <c r="AW227" s="14" t="s">
        <v>36</v>
      </c>
      <c r="AX227" s="14" t="s">
        <v>81</v>
      </c>
      <c r="AY227" s="167" t="s">
        <v>131</v>
      </c>
    </row>
    <row r="228" spans="1:65" s="14" customFormat="1" ht="11.25">
      <c r="B228" s="166"/>
      <c r="D228" s="159" t="s">
        <v>140</v>
      </c>
      <c r="E228" s="167" t="s">
        <v>1</v>
      </c>
      <c r="F228" s="168" t="s">
        <v>272</v>
      </c>
      <c r="H228" s="169">
        <v>0.33800000000000002</v>
      </c>
      <c r="I228" s="170"/>
      <c r="L228" s="166"/>
      <c r="M228" s="171"/>
      <c r="N228" s="172"/>
      <c r="O228" s="172"/>
      <c r="P228" s="172"/>
      <c r="Q228" s="172"/>
      <c r="R228" s="172"/>
      <c r="S228" s="172"/>
      <c r="T228" s="173"/>
      <c r="AT228" s="167" t="s">
        <v>140</v>
      </c>
      <c r="AU228" s="167" t="s">
        <v>91</v>
      </c>
      <c r="AV228" s="14" t="s">
        <v>91</v>
      </c>
      <c r="AW228" s="14" t="s">
        <v>36</v>
      </c>
      <c r="AX228" s="14" t="s">
        <v>81</v>
      </c>
      <c r="AY228" s="167" t="s">
        <v>131</v>
      </c>
    </row>
    <row r="229" spans="1:65" s="15" customFormat="1" ht="11.25">
      <c r="B229" s="174"/>
      <c r="D229" s="159" t="s">
        <v>140</v>
      </c>
      <c r="E229" s="175" t="s">
        <v>1</v>
      </c>
      <c r="F229" s="176" t="s">
        <v>145</v>
      </c>
      <c r="H229" s="177">
        <v>41.558</v>
      </c>
      <c r="I229" s="178"/>
      <c r="L229" s="174"/>
      <c r="M229" s="179"/>
      <c r="N229" s="180"/>
      <c r="O229" s="180"/>
      <c r="P229" s="180"/>
      <c r="Q229" s="180"/>
      <c r="R229" s="180"/>
      <c r="S229" s="180"/>
      <c r="T229" s="181"/>
      <c r="AT229" s="175" t="s">
        <v>140</v>
      </c>
      <c r="AU229" s="175" t="s">
        <v>91</v>
      </c>
      <c r="AV229" s="15" t="s">
        <v>138</v>
      </c>
      <c r="AW229" s="15" t="s">
        <v>36</v>
      </c>
      <c r="AX229" s="15" t="s">
        <v>89</v>
      </c>
      <c r="AY229" s="175" t="s">
        <v>131</v>
      </c>
    </row>
    <row r="230" spans="1:65" s="2" customFormat="1" ht="33" customHeight="1">
      <c r="A230" s="33"/>
      <c r="B230" s="144"/>
      <c r="C230" s="145" t="s">
        <v>273</v>
      </c>
      <c r="D230" s="145" t="s">
        <v>133</v>
      </c>
      <c r="E230" s="146" t="s">
        <v>274</v>
      </c>
      <c r="F230" s="147" t="s">
        <v>275</v>
      </c>
      <c r="G230" s="148" t="s">
        <v>276</v>
      </c>
      <c r="H230" s="149">
        <v>16</v>
      </c>
      <c r="I230" s="150"/>
      <c r="J230" s="151">
        <f>ROUND(I230*H230,2)</f>
        <v>0</v>
      </c>
      <c r="K230" s="147" t="s">
        <v>137</v>
      </c>
      <c r="L230" s="34"/>
      <c r="M230" s="152" t="s">
        <v>1</v>
      </c>
      <c r="N230" s="153" t="s">
        <v>46</v>
      </c>
      <c r="O230" s="59"/>
      <c r="P230" s="154">
        <f>O230*H230</f>
        <v>0</v>
      </c>
      <c r="Q230" s="154">
        <v>1.65E-3</v>
      </c>
      <c r="R230" s="154">
        <f>Q230*H230</f>
        <v>2.64E-2</v>
      </c>
      <c r="S230" s="154">
        <v>0</v>
      </c>
      <c r="T230" s="155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56" t="s">
        <v>138</v>
      </c>
      <c r="AT230" s="156" t="s">
        <v>133</v>
      </c>
      <c r="AU230" s="156" t="s">
        <v>91</v>
      </c>
      <c r="AY230" s="18" t="s">
        <v>131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18" t="s">
        <v>89</v>
      </c>
      <c r="BK230" s="157">
        <f>ROUND(I230*H230,2)</f>
        <v>0</v>
      </c>
      <c r="BL230" s="18" t="s">
        <v>138</v>
      </c>
      <c r="BM230" s="156" t="s">
        <v>277</v>
      </c>
    </row>
    <row r="231" spans="1:65" s="14" customFormat="1" ht="11.25">
      <c r="B231" s="166"/>
      <c r="D231" s="159" t="s">
        <v>140</v>
      </c>
      <c r="E231" s="167" t="s">
        <v>1</v>
      </c>
      <c r="F231" s="168" t="s">
        <v>224</v>
      </c>
      <c r="H231" s="169">
        <v>16</v>
      </c>
      <c r="I231" s="170"/>
      <c r="L231" s="166"/>
      <c r="M231" s="171"/>
      <c r="N231" s="172"/>
      <c r="O231" s="172"/>
      <c r="P231" s="172"/>
      <c r="Q231" s="172"/>
      <c r="R231" s="172"/>
      <c r="S231" s="172"/>
      <c r="T231" s="173"/>
      <c r="AT231" s="167" t="s">
        <v>140</v>
      </c>
      <c r="AU231" s="167" t="s">
        <v>91</v>
      </c>
      <c r="AV231" s="14" t="s">
        <v>91</v>
      </c>
      <c r="AW231" s="14" t="s">
        <v>36</v>
      </c>
      <c r="AX231" s="14" t="s">
        <v>89</v>
      </c>
      <c r="AY231" s="167" t="s">
        <v>131</v>
      </c>
    </row>
    <row r="232" spans="1:65" s="2" customFormat="1" ht="16.5" customHeight="1">
      <c r="A232" s="33"/>
      <c r="B232" s="144"/>
      <c r="C232" s="182" t="s">
        <v>278</v>
      </c>
      <c r="D232" s="182" t="s">
        <v>225</v>
      </c>
      <c r="E232" s="183" t="s">
        <v>279</v>
      </c>
      <c r="F232" s="184" t="s">
        <v>280</v>
      </c>
      <c r="G232" s="185" t="s">
        <v>276</v>
      </c>
      <c r="H232" s="186">
        <v>16</v>
      </c>
      <c r="I232" s="187"/>
      <c r="J232" s="188">
        <f>ROUND(I232*H232,2)</f>
        <v>0</v>
      </c>
      <c r="K232" s="184" t="s">
        <v>1</v>
      </c>
      <c r="L232" s="189"/>
      <c r="M232" s="190" t="s">
        <v>1</v>
      </c>
      <c r="N232" s="191" t="s">
        <v>46</v>
      </c>
      <c r="O232" s="59"/>
      <c r="P232" s="154">
        <f>O232*H232</f>
        <v>0</v>
      </c>
      <c r="Q232" s="154">
        <v>6.0000000000000001E-3</v>
      </c>
      <c r="R232" s="154">
        <f>Q232*H232</f>
        <v>9.6000000000000002E-2</v>
      </c>
      <c r="S232" s="154">
        <v>0</v>
      </c>
      <c r="T232" s="155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56" t="s">
        <v>176</v>
      </c>
      <c r="AT232" s="156" t="s">
        <v>225</v>
      </c>
      <c r="AU232" s="156" t="s">
        <v>91</v>
      </c>
      <c r="AY232" s="18" t="s">
        <v>131</v>
      </c>
      <c r="BE232" s="157">
        <f>IF(N232="základní",J232,0)</f>
        <v>0</v>
      </c>
      <c r="BF232" s="157">
        <f>IF(N232="snížená",J232,0)</f>
        <v>0</v>
      </c>
      <c r="BG232" s="157">
        <f>IF(N232="zákl. přenesená",J232,0)</f>
        <v>0</v>
      </c>
      <c r="BH232" s="157">
        <f>IF(N232="sníž. přenesená",J232,0)</f>
        <v>0</v>
      </c>
      <c r="BI232" s="157">
        <f>IF(N232="nulová",J232,0)</f>
        <v>0</v>
      </c>
      <c r="BJ232" s="18" t="s">
        <v>89</v>
      </c>
      <c r="BK232" s="157">
        <f>ROUND(I232*H232,2)</f>
        <v>0</v>
      </c>
      <c r="BL232" s="18" t="s">
        <v>138</v>
      </c>
      <c r="BM232" s="156" t="s">
        <v>281</v>
      </c>
    </row>
    <row r="233" spans="1:65" s="2" customFormat="1" ht="44.25" customHeight="1">
      <c r="A233" s="33"/>
      <c r="B233" s="144"/>
      <c r="C233" s="145" t="s">
        <v>282</v>
      </c>
      <c r="D233" s="145" t="s">
        <v>133</v>
      </c>
      <c r="E233" s="146" t="s">
        <v>283</v>
      </c>
      <c r="F233" s="147" t="s">
        <v>284</v>
      </c>
      <c r="G233" s="148" t="s">
        <v>179</v>
      </c>
      <c r="H233" s="149">
        <v>0.217</v>
      </c>
      <c r="I233" s="150"/>
      <c r="J233" s="151">
        <f>ROUND(I233*H233,2)</f>
        <v>0</v>
      </c>
      <c r="K233" s="147" t="s">
        <v>137</v>
      </c>
      <c r="L233" s="34"/>
      <c r="M233" s="152" t="s">
        <v>1</v>
      </c>
      <c r="N233" s="153" t="s">
        <v>46</v>
      </c>
      <c r="O233" s="59"/>
      <c r="P233" s="154">
        <f>O233*H233</f>
        <v>0</v>
      </c>
      <c r="Q233" s="154">
        <v>0</v>
      </c>
      <c r="R233" s="154">
        <f>Q233*H233</f>
        <v>0</v>
      </c>
      <c r="S233" s="154">
        <v>0</v>
      </c>
      <c r="T233" s="155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56" t="s">
        <v>138</v>
      </c>
      <c r="AT233" s="156" t="s">
        <v>133</v>
      </c>
      <c r="AU233" s="156" t="s">
        <v>91</v>
      </c>
      <c r="AY233" s="18" t="s">
        <v>131</v>
      </c>
      <c r="BE233" s="157">
        <f>IF(N233="základní",J233,0)</f>
        <v>0</v>
      </c>
      <c r="BF233" s="157">
        <f>IF(N233="snížená",J233,0)</f>
        <v>0</v>
      </c>
      <c r="BG233" s="157">
        <f>IF(N233="zákl. přenesená",J233,0)</f>
        <v>0</v>
      </c>
      <c r="BH233" s="157">
        <f>IF(N233="sníž. přenesená",J233,0)</f>
        <v>0</v>
      </c>
      <c r="BI233" s="157">
        <f>IF(N233="nulová",J233,0)</f>
        <v>0</v>
      </c>
      <c r="BJ233" s="18" t="s">
        <v>89</v>
      </c>
      <c r="BK233" s="157">
        <f>ROUND(I233*H233,2)</f>
        <v>0</v>
      </c>
      <c r="BL233" s="18" t="s">
        <v>138</v>
      </c>
      <c r="BM233" s="156" t="s">
        <v>285</v>
      </c>
    </row>
    <row r="234" spans="1:65" s="14" customFormat="1" ht="11.25">
      <c r="B234" s="166"/>
      <c r="D234" s="159" t="s">
        <v>140</v>
      </c>
      <c r="E234" s="167" t="s">
        <v>1</v>
      </c>
      <c r="F234" s="168" t="s">
        <v>286</v>
      </c>
      <c r="H234" s="169">
        <v>0.04</v>
      </c>
      <c r="I234" s="170"/>
      <c r="L234" s="166"/>
      <c r="M234" s="171"/>
      <c r="N234" s="172"/>
      <c r="O234" s="172"/>
      <c r="P234" s="172"/>
      <c r="Q234" s="172"/>
      <c r="R234" s="172"/>
      <c r="S234" s="172"/>
      <c r="T234" s="173"/>
      <c r="AT234" s="167" t="s">
        <v>140</v>
      </c>
      <c r="AU234" s="167" t="s">
        <v>91</v>
      </c>
      <c r="AV234" s="14" t="s">
        <v>91</v>
      </c>
      <c r="AW234" s="14" t="s">
        <v>36</v>
      </c>
      <c r="AX234" s="14" t="s">
        <v>81</v>
      </c>
      <c r="AY234" s="167" t="s">
        <v>131</v>
      </c>
    </row>
    <row r="235" spans="1:65" s="14" customFormat="1" ht="11.25">
      <c r="B235" s="166"/>
      <c r="D235" s="159" t="s">
        <v>140</v>
      </c>
      <c r="E235" s="167" t="s">
        <v>1</v>
      </c>
      <c r="F235" s="168" t="s">
        <v>287</v>
      </c>
      <c r="H235" s="169">
        <v>4.4999999999999998E-2</v>
      </c>
      <c r="I235" s="170"/>
      <c r="L235" s="166"/>
      <c r="M235" s="171"/>
      <c r="N235" s="172"/>
      <c r="O235" s="172"/>
      <c r="P235" s="172"/>
      <c r="Q235" s="172"/>
      <c r="R235" s="172"/>
      <c r="S235" s="172"/>
      <c r="T235" s="173"/>
      <c r="AT235" s="167" t="s">
        <v>140</v>
      </c>
      <c r="AU235" s="167" t="s">
        <v>91</v>
      </c>
      <c r="AV235" s="14" t="s">
        <v>91</v>
      </c>
      <c r="AW235" s="14" t="s">
        <v>36</v>
      </c>
      <c r="AX235" s="14" t="s">
        <v>81</v>
      </c>
      <c r="AY235" s="167" t="s">
        <v>131</v>
      </c>
    </row>
    <row r="236" spans="1:65" s="14" customFormat="1" ht="11.25">
      <c r="B236" s="166"/>
      <c r="D236" s="159" t="s">
        <v>140</v>
      </c>
      <c r="E236" s="167" t="s">
        <v>1</v>
      </c>
      <c r="F236" s="168" t="s">
        <v>288</v>
      </c>
      <c r="H236" s="169">
        <v>0.13200000000000001</v>
      </c>
      <c r="I236" s="170"/>
      <c r="L236" s="166"/>
      <c r="M236" s="171"/>
      <c r="N236" s="172"/>
      <c r="O236" s="172"/>
      <c r="P236" s="172"/>
      <c r="Q236" s="172"/>
      <c r="R236" s="172"/>
      <c r="S236" s="172"/>
      <c r="T236" s="173"/>
      <c r="AT236" s="167" t="s">
        <v>140</v>
      </c>
      <c r="AU236" s="167" t="s">
        <v>91</v>
      </c>
      <c r="AV236" s="14" t="s">
        <v>91</v>
      </c>
      <c r="AW236" s="14" t="s">
        <v>36</v>
      </c>
      <c r="AX236" s="14" t="s">
        <v>81</v>
      </c>
      <c r="AY236" s="167" t="s">
        <v>131</v>
      </c>
    </row>
    <row r="237" spans="1:65" s="15" customFormat="1" ht="11.25">
      <c r="B237" s="174"/>
      <c r="D237" s="159" t="s">
        <v>140</v>
      </c>
      <c r="E237" s="175" t="s">
        <v>1</v>
      </c>
      <c r="F237" s="176" t="s">
        <v>145</v>
      </c>
      <c r="H237" s="177">
        <v>0.217</v>
      </c>
      <c r="I237" s="178"/>
      <c r="L237" s="174"/>
      <c r="M237" s="179"/>
      <c r="N237" s="180"/>
      <c r="O237" s="180"/>
      <c r="P237" s="180"/>
      <c r="Q237" s="180"/>
      <c r="R237" s="180"/>
      <c r="S237" s="180"/>
      <c r="T237" s="181"/>
      <c r="AT237" s="175" t="s">
        <v>140</v>
      </c>
      <c r="AU237" s="175" t="s">
        <v>91</v>
      </c>
      <c r="AV237" s="15" t="s">
        <v>138</v>
      </c>
      <c r="AW237" s="15" t="s">
        <v>36</v>
      </c>
      <c r="AX237" s="15" t="s">
        <v>89</v>
      </c>
      <c r="AY237" s="175" t="s">
        <v>131</v>
      </c>
    </row>
    <row r="238" spans="1:65" s="12" customFormat="1" ht="22.9" customHeight="1">
      <c r="B238" s="131"/>
      <c r="D238" s="132" t="s">
        <v>80</v>
      </c>
      <c r="E238" s="142" t="s">
        <v>159</v>
      </c>
      <c r="F238" s="142" t="s">
        <v>289</v>
      </c>
      <c r="I238" s="134"/>
      <c r="J238" s="143">
        <f>BK238</f>
        <v>0</v>
      </c>
      <c r="L238" s="131"/>
      <c r="M238" s="136"/>
      <c r="N238" s="137"/>
      <c r="O238" s="137"/>
      <c r="P238" s="138">
        <f>SUM(P239:P282)</f>
        <v>0</v>
      </c>
      <c r="Q238" s="137"/>
      <c r="R238" s="138">
        <f>SUM(R239:R282)</f>
        <v>0</v>
      </c>
      <c r="S238" s="137"/>
      <c r="T238" s="139">
        <f>SUM(T239:T282)</f>
        <v>0</v>
      </c>
      <c r="AR238" s="132" t="s">
        <v>89</v>
      </c>
      <c r="AT238" s="140" t="s">
        <v>80</v>
      </c>
      <c r="AU238" s="140" t="s">
        <v>89</v>
      </c>
      <c r="AY238" s="132" t="s">
        <v>131</v>
      </c>
      <c r="BK238" s="141">
        <f>SUM(BK239:BK282)</f>
        <v>0</v>
      </c>
    </row>
    <row r="239" spans="1:65" s="2" customFormat="1" ht="33" customHeight="1">
      <c r="A239" s="33"/>
      <c r="B239" s="144"/>
      <c r="C239" s="145" t="s">
        <v>290</v>
      </c>
      <c r="D239" s="145" t="s">
        <v>133</v>
      </c>
      <c r="E239" s="146" t="s">
        <v>291</v>
      </c>
      <c r="F239" s="147" t="s">
        <v>292</v>
      </c>
      <c r="G239" s="148" t="s">
        <v>136</v>
      </c>
      <c r="H239" s="149">
        <v>553.6</v>
      </c>
      <c r="I239" s="150"/>
      <c r="J239" s="151">
        <f>ROUND(I239*H239,2)</f>
        <v>0</v>
      </c>
      <c r="K239" s="147" t="s">
        <v>137</v>
      </c>
      <c r="L239" s="34"/>
      <c r="M239" s="152" t="s">
        <v>1</v>
      </c>
      <c r="N239" s="153" t="s">
        <v>46</v>
      </c>
      <c r="O239" s="59"/>
      <c r="P239" s="154">
        <f>O239*H239</f>
        <v>0</v>
      </c>
      <c r="Q239" s="154">
        <v>0</v>
      </c>
      <c r="R239" s="154">
        <f>Q239*H239</f>
        <v>0</v>
      </c>
      <c r="S239" s="154">
        <v>0</v>
      </c>
      <c r="T239" s="155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56" t="s">
        <v>138</v>
      </c>
      <c r="AT239" s="156" t="s">
        <v>133</v>
      </c>
      <c r="AU239" s="156" t="s">
        <v>91</v>
      </c>
      <c r="AY239" s="18" t="s">
        <v>131</v>
      </c>
      <c r="BE239" s="157">
        <f>IF(N239="základní",J239,0)</f>
        <v>0</v>
      </c>
      <c r="BF239" s="157">
        <f>IF(N239="snížená",J239,0)</f>
        <v>0</v>
      </c>
      <c r="BG239" s="157">
        <f>IF(N239="zákl. přenesená",J239,0)</f>
        <v>0</v>
      </c>
      <c r="BH239" s="157">
        <f>IF(N239="sníž. přenesená",J239,0)</f>
        <v>0</v>
      </c>
      <c r="BI239" s="157">
        <f>IF(N239="nulová",J239,0)</f>
        <v>0</v>
      </c>
      <c r="BJ239" s="18" t="s">
        <v>89</v>
      </c>
      <c r="BK239" s="157">
        <f>ROUND(I239*H239,2)</f>
        <v>0</v>
      </c>
      <c r="BL239" s="18" t="s">
        <v>138</v>
      </c>
      <c r="BM239" s="156" t="s">
        <v>293</v>
      </c>
    </row>
    <row r="240" spans="1:65" s="13" customFormat="1" ht="11.25">
      <c r="B240" s="158"/>
      <c r="D240" s="159" t="s">
        <v>140</v>
      </c>
      <c r="E240" s="160" t="s">
        <v>1</v>
      </c>
      <c r="F240" s="161" t="s">
        <v>141</v>
      </c>
      <c r="H240" s="160" t="s">
        <v>1</v>
      </c>
      <c r="I240" s="162"/>
      <c r="L240" s="158"/>
      <c r="M240" s="163"/>
      <c r="N240" s="164"/>
      <c r="O240" s="164"/>
      <c r="P240" s="164"/>
      <c r="Q240" s="164"/>
      <c r="R240" s="164"/>
      <c r="S240" s="164"/>
      <c r="T240" s="165"/>
      <c r="AT240" s="160" t="s">
        <v>140</v>
      </c>
      <c r="AU240" s="160" t="s">
        <v>91</v>
      </c>
      <c r="AV240" s="13" t="s">
        <v>89</v>
      </c>
      <c r="AW240" s="13" t="s">
        <v>36</v>
      </c>
      <c r="AX240" s="13" t="s">
        <v>81</v>
      </c>
      <c r="AY240" s="160" t="s">
        <v>131</v>
      </c>
    </row>
    <row r="241" spans="1:65" s="13" customFormat="1" ht="11.25">
      <c r="B241" s="158"/>
      <c r="D241" s="159" t="s">
        <v>140</v>
      </c>
      <c r="E241" s="160" t="s">
        <v>1</v>
      </c>
      <c r="F241" s="161" t="s">
        <v>142</v>
      </c>
      <c r="H241" s="160" t="s">
        <v>1</v>
      </c>
      <c r="I241" s="162"/>
      <c r="L241" s="158"/>
      <c r="M241" s="163"/>
      <c r="N241" s="164"/>
      <c r="O241" s="164"/>
      <c r="P241" s="164"/>
      <c r="Q241" s="164"/>
      <c r="R241" s="164"/>
      <c r="S241" s="164"/>
      <c r="T241" s="165"/>
      <c r="AT241" s="160" t="s">
        <v>140</v>
      </c>
      <c r="AU241" s="160" t="s">
        <v>91</v>
      </c>
      <c r="AV241" s="13" t="s">
        <v>89</v>
      </c>
      <c r="AW241" s="13" t="s">
        <v>36</v>
      </c>
      <c r="AX241" s="13" t="s">
        <v>81</v>
      </c>
      <c r="AY241" s="160" t="s">
        <v>131</v>
      </c>
    </row>
    <row r="242" spans="1:65" s="14" customFormat="1" ht="11.25">
      <c r="B242" s="166"/>
      <c r="D242" s="159" t="s">
        <v>140</v>
      </c>
      <c r="E242" s="167" t="s">
        <v>1</v>
      </c>
      <c r="F242" s="168" t="s">
        <v>294</v>
      </c>
      <c r="H242" s="169">
        <v>549.6</v>
      </c>
      <c r="I242" s="170"/>
      <c r="L242" s="166"/>
      <c r="M242" s="171"/>
      <c r="N242" s="172"/>
      <c r="O242" s="172"/>
      <c r="P242" s="172"/>
      <c r="Q242" s="172"/>
      <c r="R242" s="172"/>
      <c r="S242" s="172"/>
      <c r="T242" s="173"/>
      <c r="AT242" s="167" t="s">
        <v>140</v>
      </c>
      <c r="AU242" s="167" t="s">
        <v>91</v>
      </c>
      <c r="AV242" s="14" t="s">
        <v>91</v>
      </c>
      <c r="AW242" s="14" t="s">
        <v>36</v>
      </c>
      <c r="AX242" s="14" t="s">
        <v>81</v>
      </c>
      <c r="AY242" s="167" t="s">
        <v>131</v>
      </c>
    </row>
    <row r="243" spans="1:65" s="14" customFormat="1" ht="11.25">
      <c r="B243" s="166"/>
      <c r="D243" s="159" t="s">
        <v>140</v>
      </c>
      <c r="E243" s="167" t="s">
        <v>1</v>
      </c>
      <c r="F243" s="168" t="s">
        <v>144</v>
      </c>
      <c r="H243" s="169">
        <v>4</v>
      </c>
      <c r="I243" s="170"/>
      <c r="L243" s="166"/>
      <c r="M243" s="171"/>
      <c r="N243" s="172"/>
      <c r="O243" s="172"/>
      <c r="P243" s="172"/>
      <c r="Q243" s="172"/>
      <c r="R243" s="172"/>
      <c r="S243" s="172"/>
      <c r="T243" s="173"/>
      <c r="AT243" s="167" t="s">
        <v>140</v>
      </c>
      <c r="AU243" s="167" t="s">
        <v>91</v>
      </c>
      <c r="AV243" s="14" t="s">
        <v>91</v>
      </c>
      <c r="AW243" s="14" t="s">
        <v>36</v>
      </c>
      <c r="AX243" s="14" t="s">
        <v>81</v>
      </c>
      <c r="AY243" s="167" t="s">
        <v>131</v>
      </c>
    </row>
    <row r="244" spans="1:65" s="15" customFormat="1" ht="11.25">
      <c r="B244" s="174"/>
      <c r="D244" s="159" t="s">
        <v>140</v>
      </c>
      <c r="E244" s="175" t="s">
        <v>1</v>
      </c>
      <c r="F244" s="176" t="s">
        <v>145</v>
      </c>
      <c r="H244" s="177">
        <v>553.6</v>
      </c>
      <c r="I244" s="178"/>
      <c r="L244" s="174"/>
      <c r="M244" s="179"/>
      <c r="N244" s="180"/>
      <c r="O244" s="180"/>
      <c r="P244" s="180"/>
      <c r="Q244" s="180"/>
      <c r="R244" s="180"/>
      <c r="S244" s="180"/>
      <c r="T244" s="181"/>
      <c r="AT244" s="175" t="s">
        <v>140</v>
      </c>
      <c r="AU244" s="175" t="s">
        <v>91</v>
      </c>
      <c r="AV244" s="15" t="s">
        <v>138</v>
      </c>
      <c r="AW244" s="15" t="s">
        <v>36</v>
      </c>
      <c r="AX244" s="15" t="s">
        <v>89</v>
      </c>
      <c r="AY244" s="175" t="s">
        <v>131</v>
      </c>
    </row>
    <row r="245" spans="1:65" s="2" customFormat="1" ht="33" customHeight="1">
      <c r="A245" s="33"/>
      <c r="B245" s="144"/>
      <c r="C245" s="145" t="s">
        <v>295</v>
      </c>
      <c r="D245" s="145" t="s">
        <v>133</v>
      </c>
      <c r="E245" s="146" t="s">
        <v>296</v>
      </c>
      <c r="F245" s="147" t="s">
        <v>297</v>
      </c>
      <c r="G245" s="148" t="s">
        <v>136</v>
      </c>
      <c r="H245" s="149">
        <v>278.8</v>
      </c>
      <c r="I245" s="150"/>
      <c r="J245" s="151">
        <f>ROUND(I245*H245,2)</f>
        <v>0</v>
      </c>
      <c r="K245" s="147" t="s">
        <v>137</v>
      </c>
      <c r="L245" s="34"/>
      <c r="M245" s="152" t="s">
        <v>1</v>
      </c>
      <c r="N245" s="153" t="s">
        <v>46</v>
      </c>
      <c r="O245" s="59"/>
      <c r="P245" s="154">
        <f>O245*H245</f>
        <v>0</v>
      </c>
      <c r="Q245" s="154">
        <v>0</v>
      </c>
      <c r="R245" s="154">
        <f>Q245*H245</f>
        <v>0</v>
      </c>
      <c r="S245" s="154">
        <v>0</v>
      </c>
      <c r="T245" s="155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56" t="s">
        <v>138</v>
      </c>
      <c r="AT245" s="156" t="s">
        <v>133</v>
      </c>
      <c r="AU245" s="156" t="s">
        <v>91</v>
      </c>
      <c r="AY245" s="18" t="s">
        <v>131</v>
      </c>
      <c r="BE245" s="157">
        <f>IF(N245="základní",J245,0)</f>
        <v>0</v>
      </c>
      <c r="BF245" s="157">
        <f>IF(N245="snížená",J245,0)</f>
        <v>0</v>
      </c>
      <c r="BG245" s="157">
        <f>IF(N245="zákl. přenesená",J245,0)</f>
        <v>0</v>
      </c>
      <c r="BH245" s="157">
        <f>IF(N245="sníž. přenesená",J245,0)</f>
        <v>0</v>
      </c>
      <c r="BI245" s="157">
        <f>IF(N245="nulová",J245,0)</f>
        <v>0</v>
      </c>
      <c r="BJ245" s="18" t="s">
        <v>89</v>
      </c>
      <c r="BK245" s="157">
        <f>ROUND(I245*H245,2)</f>
        <v>0</v>
      </c>
      <c r="BL245" s="18" t="s">
        <v>138</v>
      </c>
      <c r="BM245" s="156" t="s">
        <v>298</v>
      </c>
    </row>
    <row r="246" spans="1:65" s="13" customFormat="1" ht="11.25">
      <c r="B246" s="158"/>
      <c r="D246" s="159" t="s">
        <v>140</v>
      </c>
      <c r="E246" s="160" t="s">
        <v>1</v>
      </c>
      <c r="F246" s="161" t="s">
        <v>149</v>
      </c>
      <c r="H246" s="160" t="s">
        <v>1</v>
      </c>
      <c r="I246" s="162"/>
      <c r="L246" s="158"/>
      <c r="M246" s="163"/>
      <c r="N246" s="164"/>
      <c r="O246" s="164"/>
      <c r="P246" s="164"/>
      <c r="Q246" s="164"/>
      <c r="R246" s="164"/>
      <c r="S246" s="164"/>
      <c r="T246" s="165"/>
      <c r="AT246" s="160" t="s">
        <v>140</v>
      </c>
      <c r="AU246" s="160" t="s">
        <v>91</v>
      </c>
      <c r="AV246" s="13" t="s">
        <v>89</v>
      </c>
      <c r="AW246" s="13" t="s">
        <v>36</v>
      </c>
      <c r="AX246" s="13" t="s">
        <v>81</v>
      </c>
      <c r="AY246" s="160" t="s">
        <v>131</v>
      </c>
    </row>
    <row r="247" spans="1:65" s="13" customFormat="1" ht="11.25">
      <c r="B247" s="158"/>
      <c r="D247" s="159" t="s">
        <v>140</v>
      </c>
      <c r="E247" s="160" t="s">
        <v>1</v>
      </c>
      <c r="F247" s="161" t="s">
        <v>299</v>
      </c>
      <c r="H247" s="160" t="s">
        <v>1</v>
      </c>
      <c r="I247" s="162"/>
      <c r="L247" s="158"/>
      <c r="M247" s="163"/>
      <c r="N247" s="164"/>
      <c r="O247" s="164"/>
      <c r="P247" s="164"/>
      <c r="Q247" s="164"/>
      <c r="R247" s="164"/>
      <c r="S247" s="164"/>
      <c r="T247" s="165"/>
      <c r="AT247" s="160" t="s">
        <v>140</v>
      </c>
      <c r="AU247" s="160" t="s">
        <v>91</v>
      </c>
      <c r="AV247" s="13" t="s">
        <v>89</v>
      </c>
      <c r="AW247" s="13" t="s">
        <v>36</v>
      </c>
      <c r="AX247" s="13" t="s">
        <v>81</v>
      </c>
      <c r="AY247" s="160" t="s">
        <v>131</v>
      </c>
    </row>
    <row r="248" spans="1:65" s="14" customFormat="1" ht="11.25">
      <c r="B248" s="166"/>
      <c r="D248" s="159" t="s">
        <v>140</v>
      </c>
      <c r="E248" s="167" t="s">
        <v>1</v>
      </c>
      <c r="F248" s="168" t="s">
        <v>143</v>
      </c>
      <c r="H248" s="169">
        <v>274.8</v>
      </c>
      <c r="I248" s="170"/>
      <c r="L248" s="166"/>
      <c r="M248" s="171"/>
      <c r="N248" s="172"/>
      <c r="O248" s="172"/>
      <c r="P248" s="172"/>
      <c r="Q248" s="172"/>
      <c r="R248" s="172"/>
      <c r="S248" s="172"/>
      <c r="T248" s="173"/>
      <c r="AT248" s="167" t="s">
        <v>140</v>
      </c>
      <c r="AU248" s="167" t="s">
        <v>91</v>
      </c>
      <c r="AV248" s="14" t="s">
        <v>91</v>
      </c>
      <c r="AW248" s="14" t="s">
        <v>36</v>
      </c>
      <c r="AX248" s="14" t="s">
        <v>81</v>
      </c>
      <c r="AY248" s="167" t="s">
        <v>131</v>
      </c>
    </row>
    <row r="249" spans="1:65" s="14" customFormat="1" ht="11.25">
      <c r="B249" s="166"/>
      <c r="D249" s="159" t="s">
        <v>140</v>
      </c>
      <c r="E249" s="167" t="s">
        <v>1</v>
      </c>
      <c r="F249" s="168" t="s">
        <v>144</v>
      </c>
      <c r="H249" s="169">
        <v>4</v>
      </c>
      <c r="I249" s="170"/>
      <c r="L249" s="166"/>
      <c r="M249" s="171"/>
      <c r="N249" s="172"/>
      <c r="O249" s="172"/>
      <c r="P249" s="172"/>
      <c r="Q249" s="172"/>
      <c r="R249" s="172"/>
      <c r="S249" s="172"/>
      <c r="T249" s="173"/>
      <c r="AT249" s="167" t="s">
        <v>140</v>
      </c>
      <c r="AU249" s="167" t="s">
        <v>91</v>
      </c>
      <c r="AV249" s="14" t="s">
        <v>91</v>
      </c>
      <c r="AW249" s="14" t="s">
        <v>36</v>
      </c>
      <c r="AX249" s="14" t="s">
        <v>81</v>
      </c>
      <c r="AY249" s="167" t="s">
        <v>131</v>
      </c>
    </row>
    <row r="250" spans="1:65" s="15" customFormat="1" ht="11.25">
      <c r="B250" s="174"/>
      <c r="D250" s="159" t="s">
        <v>140</v>
      </c>
      <c r="E250" s="175" t="s">
        <v>1</v>
      </c>
      <c r="F250" s="176" t="s">
        <v>145</v>
      </c>
      <c r="H250" s="177">
        <v>278.8</v>
      </c>
      <c r="I250" s="178"/>
      <c r="L250" s="174"/>
      <c r="M250" s="179"/>
      <c r="N250" s="180"/>
      <c r="O250" s="180"/>
      <c r="P250" s="180"/>
      <c r="Q250" s="180"/>
      <c r="R250" s="180"/>
      <c r="S250" s="180"/>
      <c r="T250" s="181"/>
      <c r="AT250" s="175" t="s">
        <v>140</v>
      </c>
      <c r="AU250" s="175" t="s">
        <v>91</v>
      </c>
      <c r="AV250" s="15" t="s">
        <v>138</v>
      </c>
      <c r="AW250" s="15" t="s">
        <v>36</v>
      </c>
      <c r="AX250" s="15" t="s">
        <v>89</v>
      </c>
      <c r="AY250" s="175" t="s">
        <v>131</v>
      </c>
    </row>
    <row r="251" spans="1:65" s="2" customFormat="1" ht="37.9" customHeight="1">
      <c r="A251" s="33"/>
      <c r="B251" s="144"/>
      <c r="C251" s="145" t="s">
        <v>300</v>
      </c>
      <c r="D251" s="145" t="s">
        <v>133</v>
      </c>
      <c r="E251" s="146" t="s">
        <v>301</v>
      </c>
      <c r="F251" s="147" t="s">
        <v>302</v>
      </c>
      <c r="G251" s="148" t="s">
        <v>136</v>
      </c>
      <c r="H251" s="149">
        <v>278.8</v>
      </c>
      <c r="I251" s="150"/>
      <c r="J251" s="151">
        <f>ROUND(I251*H251,2)</f>
        <v>0</v>
      </c>
      <c r="K251" s="147" t="s">
        <v>137</v>
      </c>
      <c r="L251" s="34"/>
      <c r="M251" s="152" t="s">
        <v>1</v>
      </c>
      <c r="N251" s="153" t="s">
        <v>46</v>
      </c>
      <c r="O251" s="59"/>
      <c r="P251" s="154">
        <f>O251*H251</f>
        <v>0</v>
      </c>
      <c r="Q251" s="154">
        <v>0</v>
      </c>
      <c r="R251" s="154">
        <f>Q251*H251</f>
        <v>0</v>
      </c>
      <c r="S251" s="154">
        <v>0</v>
      </c>
      <c r="T251" s="155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56" t="s">
        <v>138</v>
      </c>
      <c r="AT251" s="156" t="s">
        <v>133</v>
      </c>
      <c r="AU251" s="156" t="s">
        <v>91</v>
      </c>
      <c r="AY251" s="18" t="s">
        <v>131</v>
      </c>
      <c r="BE251" s="157">
        <f>IF(N251="základní",J251,0)</f>
        <v>0</v>
      </c>
      <c r="BF251" s="157">
        <f>IF(N251="snížená",J251,0)</f>
        <v>0</v>
      </c>
      <c r="BG251" s="157">
        <f>IF(N251="zákl. přenesená",J251,0)</f>
        <v>0</v>
      </c>
      <c r="BH251" s="157">
        <f>IF(N251="sníž. přenesená",J251,0)</f>
        <v>0</v>
      </c>
      <c r="BI251" s="157">
        <f>IF(N251="nulová",J251,0)</f>
        <v>0</v>
      </c>
      <c r="BJ251" s="18" t="s">
        <v>89</v>
      </c>
      <c r="BK251" s="157">
        <f>ROUND(I251*H251,2)</f>
        <v>0</v>
      </c>
      <c r="BL251" s="18" t="s">
        <v>138</v>
      </c>
      <c r="BM251" s="156" t="s">
        <v>303</v>
      </c>
    </row>
    <row r="252" spans="1:65" s="13" customFormat="1" ht="11.25">
      <c r="B252" s="158"/>
      <c r="D252" s="159" t="s">
        <v>140</v>
      </c>
      <c r="E252" s="160" t="s">
        <v>1</v>
      </c>
      <c r="F252" s="161" t="s">
        <v>149</v>
      </c>
      <c r="H252" s="160" t="s">
        <v>1</v>
      </c>
      <c r="I252" s="162"/>
      <c r="L252" s="158"/>
      <c r="M252" s="163"/>
      <c r="N252" s="164"/>
      <c r="O252" s="164"/>
      <c r="P252" s="164"/>
      <c r="Q252" s="164"/>
      <c r="R252" s="164"/>
      <c r="S252" s="164"/>
      <c r="T252" s="165"/>
      <c r="AT252" s="160" t="s">
        <v>140</v>
      </c>
      <c r="AU252" s="160" t="s">
        <v>91</v>
      </c>
      <c r="AV252" s="13" t="s">
        <v>89</v>
      </c>
      <c r="AW252" s="13" t="s">
        <v>36</v>
      </c>
      <c r="AX252" s="13" t="s">
        <v>81</v>
      </c>
      <c r="AY252" s="160" t="s">
        <v>131</v>
      </c>
    </row>
    <row r="253" spans="1:65" s="13" customFormat="1" ht="11.25">
      <c r="B253" s="158"/>
      <c r="D253" s="159" t="s">
        <v>140</v>
      </c>
      <c r="E253" s="160" t="s">
        <v>1</v>
      </c>
      <c r="F253" s="161" t="s">
        <v>304</v>
      </c>
      <c r="H253" s="160" t="s">
        <v>1</v>
      </c>
      <c r="I253" s="162"/>
      <c r="L253" s="158"/>
      <c r="M253" s="163"/>
      <c r="N253" s="164"/>
      <c r="O253" s="164"/>
      <c r="P253" s="164"/>
      <c r="Q253" s="164"/>
      <c r="R253" s="164"/>
      <c r="S253" s="164"/>
      <c r="T253" s="165"/>
      <c r="AT253" s="160" t="s">
        <v>140</v>
      </c>
      <c r="AU253" s="160" t="s">
        <v>91</v>
      </c>
      <c r="AV253" s="13" t="s">
        <v>89</v>
      </c>
      <c r="AW253" s="13" t="s">
        <v>36</v>
      </c>
      <c r="AX253" s="13" t="s">
        <v>81</v>
      </c>
      <c r="AY253" s="160" t="s">
        <v>131</v>
      </c>
    </row>
    <row r="254" spans="1:65" s="14" customFormat="1" ht="11.25">
      <c r="B254" s="166"/>
      <c r="D254" s="159" t="s">
        <v>140</v>
      </c>
      <c r="E254" s="167" t="s">
        <v>1</v>
      </c>
      <c r="F254" s="168" t="s">
        <v>143</v>
      </c>
      <c r="H254" s="169">
        <v>274.8</v>
      </c>
      <c r="I254" s="170"/>
      <c r="L254" s="166"/>
      <c r="M254" s="171"/>
      <c r="N254" s="172"/>
      <c r="O254" s="172"/>
      <c r="P254" s="172"/>
      <c r="Q254" s="172"/>
      <c r="R254" s="172"/>
      <c r="S254" s="172"/>
      <c r="T254" s="173"/>
      <c r="AT254" s="167" t="s">
        <v>140</v>
      </c>
      <c r="AU254" s="167" t="s">
        <v>91</v>
      </c>
      <c r="AV254" s="14" t="s">
        <v>91</v>
      </c>
      <c r="AW254" s="14" t="s">
        <v>36</v>
      </c>
      <c r="AX254" s="14" t="s">
        <v>81</v>
      </c>
      <c r="AY254" s="167" t="s">
        <v>131</v>
      </c>
    </row>
    <row r="255" spans="1:65" s="14" customFormat="1" ht="11.25">
      <c r="B255" s="166"/>
      <c r="D255" s="159" t="s">
        <v>140</v>
      </c>
      <c r="E255" s="167" t="s">
        <v>1</v>
      </c>
      <c r="F255" s="168" t="s">
        <v>144</v>
      </c>
      <c r="H255" s="169">
        <v>4</v>
      </c>
      <c r="I255" s="170"/>
      <c r="L255" s="166"/>
      <c r="M255" s="171"/>
      <c r="N255" s="172"/>
      <c r="O255" s="172"/>
      <c r="P255" s="172"/>
      <c r="Q255" s="172"/>
      <c r="R255" s="172"/>
      <c r="S255" s="172"/>
      <c r="T255" s="173"/>
      <c r="AT255" s="167" t="s">
        <v>140</v>
      </c>
      <c r="AU255" s="167" t="s">
        <v>91</v>
      </c>
      <c r="AV255" s="14" t="s">
        <v>91</v>
      </c>
      <c r="AW255" s="14" t="s">
        <v>36</v>
      </c>
      <c r="AX255" s="14" t="s">
        <v>81</v>
      </c>
      <c r="AY255" s="167" t="s">
        <v>131</v>
      </c>
    </row>
    <row r="256" spans="1:65" s="15" customFormat="1" ht="11.25">
      <c r="B256" s="174"/>
      <c r="D256" s="159" t="s">
        <v>140</v>
      </c>
      <c r="E256" s="175" t="s">
        <v>1</v>
      </c>
      <c r="F256" s="176" t="s">
        <v>145</v>
      </c>
      <c r="H256" s="177">
        <v>278.8</v>
      </c>
      <c r="I256" s="178"/>
      <c r="L256" s="174"/>
      <c r="M256" s="179"/>
      <c r="N256" s="180"/>
      <c r="O256" s="180"/>
      <c r="P256" s="180"/>
      <c r="Q256" s="180"/>
      <c r="R256" s="180"/>
      <c r="S256" s="180"/>
      <c r="T256" s="181"/>
      <c r="AT256" s="175" t="s">
        <v>140</v>
      </c>
      <c r="AU256" s="175" t="s">
        <v>91</v>
      </c>
      <c r="AV256" s="15" t="s">
        <v>138</v>
      </c>
      <c r="AW256" s="15" t="s">
        <v>36</v>
      </c>
      <c r="AX256" s="15" t="s">
        <v>89</v>
      </c>
      <c r="AY256" s="175" t="s">
        <v>131</v>
      </c>
    </row>
    <row r="257" spans="1:65" s="2" customFormat="1" ht="49.15" customHeight="1">
      <c r="A257" s="33"/>
      <c r="B257" s="144"/>
      <c r="C257" s="145" t="s">
        <v>305</v>
      </c>
      <c r="D257" s="145" t="s">
        <v>133</v>
      </c>
      <c r="E257" s="146" t="s">
        <v>306</v>
      </c>
      <c r="F257" s="147" t="s">
        <v>307</v>
      </c>
      <c r="G257" s="148" t="s">
        <v>136</v>
      </c>
      <c r="H257" s="149">
        <v>557.6</v>
      </c>
      <c r="I257" s="150"/>
      <c r="J257" s="151">
        <f>ROUND(I257*H257,2)</f>
        <v>0</v>
      </c>
      <c r="K257" s="147" t="s">
        <v>137</v>
      </c>
      <c r="L257" s="34"/>
      <c r="M257" s="152" t="s">
        <v>1</v>
      </c>
      <c r="N257" s="153" t="s">
        <v>46</v>
      </c>
      <c r="O257" s="59"/>
      <c r="P257" s="154">
        <f>O257*H257</f>
        <v>0</v>
      </c>
      <c r="Q257" s="154">
        <v>0</v>
      </c>
      <c r="R257" s="154">
        <f>Q257*H257</f>
        <v>0</v>
      </c>
      <c r="S257" s="154">
        <v>0</v>
      </c>
      <c r="T257" s="155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56" t="s">
        <v>138</v>
      </c>
      <c r="AT257" s="156" t="s">
        <v>133</v>
      </c>
      <c r="AU257" s="156" t="s">
        <v>91</v>
      </c>
      <c r="AY257" s="18" t="s">
        <v>131</v>
      </c>
      <c r="BE257" s="157">
        <f>IF(N257="základní",J257,0)</f>
        <v>0</v>
      </c>
      <c r="BF257" s="157">
        <f>IF(N257="snížená",J257,0)</f>
        <v>0</v>
      </c>
      <c r="BG257" s="157">
        <f>IF(N257="zákl. přenesená",J257,0)</f>
        <v>0</v>
      </c>
      <c r="BH257" s="157">
        <f>IF(N257="sníž. přenesená",J257,0)</f>
        <v>0</v>
      </c>
      <c r="BI257" s="157">
        <f>IF(N257="nulová",J257,0)</f>
        <v>0</v>
      </c>
      <c r="BJ257" s="18" t="s">
        <v>89</v>
      </c>
      <c r="BK257" s="157">
        <f>ROUND(I257*H257,2)</f>
        <v>0</v>
      </c>
      <c r="BL257" s="18" t="s">
        <v>138</v>
      </c>
      <c r="BM257" s="156" t="s">
        <v>308</v>
      </c>
    </row>
    <row r="258" spans="1:65" s="13" customFormat="1" ht="11.25">
      <c r="B258" s="158"/>
      <c r="D258" s="159" t="s">
        <v>140</v>
      </c>
      <c r="E258" s="160" t="s">
        <v>1</v>
      </c>
      <c r="F258" s="161" t="s">
        <v>141</v>
      </c>
      <c r="H258" s="160" t="s">
        <v>1</v>
      </c>
      <c r="I258" s="162"/>
      <c r="L258" s="158"/>
      <c r="M258" s="163"/>
      <c r="N258" s="164"/>
      <c r="O258" s="164"/>
      <c r="P258" s="164"/>
      <c r="Q258" s="164"/>
      <c r="R258" s="164"/>
      <c r="S258" s="164"/>
      <c r="T258" s="165"/>
      <c r="AT258" s="160" t="s">
        <v>140</v>
      </c>
      <c r="AU258" s="160" t="s">
        <v>91</v>
      </c>
      <c r="AV258" s="13" t="s">
        <v>89</v>
      </c>
      <c r="AW258" s="13" t="s">
        <v>36</v>
      </c>
      <c r="AX258" s="13" t="s">
        <v>81</v>
      </c>
      <c r="AY258" s="160" t="s">
        <v>131</v>
      </c>
    </row>
    <row r="259" spans="1:65" s="13" customFormat="1" ht="11.25">
      <c r="B259" s="158"/>
      <c r="D259" s="159" t="s">
        <v>140</v>
      </c>
      <c r="E259" s="160" t="s">
        <v>1</v>
      </c>
      <c r="F259" s="161" t="s">
        <v>142</v>
      </c>
      <c r="H259" s="160" t="s">
        <v>1</v>
      </c>
      <c r="I259" s="162"/>
      <c r="L259" s="158"/>
      <c r="M259" s="163"/>
      <c r="N259" s="164"/>
      <c r="O259" s="164"/>
      <c r="P259" s="164"/>
      <c r="Q259" s="164"/>
      <c r="R259" s="164"/>
      <c r="S259" s="164"/>
      <c r="T259" s="165"/>
      <c r="AT259" s="160" t="s">
        <v>140</v>
      </c>
      <c r="AU259" s="160" t="s">
        <v>91</v>
      </c>
      <c r="AV259" s="13" t="s">
        <v>89</v>
      </c>
      <c r="AW259" s="13" t="s">
        <v>36</v>
      </c>
      <c r="AX259" s="13" t="s">
        <v>81</v>
      </c>
      <c r="AY259" s="160" t="s">
        <v>131</v>
      </c>
    </row>
    <row r="260" spans="1:65" s="14" customFormat="1" ht="11.25">
      <c r="B260" s="166"/>
      <c r="D260" s="159" t="s">
        <v>140</v>
      </c>
      <c r="E260" s="167" t="s">
        <v>1</v>
      </c>
      <c r="F260" s="168" t="s">
        <v>294</v>
      </c>
      <c r="H260" s="169">
        <v>549.6</v>
      </c>
      <c r="I260" s="170"/>
      <c r="L260" s="166"/>
      <c r="M260" s="171"/>
      <c r="N260" s="172"/>
      <c r="O260" s="172"/>
      <c r="P260" s="172"/>
      <c r="Q260" s="172"/>
      <c r="R260" s="172"/>
      <c r="S260" s="172"/>
      <c r="T260" s="173"/>
      <c r="AT260" s="167" t="s">
        <v>140</v>
      </c>
      <c r="AU260" s="167" t="s">
        <v>91</v>
      </c>
      <c r="AV260" s="14" t="s">
        <v>91</v>
      </c>
      <c r="AW260" s="14" t="s">
        <v>36</v>
      </c>
      <c r="AX260" s="14" t="s">
        <v>81</v>
      </c>
      <c r="AY260" s="167" t="s">
        <v>131</v>
      </c>
    </row>
    <row r="261" spans="1:65" s="14" customFormat="1" ht="11.25">
      <c r="B261" s="166"/>
      <c r="D261" s="159" t="s">
        <v>140</v>
      </c>
      <c r="E261" s="167" t="s">
        <v>1</v>
      </c>
      <c r="F261" s="168" t="s">
        <v>309</v>
      </c>
      <c r="H261" s="169">
        <v>8</v>
      </c>
      <c r="I261" s="170"/>
      <c r="L261" s="166"/>
      <c r="M261" s="171"/>
      <c r="N261" s="172"/>
      <c r="O261" s="172"/>
      <c r="P261" s="172"/>
      <c r="Q261" s="172"/>
      <c r="R261" s="172"/>
      <c r="S261" s="172"/>
      <c r="T261" s="173"/>
      <c r="AT261" s="167" t="s">
        <v>140</v>
      </c>
      <c r="AU261" s="167" t="s">
        <v>91</v>
      </c>
      <c r="AV261" s="14" t="s">
        <v>91</v>
      </c>
      <c r="AW261" s="14" t="s">
        <v>36</v>
      </c>
      <c r="AX261" s="14" t="s">
        <v>81</v>
      </c>
      <c r="AY261" s="167" t="s">
        <v>131</v>
      </c>
    </row>
    <row r="262" spans="1:65" s="15" customFormat="1" ht="11.25">
      <c r="B262" s="174"/>
      <c r="D262" s="159" t="s">
        <v>140</v>
      </c>
      <c r="E262" s="175" t="s">
        <v>1</v>
      </c>
      <c r="F262" s="176" t="s">
        <v>145</v>
      </c>
      <c r="H262" s="177">
        <v>557.6</v>
      </c>
      <c r="I262" s="178"/>
      <c r="L262" s="174"/>
      <c r="M262" s="179"/>
      <c r="N262" s="180"/>
      <c r="O262" s="180"/>
      <c r="P262" s="180"/>
      <c r="Q262" s="180"/>
      <c r="R262" s="180"/>
      <c r="S262" s="180"/>
      <c r="T262" s="181"/>
      <c r="AT262" s="175" t="s">
        <v>140</v>
      </c>
      <c r="AU262" s="175" t="s">
        <v>91</v>
      </c>
      <c r="AV262" s="15" t="s">
        <v>138</v>
      </c>
      <c r="AW262" s="15" t="s">
        <v>36</v>
      </c>
      <c r="AX262" s="15" t="s">
        <v>89</v>
      </c>
      <c r="AY262" s="175" t="s">
        <v>131</v>
      </c>
    </row>
    <row r="263" spans="1:65" s="2" customFormat="1" ht="24.2" customHeight="1">
      <c r="A263" s="33"/>
      <c r="B263" s="144"/>
      <c r="C263" s="145" t="s">
        <v>310</v>
      </c>
      <c r="D263" s="145" t="s">
        <v>133</v>
      </c>
      <c r="E263" s="146" t="s">
        <v>311</v>
      </c>
      <c r="F263" s="147" t="s">
        <v>312</v>
      </c>
      <c r="G263" s="148" t="s">
        <v>136</v>
      </c>
      <c r="H263" s="149">
        <v>278.8</v>
      </c>
      <c r="I263" s="150"/>
      <c r="J263" s="151">
        <f>ROUND(I263*H263,2)</f>
        <v>0</v>
      </c>
      <c r="K263" s="147" t="s">
        <v>137</v>
      </c>
      <c r="L263" s="34"/>
      <c r="M263" s="152" t="s">
        <v>1</v>
      </c>
      <c r="N263" s="153" t="s">
        <v>46</v>
      </c>
      <c r="O263" s="59"/>
      <c r="P263" s="154">
        <f>O263*H263</f>
        <v>0</v>
      </c>
      <c r="Q263" s="154">
        <v>0</v>
      </c>
      <c r="R263" s="154">
        <f>Q263*H263</f>
        <v>0</v>
      </c>
      <c r="S263" s="154">
        <v>0</v>
      </c>
      <c r="T263" s="155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56" t="s">
        <v>138</v>
      </c>
      <c r="AT263" s="156" t="s">
        <v>133</v>
      </c>
      <c r="AU263" s="156" t="s">
        <v>91</v>
      </c>
      <c r="AY263" s="18" t="s">
        <v>131</v>
      </c>
      <c r="BE263" s="157">
        <f>IF(N263="základní",J263,0)</f>
        <v>0</v>
      </c>
      <c r="BF263" s="157">
        <f>IF(N263="snížená",J263,0)</f>
        <v>0</v>
      </c>
      <c r="BG263" s="157">
        <f>IF(N263="zákl. přenesená",J263,0)</f>
        <v>0</v>
      </c>
      <c r="BH263" s="157">
        <f>IF(N263="sníž. přenesená",J263,0)</f>
        <v>0</v>
      </c>
      <c r="BI263" s="157">
        <f>IF(N263="nulová",J263,0)</f>
        <v>0</v>
      </c>
      <c r="BJ263" s="18" t="s">
        <v>89</v>
      </c>
      <c r="BK263" s="157">
        <f>ROUND(I263*H263,2)</f>
        <v>0</v>
      </c>
      <c r="BL263" s="18" t="s">
        <v>138</v>
      </c>
      <c r="BM263" s="156" t="s">
        <v>313</v>
      </c>
    </row>
    <row r="264" spans="1:65" s="13" customFormat="1" ht="11.25">
      <c r="B264" s="158"/>
      <c r="D264" s="159" t="s">
        <v>140</v>
      </c>
      <c r="E264" s="160" t="s">
        <v>1</v>
      </c>
      <c r="F264" s="161" t="s">
        <v>141</v>
      </c>
      <c r="H264" s="160" t="s">
        <v>1</v>
      </c>
      <c r="I264" s="162"/>
      <c r="L264" s="158"/>
      <c r="M264" s="163"/>
      <c r="N264" s="164"/>
      <c r="O264" s="164"/>
      <c r="P264" s="164"/>
      <c r="Q264" s="164"/>
      <c r="R264" s="164"/>
      <c r="S264" s="164"/>
      <c r="T264" s="165"/>
      <c r="AT264" s="160" t="s">
        <v>140</v>
      </c>
      <c r="AU264" s="160" t="s">
        <v>91</v>
      </c>
      <c r="AV264" s="13" t="s">
        <v>89</v>
      </c>
      <c r="AW264" s="13" t="s">
        <v>36</v>
      </c>
      <c r="AX264" s="13" t="s">
        <v>81</v>
      </c>
      <c r="AY264" s="160" t="s">
        <v>131</v>
      </c>
    </row>
    <row r="265" spans="1:65" s="13" customFormat="1" ht="11.25">
      <c r="B265" s="158"/>
      <c r="D265" s="159" t="s">
        <v>140</v>
      </c>
      <c r="E265" s="160" t="s">
        <v>1</v>
      </c>
      <c r="F265" s="161" t="s">
        <v>142</v>
      </c>
      <c r="H265" s="160" t="s">
        <v>1</v>
      </c>
      <c r="I265" s="162"/>
      <c r="L265" s="158"/>
      <c r="M265" s="163"/>
      <c r="N265" s="164"/>
      <c r="O265" s="164"/>
      <c r="P265" s="164"/>
      <c r="Q265" s="164"/>
      <c r="R265" s="164"/>
      <c r="S265" s="164"/>
      <c r="T265" s="165"/>
      <c r="AT265" s="160" t="s">
        <v>140</v>
      </c>
      <c r="AU265" s="160" t="s">
        <v>91</v>
      </c>
      <c r="AV265" s="13" t="s">
        <v>89</v>
      </c>
      <c r="AW265" s="13" t="s">
        <v>36</v>
      </c>
      <c r="AX265" s="13" t="s">
        <v>81</v>
      </c>
      <c r="AY265" s="160" t="s">
        <v>131</v>
      </c>
    </row>
    <row r="266" spans="1:65" s="14" customFormat="1" ht="11.25">
      <c r="B266" s="166"/>
      <c r="D266" s="159" t="s">
        <v>140</v>
      </c>
      <c r="E266" s="167" t="s">
        <v>1</v>
      </c>
      <c r="F266" s="168" t="s">
        <v>143</v>
      </c>
      <c r="H266" s="169">
        <v>274.8</v>
      </c>
      <c r="I266" s="170"/>
      <c r="L266" s="166"/>
      <c r="M266" s="171"/>
      <c r="N266" s="172"/>
      <c r="O266" s="172"/>
      <c r="P266" s="172"/>
      <c r="Q266" s="172"/>
      <c r="R266" s="172"/>
      <c r="S266" s="172"/>
      <c r="T266" s="173"/>
      <c r="AT266" s="167" t="s">
        <v>140</v>
      </c>
      <c r="AU266" s="167" t="s">
        <v>91</v>
      </c>
      <c r="AV266" s="14" t="s">
        <v>91</v>
      </c>
      <c r="AW266" s="14" t="s">
        <v>36</v>
      </c>
      <c r="AX266" s="14" t="s">
        <v>81</v>
      </c>
      <c r="AY266" s="167" t="s">
        <v>131</v>
      </c>
    </row>
    <row r="267" spans="1:65" s="14" customFormat="1" ht="11.25">
      <c r="B267" s="166"/>
      <c r="D267" s="159" t="s">
        <v>140</v>
      </c>
      <c r="E267" s="167" t="s">
        <v>1</v>
      </c>
      <c r="F267" s="168" t="s">
        <v>144</v>
      </c>
      <c r="H267" s="169">
        <v>4</v>
      </c>
      <c r="I267" s="170"/>
      <c r="L267" s="166"/>
      <c r="M267" s="171"/>
      <c r="N267" s="172"/>
      <c r="O267" s="172"/>
      <c r="P267" s="172"/>
      <c r="Q267" s="172"/>
      <c r="R267" s="172"/>
      <c r="S267" s="172"/>
      <c r="T267" s="173"/>
      <c r="AT267" s="167" t="s">
        <v>140</v>
      </c>
      <c r="AU267" s="167" t="s">
        <v>91</v>
      </c>
      <c r="AV267" s="14" t="s">
        <v>91</v>
      </c>
      <c r="AW267" s="14" t="s">
        <v>36</v>
      </c>
      <c r="AX267" s="14" t="s">
        <v>81</v>
      </c>
      <c r="AY267" s="167" t="s">
        <v>131</v>
      </c>
    </row>
    <row r="268" spans="1:65" s="15" customFormat="1" ht="11.25">
      <c r="B268" s="174"/>
      <c r="D268" s="159" t="s">
        <v>140</v>
      </c>
      <c r="E268" s="175" t="s">
        <v>1</v>
      </c>
      <c r="F268" s="176" t="s">
        <v>145</v>
      </c>
      <c r="H268" s="177">
        <v>278.8</v>
      </c>
      <c r="I268" s="178"/>
      <c r="L268" s="174"/>
      <c r="M268" s="179"/>
      <c r="N268" s="180"/>
      <c r="O268" s="180"/>
      <c r="P268" s="180"/>
      <c r="Q268" s="180"/>
      <c r="R268" s="180"/>
      <c r="S268" s="180"/>
      <c r="T268" s="181"/>
      <c r="AT268" s="175" t="s">
        <v>140</v>
      </c>
      <c r="AU268" s="175" t="s">
        <v>91</v>
      </c>
      <c r="AV268" s="15" t="s">
        <v>138</v>
      </c>
      <c r="AW268" s="15" t="s">
        <v>36</v>
      </c>
      <c r="AX268" s="15" t="s">
        <v>89</v>
      </c>
      <c r="AY268" s="175" t="s">
        <v>131</v>
      </c>
    </row>
    <row r="269" spans="1:65" s="2" customFormat="1" ht="24.2" customHeight="1">
      <c r="A269" s="33"/>
      <c r="B269" s="144"/>
      <c r="C269" s="145" t="s">
        <v>314</v>
      </c>
      <c r="D269" s="145" t="s">
        <v>133</v>
      </c>
      <c r="E269" s="146" t="s">
        <v>315</v>
      </c>
      <c r="F269" s="147" t="s">
        <v>316</v>
      </c>
      <c r="G269" s="148" t="s">
        <v>136</v>
      </c>
      <c r="H269" s="149">
        <v>727.48</v>
      </c>
      <c r="I269" s="150"/>
      <c r="J269" s="151">
        <f>ROUND(I269*H269,2)</f>
        <v>0</v>
      </c>
      <c r="K269" s="147" t="s">
        <v>137</v>
      </c>
      <c r="L269" s="34"/>
      <c r="M269" s="152" t="s">
        <v>1</v>
      </c>
      <c r="N269" s="153" t="s">
        <v>46</v>
      </c>
      <c r="O269" s="59"/>
      <c r="P269" s="154">
        <f>O269*H269</f>
        <v>0</v>
      </c>
      <c r="Q269" s="154">
        <v>0</v>
      </c>
      <c r="R269" s="154">
        <f>Q269*H269</f>
        <v>0</v>
      </c>
      <c r="S269" s="154">
        <v>0</v>
      </c>
      <c r="T269" s="155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56" t="s">
        <v>138</v>
      </c>
      <c r="AT269" s="156" t="s">
        <v>133</v>
      </c>
      <c r="AU269" s="156" t="s">
        <v>91</v>
      </c>
      <c r="AY269" s="18" t="s">
        <v>131</v>
      </c>
      <c r="BE269" s="157">
        <f>IF(N269="základní",J269,0)</f>
        <v>0</v>
      </c>
      <c r="BF269" s="157">
        <f>IF(N269="snížená",J269,0)</f>
        <v>0</v>
      </c>
      <c r="BG269" s="157">
        <f>IF(N269="zákl. přenesená",J269,0)</f>
        <v>0</v>
      </c>
      <c r="BH269" s="157">
        <f>IF(N269="sníž. přenesená",J269,0)</f>
        <v>0</v>
      </c>
      <c r="BI269" s="157">
        <f>IF(N269="nulová",J269,0)</f>
        <v>0</v>
      </c>
      <c r="BJ269" s="18" t="s">
        <v>89</v>
      </c>
      <c r="BK269" s="157">
        <f>ROUND(I269*H269,2)</f>
        <v>0</v>
      </c>
      <c r="BL269" s="18" t="s">
        <v>138</v>
      </c>
      <c r="BM269" s="156" t="s">
        <v>317</v>
      </c>
    </row>
    <row r="270" spans="1:65" s="13" customFormat="1" ht="11.25">
      <c r="B270" s="158"/>
      <c r="D270" s="159" t="s">
        <v>140</v>
      </c>
      <c r="E270" s="160" t="s">
        <v>1</v>
      </c>
      <c r="F270" s="161" t="s">
        <v>141</v>
      </c>
      <c r="H270" s="160" t="s">
        <v>1</v>
      </c>
      <c r="I270" s="162"/>
      <c r="L270" s="158"/>
      <c r="M270" s="163"/>
      <c r="N270" s="164"/>
      <c r="O270" s="164"/>
      <c r="P270" s="164"/>
      <c r="Q270" s="164"/>
      <c r="R270" s="164"/>
      <c r="S270" s="164"/>
      <c r="T270" s="165"/>
      <c r="AT270" s="160" t="s">
        <v>140</v>
      </c>
      <c r="AU270" s="160" t="s">
        <v>91</v>
      </c>
      <c r="AV270" s="13" t="s">
        <v>89</v>
      </c>
      <c r="AW270" s="13" t="s">
        <v>36</v>
      </c>
      <c r="AX270" s="13" t="s">
        <v>81</v>
      </c>
      <c r="AY270" s="160" t="s">
        <v>131</v>
      </c>
    </row>
    <row r="271" spans="1:65" s="13" customFormat="1" ht="11.25">
      <c r="B271" s="158"/>
      <c r="D271" s="159" t="s">
        <v>140</v>
      </c>
      <c r="E271" s="160" t="s">
        <v>1</v>
      </c>
      <c r="F271" s="161" t="s">
        <v>142</v>
      </c>
      <c r="H271" s="160" t="s">
        <v>1</v>
      </c>
      <c r="I271" s="162"/>
      <c r="L271" s="158"/>
      <c r="M271" s="163"/>
      <c r="N271" s="164"/>
      <c r="O271" s="164"/>
      <c r="P271" s="164"/>
      <c r="Q271" s="164"/>
      <c r="R271" s="164"/>
      <c r="S271" s="164"/>
      <c r="T271" s="165"/>
      <c r="AT271" s="160" t="s">
        <v>140</v>
      </c>
      <c r="AU271" s="160" t="s">
        <v>91</v>
      </c>
      <c r="AV271" s="13" t="s">
        <v>89</v>
      </c>
      <c r="AW271" s="13" t="s">
        <v>36</v>
      </c>
      <c r="AX271" s="13" t="s">
        <v>81</v>
      </c>
      <c r="AY271" s="160" t="s">
        <v>131</v>
      </c>
    </row>
    <row r="272" spans="1:65" s="14" customFormat="1" ht="11.25">
      <c r="B272" s="166"/>
      <c r="D272" s="159" t="s">
        <v>140</v>
      </c>
      <c r="E272" s="167" t="s">
        <v>1</v>
      </c>
      <c r="F272" s="168" t="s">
        <v>143</v>
      </c>
      <c r="H272" s="169">
        <v>274.8</v>
      </c>
      <c r="I272" s="170"/>
      <c r="L272" s="166"/>
      <c r="M272" s="171"/>
      <c r="N272" s="172"/>
      <c r="O272" s="172"/>
      <c r="P272" s="172"/>
      <c r="Q272" s="172"/>
      <c r="R272" s="172"/>
      <c r="S272" s="172"/>
      <c r="T272" s="173"/>
      <c r="AT272" s="167" t="s">
        <v>140</v>
      </c>
      <c r="AU272" s="167" t="s">
        <v>91</v>
      </c>
      <c r="AV272" s="14" t="s">
        <v>91</v>
      </c>
      <c r="AW272" s="14" t="s">
        <v>36</v>
      </c>
      <c r="AX272" s="14" t="s">
        <v>81</v>
      </c>
      <c r="AY272" s="167" t="s">
        <v>131</v>
      </c>
    </row>
    <row r="273" spans="1:65" s="14" customFormat="1" ht="11.25">
      <c r="B273" s="166"/>
      <c r="D273" s="159" t="s">
        <v>140</v>
      </c>
      <c r="E273" s="167" t="s">
        <v>1</v>
      </c>
      <c r="F273" s="168" t="s">
        <v>157</v>
      </c>
      <c r="H273" s="169">
        <v>439.68</v>
      </c>
      <c r="I273" s="170"/>
      <c r="L273" s="166"/>
      <c r="M273" s="171"/>
      <c r="N273" s="172"/>
      <c r="O273" s="172"/>
      <c r="P273" s="172"/>
      <c r="Q273" s="172"/>
      <c r="R273" s="172"/>
      <c r="S273" s="172"/>
      <c r="T273" s="173"/>
      <c r="AT273" s="167" t="s">
        <v>140</v>
      </c>
      <c r="AU273" s="167" t="s">
        <v>91</v>
      </c>
      <c r="AV273" s="14" t="s">
        <v>91</v>
      </c>
      <c r="AW273" s="14" t="s">
        <v>36</v>
      </c>
      <c r="AX273" s="14" t="s">
        <v>81</v>
      </c>
      <c r="AY273" s="167" t="s">
        <v>131</v>
      </c>
    </row>
    <row r="274" spans="1:65" s="14" customFormat="1" ht="11.25">
      <c r="B274" s="166"/>
      <c r="D274" s="159" t="s">
        <v>140</v>
      </c>
      <c r="E274" s="167" t="s">
        <v>1</v>
      </c>
      <c r="F274" s="168" t="s">
        <v>144</v>
      </c>
      <c r="H274" s="169">
        <v>4</v>
      </c>
      <c r="I274" s="170"/>
      <c r="L274" s="166"/>
      <c r="M274" s="171"/>
      <c r="N274" s="172"/>
      <c r="O274" s="172"/>
      <c r="P274" s="172"/>
      <c r="Q274" s="172"/>
      <c r="R274" s="172"/>
      <c r="S274" s="172"/>
      <c r="T274" s="173"/>
      <c r="AT274" s="167" t="s">
        <v>140</v>
      </c>
      <c r="AU274" s="167" t="s">
        <v>91</v>
      </c>
      <c r="AV274" s="14" t="s">
        <v>91</v>
      </c>
      <c r="AW274" s="14" t="s">
        <v>36</v>
      </c>
      <c r="AX274" s="14" t="s">
        <v>81</v>
      </c>
      <c r="AY274" s="167" t="s">
        <v>131</v>
      </c>
    </row>
    <row r="275" spans="1:65" s="14" customFormat="1" ht="11.25">
      <c r="B275" s="166"/>
      <c r="D275" s="159" t="s">
        <v>140</v>
      </c>
      <c r="E275" s="167" t="s">
        <v>1</v>
      </c>
      <c r="F275" s="168" t="s">
        <v>158</v>
      </c>
      <c r="H275" s="169">
        <v>9</v>
      </c>
      <c r="I275" s="170"/>
      <c r="L275" s="166"/>
      <c r="M275" s="171"/>
      <c r="N275" s="172"/>
      <c r="O275" s="172"/>
      <c r="P275" s="172"/>
      <c r="Q275" s="172"/>
      <c r="R275" s="172"/>
      <c r="S275" s="172"/>
      <c r="T275" s="173"/>
      <c r="AT275" s="167" t="s">
        <v>140</v>
      </c>
      <c r="AU275" s="167" t="s">
        <v>91</v>
      </c>
      <c r="AV275" s="14" t="s">
        <v>91</v>
      </c>
      <c r="AW275" s="14" t="s">
        <v>36</v>
      </c>
      <c r="AX275" s="14" t="s">
        <v>81</v>
      </c>
      <c r="AY275" s="167" t="s">
        <v>131</v>
      </c>
    </row>
    <row r="276" spans="1:65" s="15" customFormat="1" ht="11.25">
      <c r="B276" s="174"/>
      <c r="D276" s="159" t="s">
        <v>140</v>
      </c>
      <c r="E276" s="175" t="s">
        <v>1</v>
      </c>
      <c r="F276" s="176" t="s">
        <v>145</v>
      </c>
      <c r="H276" s="177">
        <v>727.48</v>
      </c>
      <c r="I276" s="178"/>
      <c r="L276" s="174"/>
      <c r="M276" s="179"/>
      <c r="N276" s="180"/>
      <c r="O276" s="180"/>
      <c r="P276" s="180"/>
      <c r="Q276" s="180"/>
      <c r="R276" s="180"/>
      <c r="S276" s="180"/>
      <c r="T276" s="181"/>
      <c r="AT276" s="175" t="s">
        <v>140</v>
      </c>
      <c r="AU276" s="175" t="s">
        <v>91</v>
      </c>
      <c r="AV276" s="15" t="s">
        <v>138</v>
      </c>
      <c r="AW276" s="15" t="s">
        <v>36</v>
      </c>
      <c r="AX276" s="15" t="s">
        <v>89</v>
      </c>
      <c r="AY276" s="175" t="s">
        <v>131</v>
      </c>
    </row>
    <row r="277" spans="1:65" s="2" customFormat="1" ht="49.15" customHeight="1">
      <c r="A277" s="33"/>
      <c r="B277" s="144"/>
      <c r="C277" s="145" t="s">
        <v>318</v>
      </c>
      <c r="D277" s="145" t="s">
        <v>133</v>
      </c>
      <c r="E277" s="146" t="s">
        <v>319</v>
      </c>
      <c r="F277" s="147" t="s">
        <v>320</v>
      </c>
      <c r="G277" s="148" t="s">
        <v>136</v>
      </c>
      <c r="H277" s="149">
        <v>448.68</v>
      </c>
      <c r="I277" s="150"/>
      <c r="J277" s="151">
        <f>ROUND(I277*H277,2)</f>
        <v>0</v>
      </c>
      <c r="K277" s="147" t="s">
        <v>137</v>
      </c>
      <c r="L277" s="34"/>
      <c r="M277" s="152" t="s">
        <v>1</v>
      </c>
      <c r="N277" s="153" t="s">
        <v>46</v>
      </c>
      <c r="O277" s="59"/>
      <c r="P277" s="154">
        <f>O277*H277</f>
        <v>0</v>
      </c>
      <c r="Q277" s="154">
        <v>0</v>
      </c>
      <c r="R277" s="154">
        <f>Q277*H277</f>
        <v>0</v>
      </c>
      <c r="S277" s="154">
        <v>0</v>
      </c>
      <c r="T277" s="155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56" t="s">
        <v>138</v>
      </c>
      <c r="AT277" s="156" t="s">
        <v>133</v>
      </c>
      <c r="AU277" s="156" t="s">
        <v>91</v>
      </c>
      <c r="AY277" s="18" t="s">
        <v>131</v>
      </c>
      <c r="BE277" s="157">
        <f>IF(N277="základní",J277,0)</f>
        <v>0</v>
      </c>
      <c r="BF277" s="157">
        <f>IF(N277="snížená",J277,0)</f>
        <v>0</v>
      </c>
      <c r="BG277" s="157">
        <f>IF(N277="zákl. přenesená",J277,0)</f>
        <v>0</v>
      </c>
      <c r="BH277" s="157">
        <f>IF(N277="sníž. přenesená",J277,0)</f>
        <v>0</v>
      </c>
      <c r="BI277" s="157">
        <f>IF(N277="nulová",J277,0)</f>
        <v>0</v>
      </c>
      <c r="BJ277" s="18" t="s">
        <v>89</v>
      </c>
      <c r="BK277" s="157">
        <f>ROUND(I277*H277,2)</f>
        <v>0</v>
      </c>
      <c r="BL277" s="18" t="s">
        <v>138</v>
      </c>
      <c r="BM277" s="156" t="s">
        <v>321</v>
      </c>
    </row>
    <row r="278" spans="1:65" s="13" customFormat="1" ht="11.25">
      <c r="B278" s="158"/>
      <c r="D278" s="159" t="s">
        <v>140</v>
      </c>
      <c r="E278" s="160" t="s">
        <v>1</v>
      </c>
      <c r="F278" s="161" t="s">
        <v>141</v>
      </c>
      <c r="H278" s="160" t="s">
        <v>1</v>
      </c>
      <c r="I278" s="162"/>
      <c r="L278" s="158"/>
      <c r="M278" s="163"/>
      <c r="N278" s="164"/>
      <c r="O278" s="164"/>
      <c r="P278" s="164"/>
      <c r="Q278" s="164"/>
      <c r="R278" s="164"/>
      <c r="S278" s="164"/>
      <c r="T278" s="165"/>
      <c r="AT278" s="160" t="s">
        <v>140</v>
      </c>
      <c r="AU278" s="160" t="s">
        <v>91</v>
      </c>
      <c r="AV278" s="13" t="s">
        <v>89</v>
      </c>
      <c r="AW278" s="13" t="s">
        <v>36</v>
      </c>
      <c r="AX278" s="13" t="s">
        <v>81</v>
      </c>
      <c r="AY278" s="160" t="s">
        <v>131</v>
      </c>
    </row>
    <row r="279" spans="1:65" s="13" customFormat="1" ht="11.25">
      <c r="B279" s="158"/>
      <c r="D279" s="159" t="s">
        <v>140</v>
      </c>
      <c r="E279" s="160" t="s">
        <v>1</v>
      </c>
      <c r="F279" s="161" t="s">
        <v>142</v>
      </c>
      <c r="H279" s="160" t="s">
        <v>1</v>
      </c>
      <c r="I279" s="162"/>
      <c r="L279" s="158"/>
      <c r="M279" s="163"/>
      <c r="N279" s="164"/>
      <c r="O279" s="164"/>
      <c r="P279" s="164"/>
      <c r="Q279" s="164"/>
      <c r="R279" s="164"/>
      <c r="S279" s="164"/>
      <c r="T279" s="165"/>
      <c r="AT279" s="160" t="s">
        <v>140</v>
      </c>
      <c r="AU279" s="160" t="s">
        <v>91</v>
      </c>
      <c r="AV279" s="13" t="s">
        <v>89</v>
      </c>
      <c r="AW279" s="13" t="s">
        <v>36</v>
      </c>
      <c r="AX279" s="13" t="s">
        <v>81</v>
      </c>
      <c r="AY279" s="160" t="s">
        <v>131</v>
      </c>
    </row>
    <row r="280" spans="1:65" s="14" customFormat="1" ht="11.25">
      <c r="B280" s="166"/>
      <c r="D280" s="159" t="s">
        <v>140</v>
      </c>
      <c r="E280" s="167" t="s">
        <v>1</v>
      </c>
      <c r="F280" s="168" t="s">
        <v>157</v>
      </c>
      <c r="H280" s="169">
        <v>439.68</v>
      </c>
      <c r="I280" s="170"/>
      <c r="L280" s="166"/>
      <c r="M280" s="171"/>
      <c r="N280" s="172"/>
      <c r="O280" s="172"/>
      <c r="P280" s="172"/>
      <c r="Q280" s="172"/>
      <c r="R280" s="172"/>
      <c r="S280" s="172"/>
      <c r="T280" s="173"/>
      <c r="AT280" s="167" t="s">
        <v>140</v>
      </c>
      <c r="AU280" s="167" t="s">
        <v>91</v>
      </c>
      <c r="AV280" s="14" t="s">
        <v>91</v>
      </c>
      <c r="AW280" s="14" t="s">
        <v>36</v>
      </c>
      <c r="AX280" s="14" t="s">
        <v>81</v>
      </c>
      <c r="AY280" s="167" t="s">
        <v>131</v>
      </c>
    </row>
    <row r="281" spans="1:65" s="14" customFormat="1" ht="11.25">
      <c r="B281" s="166"/>
      <c r="D281" s="159" t="s">
        <v>140</v>
      </c>
      <c r="E281" s="167" t="s">
        <v>1</v>
      </c>
      <c r="F281" s="168" t="s">
        <v>158</v>
      </c>
      <c r="H281" s="169">
        <v>9</v>
      </c>
      <c r="I281" s="170"/>
      <c r="L281" s="166"/>
      <c r="M281" s="171"/>
      <c r="N281" s="172"/>
      <c r="O281" s="172"/>
      <c r="P281" s="172"/>
      <c r="Q281" s="172"/>
      <c r="R281" s="172"/>
      <c r="S281" s="172"/>
      <c r="T281" s="173"/>
      <c r="AT281" s="167" t="s">
        <v>140</v>
      </c>
      <c r="AU281" s="167" t="s">
        <v>91</v>
      </c>
      <c r="AV281" s="14" t="s">
        <v>91</v>
      </c>
      <c r="AW281" s="14" t="s">
        <v>36</v>
      </c>
      <c r="AX281" s="14" t="s">
        <v>81</v>
      </c>
      <c r="AY281" s="167" t="s">
        <v>131</v>
      </c>
    </row>
    <row r="282" spans="1:65" s="15" customFormat="1" ht="11.25">
      <c r="B282" s="174"/>
      <c r="D282" s="159" t="s">
        <v>140</v>
      </c>
      <c r="E282" s="175" t="s">
        <v>1</v>
      </c>
      <c r="F282" s="176" t="s">
        <v>145</v>
      </c>
      <c r="H282" s="177">
        <v>448.68</v>
      </c>
      <c r="I282" s="178"/>
      <c r="L282" s="174"/>
      <c r="M282" s="179"/>
      <c r="N282" s="180"/>
      <c r="O282" s="180"/>
      <c r="P282" s="180"/>
      <c r="Q282" s="180"/>
      <c r="R282" s="180"/>
      <c r="S282" s="180"/>
      <c r="T282" s="181"/>
      <c r="AT282" s="175" t="s">
        <v>140</v>
      </c>
      <c r="AU282" s="175" t="s">
        <v>91</v>
      </c>
      <c r="AV282" s="15" t="s">
        <v>138</v>
      </c>
      <c r="AW282" s="15" t="s">
        <v>36</v>
      </c>
      <c r="AX282" s="15" t="s">
        <v>89</v>
      </c>
      <c r="AY282" s="175" t="s">
        <v>131</v>
      </c>
    </row>
    <row r="283" spans="1:65" s="12" customFormat="1" ht="22.9" customHeight="1">
      <c r="B283" s="131"/>
      <c r="D283" s="132" t="s">
        <v>80</v>
      </c>
      <c r="E283" s="142" t="s">
        <v>176</v>
      </c>
      <c r="F283" s="142" t="s">
        <v>322</v>
      </c>
      <c r="I283" s="134"/>
      <c r="J283" s="143">
        <f>BK283</f>
        <v>0</v>
      </c>
      <c r="L283" s="131"/>
      <c r="M283" s="136"/>
      <c r="N283" s="137"/>
      <c r="O283" s="137"/>
      <c r="P283" s="138">
        <f>SUM(P284:P345)</f>
        <v>0</v>
      </c>
      <c r="Q283" s="137"/>
      <c r="R283" s="138">
        <f>SUM(R284:R345)</f>
        <v>9.5814669999999964</v>
      </c>
      <c r="S283" s="137"/>
      <c r="T283" s="139">
        <f>SUM(T284:T345)</f>
        <v>12.459339999999999</v>
      </c>
      <c r="AR283" s="132" t="s">
        <v>89</v>
      </c>
      <c r="AT283" s="140" t="s">
        <v>80</v>
      </c>
      <c r="AU283" s="140" t="s">
        <v>89</v>
      </c>
      <c r="AY283" s="132" t="s">
        <v>131</v>
      </c>
      <c r="BK283" s="141">
        <f>SUM(BK284:BK345)</f>
        <v>0</v>
      </c>
    </row>
    <row r="284" spans="1:65" s="2" customFormat="1" ht="24.2" customHeight="1">
      <c r="A284" s="33"/>
      <c r="B284" s="144"/>
      <c r="C284" s="145" t="s">
        <v>323</v>
      </c>
      <c r="D284" s="145" t="s">
        <v>133</v>
      </c>
      <c r="E284" s="146" t="s">
        <v>324</v>
      </c>
      <c r="F284" s="147" t="s">
        <v>325</v>
      </c>
      <c r="G284" s="148" t="s">
        <v>276</v>
      </c>
      <c r="H284" s="149">
        <v>2</v>
      </c>
      <c r="I284" s="150"/>
      <c r="J284" s="151">
        <f t="shared" ref="J284:J299" si="0">ROUND(I284*H284,2)</f>
        <v>0</v>
      </c>
      <c r="K284" s="147" t="s">
        <v>137</v>
      </c>
      <c r="L284" s="34"/>
      <c r="M284" s="152" t="s">
        <v>1</v>
      </c>
      <c r="N284" s="153" t="s">
        <v>46</v>
      </c>
      <c r="O284" s="59"/>
      <c r="P284" s="154">
        <f t="shared" ref="P284:P299" si="1">O284*H284</f>
        <v>0</v>
      </c>
      <c r="Q284" s="154">
        <v>0</v>
      </c>
      <c r="R284" s="154">
        <f t="shared" ref="R284:R299" si="2">Q284*H284</f>
        <v>0</v>
      </c>
      <c r="S284" s="154">
        <v>0</v>
      </c>
      <c r="T284" s="155">
        <f t="shared" ref="T284:T299" si="3"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56" t="s">
        <v>138</v>
      </c>
      <c r="AT284" s="156" t="s">
        <v>133</v>
      </c>
      <c r="AU284" s="156" t="s">
        <v>91</v>
      </c>
      <c r="AY284" s="18" t="s">
        <v>131</v>
      </c>
      <c r="BE284" s="157">
        <f t="shared" ref="BE284:BE299" si="4">IF(N284="základní",J284,0)</f>
        <v>0</v>
      </c>
      <c r="BF284" s="157">
        <f t="shared" ref="BF284:BF299" si="5">IF(N284="snížená",J284,0)</f>
        <v>0</v>
      </c>
      <c r="BG284" s="157">
        <f t="shared" ref="BG284:BG299" si="6">IF(N284="zákl. přenesená",J284,0)</f>
        <v>0</v>
      </c>
      <c r="BH284" s="157">
        <f t="shared" ref="BH284:BH299" si="7">IF(N284="sníž. přenesená",J284,0)</f>
        <v>0</v>
      </c>
      <c r="BI284" s="157">
        <f t="shared" ref="BI284:BI299" si="8">IF(N284="nulová",J284,0)</f>
        <v>0</v>
      </c>
      <c r="BJ284" s="18" t="s">
        <v>89</v>
      </c>
      <c r="BK284" s="157">
        <f t="shared" ref="BK284:BK299" si="9">ROUND(I284*H284,2)</f>
        <v>0</v>
      </c>
      <c r="BL284" s="18" t="s">
        <v>138</v>
      </c>
      <c r="BM284" s="156" t="s">
        <v>326</v>
      </c>
    </row>
    <row r="285" spans="1:65" s="2" customFormat="1" ht="33" customHeight="1">
      <c r="A285" s="33"/>
      <c r="B285" s="144"/>
      <c r="C285" s="145" t="s">
        <v>327</v>
      </c>
      <c r="D285" s="145" t="s">
        <v>133</v>
      </c>
      <c r="E285" s="146" t="s">
        <v>328</v>
      </c>
      <c r="F285" s="147" t="s">
        <v>329</v>
      </c>
      <c r="G285" s="148" t="s">
        <v>168</v>
      </c>
      <c r="H285" s="149">
        <v>275</v>
      </c>
      <c r="I285" s="150"/>
      <c r="J285" s="151">
        <f t="shared" si="0"/>
        <v>0</v>
      </c>
      <c r="K285" s="147" t="s">
        <v>137</v>
      </c>
      <c r="L285" s="34"/>
      <c r="M285" s="152" t="s">
        <v>1</v>
      </c>
      <c r="N285" s="153" t="s">
        <v>46</v>
      </c>
      <c r="O285" s="59"/>
      <c r="P285" s="154">
        <f t="shared" si="1"/>
        <v>0</v>
      </c>
      <c r="Q285" s="154">
        <v>0</v>
      </c>
      <c r="R285" s="154">
        <f t="shared" si="2"/>
        <v>0</v>
      </c>
      <c r="S285" s="154">
        <v>4.3999999999999997E-2</v>
      </c>
      <c r="T285" s="155">
        <f t="shared" si="3"/>
        <v>12.1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56" t="s">
        <v>138</v>
      </c>
      <c r="AT285" s="156" t="s">
        <v>133</v>
      </c>
      <c r="AU285" s="156" t="s">
        <v>91</v>
      </c>
      <c r="AY285" s="18" t="s">
        <v>131</v>
      </c>
      <c r="BE285" s="157">
        <f t="shared" si="4"/>
        <v>0</v>
      </c>
      <c r="BF285" s="157">
        <f t="shared" si="5"/>
        <v>0</v>
      </c>
      <c r="BG285" s="157">
        <f t="shared" si="6"/>
        <v>0</v>
      </c>
      <c r="BH285" s="157">
        <f t="shared" si="7"/>
        <v>0</v>
      </c>
      <c r="BI285" s="157">
        <f t="shared" si="8"/>
        <v>0</v>
      </c>
      <c r="BJ285" s="18" t="s">
        <v>89</v>
      </c>
      <c r="BK285" s="157">
        <f t="shared" si="9"/>
        <v>0</v>
      </c>
      <c r="BL285" s="18" t="s">
        <v>138</v>
      </c>
      <c r="BM285" s="156" t="s">
        <v>330</v>
      </c>
    </row>
    <row r="286" spans="1:65" s="2" customFormat="1" ht="33" customHeight="1">
      <c r="A286" s="33"/>
      <c r="B286" s="144"/>
      <c r="C286" s="145" t="s">
        <v>331</v>
      </c>
      <c r="D286" s="145" t="s">
        <v>133</v>
      </c>
      <c r="E286" s="146" t="s">
        <v>332</v>
      </c>
      <c r="F286" s="147" t="s">
        <v>333</v>
      </c>
      <c r="G286" s="148" t="s">
        <v>168</v>
      </c>
      <c r="H286" s="149">
        <v>274.8</v>
      </c>
      <c r="I286" s="150"/>
      <c r="J286" s="151">
        <f t="shared" si="0"/>
        <v>0</v>
      </c>
      <c r="K286" s="147" t="s">
        <v>137</v>
      </c>
      <c r="L286" s="34"/>
      <c r="M286" s="152" t="s">
        <v>1</v>
      </c>
      <c r="N286" s="153" t="s">
        <v>46</v>
      </c>
      <c r="O286" s="59"/>
      <c r="P286" s="154">
        <f t="shared" si="1"/>
        <v>0</v>
      </c>
      <c r="Q286" s="154">
        <v>0</v>
      </c>
      <c r="R286" s="154">
        <f t="shared" si="2"/>
        <v>0</v>
      </c>
      <c r="S286" s="154">
        <v>0</v>
      </c>
      <c r="T286" s="155">
        <f t="shared" si="3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56" t="s">
        <v>138</v>
      </c>
      <c r="AT286" s="156" t="s">
        <v>133</v>
      </c>
      <c r="AU286" s="156" t="s">
        <v>91</v>
      </c>
      <c r="AY286" s="18" t="s">
        <v>131</v>
      </c>
      <c r="BE286" s="157">
        <f t="shared" si="4"/>
        <v>0</v>
      </c>
      <c r="BF286" s="157">
        <f t="shared" si="5"/>
        <v>0</v>
      </c>
      <c r="BG286" s="157">
        <f t="shared" si="6"/>
        <v>0</v>
      </c>
      <c r="BH286" s="157">
        <f t="shared" si="7"/>
        <v>0</v>
      </c>
      <c r="BI286" s="157">
        <f t="shared" si="8"/>
        <v>0</v>
      </c>
      <c r="BJ286" s="18" t="s">
        <v>89</v>
      </c>
      <c r="BK286" s="157">
        <f t="shared" si="9"/>
        <v>0</v>
      </c>
      <c r="BL286" s="18" t="s">
        <v>138</v>
      </c>
      <c r="BM286" s="156" t="s">
        <v>334</v>
      </c>
    </row>
    <row r="287" spans="1:65" s="2" customFormat="1" ht="24.2" customHeight="1">
      <c r="A287" s="33"/>
      <c r="B287" s="144"/>
      <c r="C287" s="182" t="s">
        <v>335</v>
      </c>
      <c r="D287" s="182" t="s">
        <v>225</v>
      </c>
      <c r="E287" s="183" t="s">
        <v>336</v>
      </c>
      <c r="F287" s="184" t="s">
        <v>337</v>
      </c>
      <c r="G287" s="185" t="s">
        <v>168</v>
      </c>
      <c r="H287" s="186">
        <v>274.8</v>
      </c>
      <c r="I287" s="187"/>
      <c r="J287" s="188">
        <f t="shared" si="0"/>
        <v>0</v>
      </c>
      <c r="K287" s="184" t="s">
        <v>1</v>
      </c>
      <c r="L287" s="189"/>
      <c r="M287" s="190" t="s">
        <v>1</v>
      </c>
      <c r="N287" s="191" t="s">
        <v>46</v>
      </c>
      <c r="O287" s="59"/>
      <c r="P287" s="154">
        <f t="shared" si="1"/>
        <v>0</v>
      </c>
      <c r="Q287" s="154">
        <v>1.77E-2</v>
      </c>
      <c r="R287" s="154">
        <f t="shared" si="2"/>
        <v>4.8639600000000005</v>
      </c>
      <c r="S287" s="154">
        <v>0</v>
      </c>
      <c r="T287" s="155">
        <f t="shared" si="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56" t="s">
        <v>176</v>
      </c>
      <c r="AT287" s="156" t="s">
        <v>225</v>
      </c>
      <c r="AU287" s="156" t="s">
        <v>91</v>
      </c>
      <c r="AY287" s="18" t="s">
        <v>131</v>
      </c>
      <c r="BE287" s="157">
        <f t="shared" si="4"/>
        <v>0</v>
      </c>
      <c r="BF287" s="157">
        <f t="shared" si="5"/>
        <v>0</v>
      </c>
      <c r="BG287" s="157">
        <f t="shared" si="6"/>
        <v>0</v>
      </c>
      <c r="BH287" s="157">
        <f t="shared" si="7"/>
        <v>0</v>
      </c>
      <c r="BI287" s="157">
        <f t="shared" si="8"/>
        <v>0</v>
      </c>
      <c r="BJ287" s="18" t="s">
        <v>89</v>
      </c>
      <c r="BK287" s="157">
        <f t="shared" si="9"/>
        <v>0</v>
      </c>
      <c r="BL287" s="18" t="s">
        <v>138</v>
      </c>
      <c r="BM287" s="156" t="s">
        <v>338</v>
      </c>
    </row>
    <row r="288" spans="1:65" s="2" customFormat="1" ht="49.15" customHeight="1">
      <c r="A288" s="33"/>
      <c r="B288" s="144"/>
      <c r="C288" s="145" t="s">
        <v>339</v>
      </c>
      <c r="D288" s="145" t="s">
        <v>133</v>
      </c>
      <c r="E288" s="146" t="s">
        <v>340</v>
      </c>
      <c r="F288" s="147" t="s">
        <v>341</v>
      </c>
      <c r="G288" s="148" t="s">
        <v>276</v>
      </c>
      <c r="H288" s="149">
        <v>1</v>
      </c>
      <c r="I288" s="150"/>
      <c r="J288" s="151">
        <f t="shared" si="0"/>
        <v>0</v>
      </c>
      <c r="K288" s="147" t="s">
        <v>137</v>
      </c>
      <c r="L288" s="34"/>
      <c r="M288" s="152" t="s">
        <v>1</v>
      </c>
      <c r="N288" s="153" t="s">
        <v>46</v>
      </c>
      <c r="O288" s="59"/>
      <c r="P288" s="154">
        <f t="shared" si="1"/>
        <v>0</v>
      </c>
      <c r="Q288" s="154">
        <v>0</v>
      </c>
      <c r="R288" s="154">
        <f t="shared" si="2"/>
        <v>0</v>
      </c>
      <c r="S288" s="154">
        <v>0</v>
      </c>
      <c r="T288" s="155">
        <f t="shared" si="3"/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56" t="s">
        <v>138</v>
      </c>
      <c r="AT288" s="156" t="s">
        <v>133</v>
      </c>
      <c r="AU288" s="156" t="s">
        <v>91</v>
      </c>
      <c r="AY288" s="18" t="s">
        <v>131</v>
      </c>
      <c r="BE288" s="157">
        <f t="shared" si="4"/>
        <v>0</v>
      </c>
      <c r="BF288" s="157">
        <f t="shared" si="5"/>
        <v>0</v>
      </c>
      <c r="BG288" s="157">
        <f t="shared" si="6"/>
        <v>0</v>
      </c>
      <c r="BH288" s="157">
        <f t="shared" si="7"/>
        <v>0</v>
      </c>
      <c r="BI288" s="157">
        <f t="shared" si="8"/>
        <v>0</v>
      </c>
      <c r="BJ288" s="18" t="s">
        <v>89</v>
      </c>
      <c r="BK288" s="157">
        <f t="shared" si="9"/>
        <v>0</v>
      </c>
      <c r="BL288" s="18" t="s">
        <v>138</v>
      </c>
      <c r="BM288" s="156" t="s">
        <v>342</v>
      </c>
    </row>
    <row r="289" spans="1:65" s="2" customFormat="1" ht="24.2" customHeight="1">
      <c r="A289" s="33"/>
      <c r="B289" s="144"/>
      <c r="C289" s="182" t="s">
        <v>343</v>
      </c>
      <c r="D289" s="182" t="s">
        <v>225</v>
      </c>
      <c r="E289" s="183" t="s">
        <v>344</v>
      </c>
      <c r="F289" s="184" t="s">
        <v>345</v>
      </c>
      <c r="G289" s="185" t="s">
        <v>276</v>
      </c>
      <c r="H289" s="186">
        <v>1</v>
      </c>
      <c r="I289" s="187"/>
      <c r="J289" s="188">
        <f t="shared" si="0"/>
        <v>0</v>
      </c>
      <c r="K289" s="184" t="s">
        <v>137</v>
      </c>
      <c r="L289" s="189"/>
      <c r="M289" s="190" t="s">
        <v>1</v>
      </c>
      <c r="N289" s="191" t="s">
        <v>46</v>
      </c>
      <c r="O289" s="59"/>
      <c r="P289" s="154">
        <f t="shared" si="1"/>
        <v>0</v>
      </c>
      <c r="Q289" s="154">
        <v>6.7000000000000002E-3</v>
      </c>
      <c r="R289" s="154">
        <f t="shared" si="2"/>
        <v>6.7000000000000002E-3</v>
      </c>
      <c r="S289" s="154">
        <v>0</v>
      </c>
      <c r="T289" s="155">
        <f t="shared" si="3"/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56" t="s">
        <v>176</v>
      </c>
      <c r="AT289" s="156" t="s">
        <v>225</v>
      </c>
      <c r="AU289" s="156" t="s">
        <v>91</v>
      </c>
      <c r="AY289" s="18" t="s">
        <v>131</v>
      </c>
      <c r="BE289" s="157">
        <f t="shared" si="4"/>
        <v>0</v>
      </c>
      <c r="BF289" s="157">
        <f t="shared" si="5"/>
        <v>0</v>
      </c>
      <c r="BG289" s="157">
        <f t="shared" si="6"/>
        <v>0</v>
      </c>
      <c r="BH289" s="157">
        <f t="shared" si="7"/>
        <v>0</v>
      </c>
      <c r="BI289" s="157">
        <f t="shared" si="8"/>
        <v>0</v>
      </c>
      <c r="BJ289" s="18" t="s">
        <v>89</v>
      </c>
      <c r="BK289" s="157">
        <f t="shared" si="9"/>
        <v>0</v>
      </c>
      <c r="BL289" s="18" t="s">
        <v>138</v>
      </c>
      <c r="BM289" s="156" t="s">
        <v>346</v>
      </c>
    </row>
    <row r="290" spans="1:65" s="2" customFormat="1" ht="44.25" customHeight="1">
      <c r="A290" s="33"/>
      <c r="B290" s="144"/>
      <c r="C290" s="145" t="s">
        <v>347</v>
      </c>
      <c r="D290" s="145" t="s">
        <v>133</v>
      </c>
      <c r="E290" s="146" t="s">
        <v>348</v>
      </c>
      <c r="F290" s="147" t="s">
        <v>349</v>
      </c>
      <c r="G290" s="148" t="s">
        <v>276</v>
      </c>
      <c r="H290" s="149">
        <v>6</v>
      </c>
      <c r="I290" s="150"/>
      <c r="J290" s="151">
        <f t="shared" si="0"/>
        <v>0</v>
      </c>
      <c r="K290" s="147" t="s">
        <v>137</v>
      </c>
      <c r="L290" s="34"/>
      <c r="M290" s="152" t="s">
        <v>1</v>
      </c>
      <c r="N290" s="153" t="s">
        <v>46</v>
      </c>
      <c r="O290" s="59"/>
      <c r="P290" s="154">
        <f t="shared" si="1"/>
        <v>0</v>
      </c>
      <c r="Q290" s="154">
        <v>1.67E-3</v>
      </c>
      <c r="R290" s="154">
        <f t="shared" si="2"/>
        <v>1.0020000000000001E-2</v>
      </c>
      <c r="S290" s="154">
        <v>0</v>
      </c>
      <c r="T290" s="155">
        <f t="shared" si="3"/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56" t="s">
        <v>138</v>
      </c>
      <c r="AT290" s="156" t="s">
        <v>133</v>
      </c>
      <c r="AU290" s="156" t="s">
        <v>91</v>
      </c>
      <c r="AY290" s="18" t="s">
        <v>131</v>
      </c>
      <c r="BE290" s="157">
        <f t="shared" si="4"/>
        <v>0</v>
      </c>
      <c r="BF290" s="157">
        <f t="shared" si="5"/>
        <v>0</v>
      </c>
      <c r="BG290" s="157">
        <f t="shared" si="6"/>
        <v>0</v>
      </c>
      <c r="BH290" s="157">
        <f t="shared" si="7"/>
        <v>0</v>
      </c>
      <c r="BI290" s="157">
        <f t="shared" si="8"/>
        <v>0</v>
      </c>
      <c r="BJ290" s="18" t="s">
        <v>89</v>
      </c>
      <c r="BK290" s="157">
        <f t="shared" si="9"/>
        <v>0</v>
      </c>
      <c r="BL290" s="18" t="s">
        <v>138</v>
      </c>
      <c r="BM290" s="156" t="s">
        <v>350</v>
      </c>
    </row>
    <row r="291" spans="1:65" s="2" customFormat="1" ht="24.2" customHeight="1">
      <c r="A291" s="33"/>
      <c r="B291" s="144"/>
      <c r="C291" s="182" t="s">
        <v>351</v>
      </c>
      <c r="D291" s="182" t="s">
        <v>225</v>
      </c>
      <c r="E291" s="183" t="s">
        <v>352</v>
      </c>
      <c r="F291" s="184" t="s">
        <v>353</v>
      </c>
      <c r="G291" s="185" t="s">
        <v>276</v>
      </c>
      <c r="H291" s="186">
        <v>1</v>
      </c>
      <c r="I291" s="187"/>
      <c r="J291" s="188">
        <f t="shared" si="0"/>
        <v>0</v>
      </c>
      <c r="K291" s="184" t="s">
        <v>137</v>
      </c>
      <c r="L291" s="189"/>
      <c r="M291" s="190" t="s">
        <v>1</v>
      </c>
      <c r="N291" s="191" t="s">
        <v>46</v>
      </c>
      <c r="O291" s="59"/>
      <c r="P291" s="154">
        <f t="shared" si="1"/>
        <v>0</v>
      </c>
      <c r="Q291" s="154">
        <v>7.7000000000000002E-3</v>
      </c>
      <c r="R291" s="154">
        <f t="shared" si="2"/>
        <v>7.7000000000000002E-3</v>
      </c>
      <c r="S291" s="154">
        <v>0</v>
      </c>
      <c r="T291" s="155">
        <f t="shared" si="3"/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56" t="s">
        <v>176</v>
      </c>
      <c r="AT291" s="156" t="s">
        <v>225</v>
      </c>
      <c r="AU291" s="156" t="s">
        <v>91</v>
      </c>
      <c r="AY291" s="18" t="s">
        <v>131</v>
      </c>
      <c r="BE291" s="157">
        <f t="shared" si="4"/>
        <v>0</v>
      </c>
      <c r="BF291" s="157">
        <f t="shared" si="5"/>
        <v>0</v>
      </c>
      <c r="BG291" s="157">
        <f t="shared" si="6"/>
        <v>0</v>
      </c>
      <c r="BH291" s="157">
        <f t="shared" si="7"/>
        <v>0</v>
      </c>
      <c r="BI291" s="157">
        <f t="shared" si="8"/>
        <v>0</v>
      </c>
      <c r="BJ291" s="18" t="s">
        <v>89</v>
      </c>
      <c r="BK291" s="157">
        <f t="shared" si="9"/>
        <v>0</v>
      </c>
      <c r="BL291" s="18" t="s">
        <v>138</v>
      </c>
      <c r="BM291" s="156" t="s">
        <v>354</v>
      </c>
    </row>
    <row r="292" spans="1:65" s="2" customFormat="1" ht="24.2" customHeight="1">
      <c r="A292" s="33"/>
      <c r="B292" s="144"/>
      <c r="C292" s="182" t="s">
        <v>355</v>
      </c>
      <c r="D292" s="182" t="s">
        <v>225</v>
      </c>
      <c r="E292" s="183" t="s">
        <v>356</v>
      </c>
      <c r="F292" s="184" t="s">
        <v>357</v>
      </c>
      <c r="G292" s="185" t="s">
        <v>276</v>
      </c>
      <c r="H292" s="186">
        <v>1</v>
      </c>
      <c r="I292" s="187"/>
      <c r="J292" s="188">
        <f t="shared" si="0"/>
        <v>0</v>
      </c>
      <c r="K292" s="184" t="s">
        <v>137</v>
      </c>
      <c r="L292" s="189"/>
      <c r="M292" s="190" t="s">
        <v>1</v>
      </c>
      <c r="N292" s="191" t="s">
        <v>46</v>
      </c>
      <c r="O292" s="59"/>
      <c r="P292" s="154">
        <f t="shared" si="1"/>
        <v>0</v>
      </c>
      <c r="Q292" s="154">
        <v>1.11E-2</v>
      </c>
      <c r="R292" s="154">
        <f t="shared" si="2"/>
        <v>1.11E-2</v>
      </c>
      <c r="S292" s="154">
        <v>0</v>
      </c>
      <c r="T292" s="155">
        <f t="shared" si="3"/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56" t="s">
        <v>176</v>
      </c>
      <c r="AT292" s="156" t="s">
        <v>225</v>
      </c>
      <c r="AU292" s="156" t="s">
        <v>91</v>
      </c>
      <c r="AY292" s="18" t="s">
        <v>131</v>
      </c>
      <c r="BE292" s="157">
        <f t="shared" si="4"/>
        <v>0</v>
      </c>
      <c r="BF292" s="157">
        <f t="shared" si="5"/>
        <v>0</v>
      </c>
      <c r="BG292" s="157">
        <f t="shared" si="6"/>
        <v>0</v>
      </c>
      <c r="BH292" s="157">
        <f t="shared" si="7"/>
        <v>0</v>
      </c>
      <c r="BI292" s="157">
        <f t="shared" si="8"/>
        <v>0</v>
      </c>
      <c r="BJ292" s="18" t="s">
        <v>89</v>
      </c>
      <c r="BK292" s="157">
        <f t="shared" si="9"/>
        <v>0</v>
      </c>
      <c r="BL292" s="18" t="s">
        <v>138</v>
      </c>
      <c r="BM292" s="156" t="s">
        <v>358</v>
      </c>
    </row>
    <row r="293" spans="1:65" s="2" customFormat="1" ht="24.2" customHeight="1">
      <c r="A293" s="33"/>
      <c r="B293" s="144"/>
      <c r="C293" s="182" t="s">
        <v>359</v>
      </c>
      <c r="D293" s="182" t="s">
        <v>225</v>
      </c>
      <c r="E293" s="183" t="s">
        <v>360</v>
      </c>
      <c r="F293" s="184" t="s">
        <v>361</v>
      </c>
      <c r="G293" s="185" t="s">
        <v>276</v>
      </c>
      <c r="H293" s="186">
        <v>2</v>
      </c>
      <c r="I293" s="187"/>
      <c r="J293" s="188">
        <f t="shared" si="0"/>
        <v>0</v>
      </c>
      <c r="K293" s="184" t="s">
        <v>1</v>
      </c>
      <c r="L293" s="189"/>
      <c r="M293" s="190" t="s">
        <v>1</v>
      </c>
      <c r="N293" s="191" t="s">
        <v>46</v>
      </c>
      <c r="O293" s="59"/>
      <c r="P293" s="154">
        <f t="shared" si="1"/>
        <v>0</v>
      </c>
      <c r="Q293" s="154">
        <v>1.6E-2</v>
      </c>
      <c r="R293" s="154">
        <f t="shared" si="2"/>
        <v>3.2000000000000001E-2</v>
      </c>
      <c r="S293" s="154">
        <v>0</v>
      </c>
      <c r="T293" s="155">
        <f t="shared" si="3"/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56" t="s">
        <v>176</v>
      </c>
      <c r="AT293" s="156" t="s">
        <v>225</v>
      </c>
      <c r="AU293" s="156" t="s">
        <v>91</v>
      </c>
      <c r="AY293" s="18" t="s">
        <v>131</v>
      </c>
      <c r="BE293" s="157">
        <f t="shared" si="4"/>
        <v>0</v>
      </c>
      <c r="BF293" s="157">
        <f t="shared" si="5"/>
        <v>0</v>
      </c>
      <c r="BG293" s="157">
        <f t="shared" si="6"/>
        <v>0</v>
      </c>
      <c r="BH293" s="157">
        <f t="shared" si="7"/>
        <v>0</v>
      </c>
      <c r="BI293" s="157">
        <f t="shared" si="8"/>
        <v>0</v>
      </c>
      <c r="BJ293" s="18" t="s">
        <v>89</v>
      </c>
      <c r="BK293" s="157">
        <f t="shared" si="9"/>
        <v>0</v>
      </c>
      <c r="BL293" s="18" t="s">
        <v>138</v>
      </c>
      <c r="BM293" s="156" t="s">
        <v>362</v>
      </c>
    </row>
    <row r="294" spans="1:65" s="2" customFormat="1" ht="24.2" customHeight="1">
      <c r="A294" s="33"/>
      <c r="B294" s="144"/>
      <c r="C294" s="182" t="s">
        <v>363</v>
      </c>
      <c r="D294" s="182" t="s">
        <v>225</v>
      </c>
      <c r="E294" s="183" t="s">
        <v>364</v>
      </c>
      <c r="F294" s="184" t="s">
        <v>365</v>
      </c>
      <c r="G294" s="185" t="s">
        <v>276</v>
      </c>
      <c r="H294" s="186">
        <v>2</v>
      </c>
      <c r="I294" s="187"/>
      <c r="J294" s="188">
        <f t="shared" si="0"/>
        <v>0</v>
      </c>
      <c r="K294" s="184" t="s">
        <v>1</v>
      </c>
      <c r="L294" s="189"/>
      <c r="M294" s="190" t="s">
        <v>1</v>
      </c>
      <c r="N294" s="191" t="s">
        <v>46</v>
      </c>
      <c r="O294" s="59"/>
      <c r="P294" s="154">
        <f t="shared" si="1"/>
        <v>0</v>
      </c>
      <c r="Q294" s="154">
        <v>3.8999999999999998E-3</v>
      </c>
      <c r="R294" s="154">
        <f t="shared" si="2"/>
        <v>7.7999999999999996E-3</v>
      </c>
      <c r="S294" s="154">
        <v>0</v>
      </c>
      <c r="T294" s="155">
        <f t="shared" si="3"/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56" t="s">
        <v>176</v>
      </c>
      <c r="AT294" s="156" t="s">
        <v>225</v>
      </c>
      <c r="AU294" s="156" t="s">
        <v>91</v>
      </c>
      <c r="AY294" s="18" t="s">
        <v>131</v>
      </c>
      <c r="BE294" s="157">
        <f t="shared" si="4"/>
        <v>0</v>
      </c>
      <c r="BF294" s="157">
        <f t="shared" si="5"/>
        <v>0</v>
      </c>
      <c r="BG294" s="157">
        <f t="shared" si="6"/>
        <v>0</v>
      </c>
      <c r="BH294" s="157">
        <f t="shared" si="7"/>
        <v>0</v>
      </c>
      <c r="BI294" s="157">
        <f t="shared" si="8"/>
        <v>0</v>
      </c>
      <c r="BJ294" s="18" t="s">
        <v>89</v>
      </c>
      <c r="BK294" s="157">
        <f t="shared" si="9"/>
        <v>0</v>
      </c>
      <c r="BL294" s="18" t="s">
        <v>138</v>
      </c>
      <c r="BM294" s="156" t="s">
        <v>366</v>
      </c>
    </row>
    <row r="295" spans="1:65" s="2" customFormat="1" ht="44.25" customHeight="1">
      <c r="A295" s="33"/>
      <c r="B295" s="144"/>
      <c r="C295" s="145" t="s">
        <v>367</v>
      </c>
      <c r="D295" s="145" t="s">
        <v>133</v>
      </c>
      <c r="E295" s="146" t="s">
        <v>368</v>
      </c>
      <c r="F295" s="147" t="s">
        <v>369</v>
      </c>
      <c r="G295" s="148" t="s">
        <v>276</v>
      </c>
      <c r="H295" s="149">
        <v>2</v>
      </c>
      <c r="I295" s="150"/>
      <c r="J295" s="151">
        <f t="shared" si="0"/>
        <v>0</v>
      </c>
      <c r="K295" s="147" t="s">
        <v>137</v>
      </c>
      <c r="L295" s="34"/>
      <c r="M295" s="152" t="s">
        <v>1</v>
      </c>
      <c r="N295" s="153" t="s">
        <v>46</v>
      </c>
      <c r="O295" s="59"/>
      <c r="P295" s="154">
        <f t="shared" si="1"/>
        <v>0</v>
      </c>
      <c r="Q295" s="154">
        <v>1.7099999999999999E-3</v>
      </c>
      <c r="R295" s="154">
        <f t="shared" si="2"/>
        <v>3.4199999999999999E-3</v>
      </c>
      <c r="S295" s="154">
        <v>0</v>
      </c>
      <c r="T295" s="155">
        <f t="shared" si="3"/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56" t="s">
        <v>138</v>
      </c>
      <c r="AT295" s="156" t="s">
        <v>133</v>
      </c>
      <c r="AU295" s="156" t="s">
        <v>91</v>
      </c>
      <c r="AY295" s="18" t="s">
        <v>131</v>
      </c>
      <c r="BE295" s="157">
        <f t="shared" si="4"/>
        <v>0</v>
      </c>
      <c r="BF295" s="157">
        <f t="shared" si="5"/>
        <v>0</v>
      </c>
      <c r="BG295" s="157">
        <f t="shared" si="6"/>
        <v>0</v>
      </c>
      <c r="BH295" s="157">
        <f t="shared" si="7"/>
        <v>0</v>
      </c>
      <c r="BI295" s="157">
        <f t="shared" si="8"/>
        <v>0</v>
      </c>
      <c r="BJ295" s="18" t="s">
        <v>89</v>
      </c>
      <c r="BK295" s="157">
        <f t="shared" si="9"/>
        <v>0</v>
      </c>
      <c r="BL295" s="18" t="s">
        <v>138</v>
      </c>
      <c r="BM295" s="156" t="s">
        <v>370</v>
      </c>
    </row>
    <row r="296" spans="1:65" s="2" customFormat="1" ht="33" customHeight="1">
      <c r="A296" s="33"/>
      <c r="B296" s="144"/>
      <c r="C296" s="182" t="s">
        <v>371</v>
      </c>
      <c r="D296" s="182" t="s">
        <v>225</v>
      </c>
      <c r="E296" s="183" t="s">
        <v>372</v>
      </c>
      <c r="F296" s="184" t="s">
        <v>373</v>
      </c>
      <c r="G296" s="185" t="s">
        <v>276</v>
      </c>
      <c r="H296" s="186">
        <v>2</v>
      </c>
      <c r="I296" s="187"/>
      <c r="J296" s="188">
        <f t="shared" si="0"/>
        <v>0</v>
      </c>
      <c r="K296" s="184" t="s">
        <v>137</v>
      </c>
      <c r="L296" s="189"/>
      <c r="M296" s="190" t="s">
        <v>1</v>
      </c>
      <c r="N296" s="191" t="s">
        <v>46</v>
      </c>
      <c r="O296" s="59"/>
      <c r="P296" s="154">
        <f t="shared" si="1"/>
        <v>0</v>
      </c>
      <c r="Q296" s="154">
        <v>1.55E-2</v>
      </c>
      <c r="R296" s="154">
        <f t="shared" si="2"/>
        <v>3.1E-2</v>
      </c>
      <c r="S296" s="154">
        <v>0</v>
      </c>
      <c r="T296" s="155">
        <f t="shared" si="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56" t="s">
        <v>176</v>
      </c>
      <c r="AT296" s="156" t="s">
        <v>225</v>
      </c>
      <c r="AU296" s="156" t="s">
        <v>91</v>
      </c>
      <c r="AY296" s="18" t="s">
        <v>131</v>
      </c>
      <c r="BE296" s="157">
        <f t="shared" si="4"/>
        <v>0</v>
      </c>
      <c r="BF296" s="157">
        <f t="shared" si="5"/>
        <v>0</v>
      </c>
      <c r="BG296" s="157">
        <f t="shared" si="6"/>
        <v>0</v>
      </c>
      <c r="BH296" s="157">
        <f t="shared" si="7"/>
        <v>0</v>
      </c>
      <c r="BI296" s="157">
        <f t="shared" si="8"/>
        <v>0</v>
      </c>
      <c r="BJ296" s="18" t="s">
        <v>89</v>
      </c>
      <c r="BK296" s="157">
        <f t="shared" si="9"/>
        <v>0</v>
      </c>
      <c r="BL296" s="18" t="s">
        <v>138</v>
      </c>
      <c r="BM296" s="156" t="s">
        <v>374</v>
      </c>
    </row>
    <row r="297" spans="1:65" s="2" customFormat="1" ht="49.15" customHeight="1">
      <c r="A297" s="33"/>
      <c r="B297" s="144"/>
      <c r="C297" s="145" t="s">
        <v>375</v>
      </c>
      <c r="D297" s="145" t="s">
        <v>133</v>
      </c>
      <c r="E297" s="146" t="s">
        <v>376</v>
      </c>
      <c r="F297" s="147" t="s">
        <v>377</v>
      </c>
      <c r="G297" s="148" t="s">
        <v>276</v>
      </c>
      <c r="H297" s="149">
        <v>1</v>
      </c>
      <c r="I297" s="150"/>
      <c r="J297" s="151">
        <f t="shared" si="0"/>
        <v>0</v>
      </c>
      <c r="K297" s="147" t="s">
        <v>137</v>
      </c>
      <c r="L297" s="34"/>
      <c r="M297" s="152" t="s">
        <v>1</v>
      </c>
      <c r="N297" s="153" t="s">
        <v>46</v>
      </c>
      <c r="O297" s="59"/>
      <c r="P297" s="154">
        <f t="shared" si="1"/>
        <v>0</v>
      </c>
      <c r="Q297" s="154">
        <v>1E-4</v>
      </c>
      <c r="R297" s="154">
        <f t="shared" si="2"/>
        <v>1E-4</v>
      </c>
      <c r="S297" s="154">
        <v>0</v>
      </c>
      <c r="T297" s="155">
        <f t="shared" si="3"/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56" t="s">
        <v>138</v>
      </c>
      <c r="AT297" s="156" t="s">
        <v>133</v>
      </c>
      <c r="AU297" s="156" t="s">
        <v>91</v>
      </c>
      <c r="AY297" s="18" t="s">
        <v>131</v>
      </c>
      <c r="BE297" s="157">
        <f t="shared" si="4"/>
        <v>0</v>
      </c>
      <c r="BF297" s="157">
        <f t="shared" si="5"/>
        <v>0</v>
      </c>
      <c r="BG297" s="157">
        <f t="shared" si="6"/>
        <v>0</v>
      </c>
      <c r="BH297" s="157">
        <f t="shared" si="7"/>
        <v>0</v>
      </c>
      <c r="BI297" s="157">
        <f t="shared" si="8"/>
        <v>0</v>
      </c>
      <c r="BJ297" s="18" t="s">
        <v>89</v>
      </c>
      <c r="BK297" s="157">
        <f t="shared" si="9"/>
        <v>0</v>
      </c>
      <c r="BL297" s="18" t="s">
        <v>138</v>
      </c>
      <c r="BM297" s="156" t="s">
        <v>378</v>
      </c>
    </row>
    <row r="298" spans="1:65" s="2" customFormat="1" ht="24.2" customHeight="1">
      <c r="A298" s="33"/>
      <c r="B298" s="144"/>
      <c r="C298" s="182" t="s">
        <v>379</v>
      </c>
      <c r="D298" s="182" t="s">
        <v>225</v>
      </c>
      <c r="E298" s="183" t="s">
        <v>380</v>
      </c>
      <c r="F298" s="184" t="s">
        <v>381</v>
      </c>
      <c r="G298" s="185" t="s">
        <v>276</v>
      </c>
      <c r="H298" s="186">
        <v>1</v>
      </c>
      <c r="I298" s="187"/>
      <c r="J298" s="188">
        <f t="shared" si="0"/>
        <v>0</v>
      </c>
      <c r="K298" s="184" t="s">
        <v>137</v>
      </c>
      <c r="L298" s="189"/>
      <c r="M298" s="190" t="s">
        <v>1</v>
      </c>
      <c r="N298" s="191" t="s">
        <v>46</v>
      </c>
      <c r="O298" s="59"/>
      <c r="P298" s="154">
        <f t="shared" si="1"/>
        <v>0</v>
      </c>
      <c r="Q298" s="154">
        <v>5.4999999999999997E-3</v>
      </c>
      <c r="R298" s="154">
        <f t="shared" si="2"/>
        <v>5.4999999999999997E-3</v>
      </c>
      <c r="S298" s="154">
        <v>0</v>
      </c>
      <c r="T298" s="155">
        <f t="shared" si="3"/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56" t="s">
        <v>176</v>
      </c>
      <c r="AT298" s="156" t="s">
        <v>225</v>
      </c>
      <c r="AU298" s="156" t="s">
        <v>91</v>
      </c>
      <c r="AY298" s="18" t="s">
        <v>131</v>
      </c>
      <c r="BE298" s="157">
        <f t="shared" si="4"/>
        <v>0</v>
      </c>
      <c r="BF298" s="157">
        <f t="shared" si="5"/>
        <v>0</v>
      </c>
      <c r="BG298" s="157">
        <f t="shared" si="6"/>
        <v>0</v>
      </c>
      <c r="BH298" s="157">
        <f t="shared" si="7"/>
        <v>0</v>
      </c>
      <c r="BI298" s="157">
        <f t="shared" si="8"/>
        <v>0</v>
      </c>
      <c r="BJ298" s="18" t="s">
        <v>89</v>
      </c>
      <c r="BK298" s="157">
        <f t="shared" si="9"/>
        <v>0</v>
      </c>
      <c r="BL298" s="18" t="s">
        <v>138</v>
      </c>
      <c r="BM298" s="156" t="s">
        <v>382</v>
      </c>
    </row>
    <row r="299" spans="1:65" s="2" customFormat="1" ht="37.9" customHeight="1">
      <c r="A299" s="33"/>
      <c r="B299" s="144"/>
      <c r="C299" s="145" t="s">
        <v>383</v>
      </c>
      <c r="D299" s="145" t="s">
        <v>133</v>
      </c>
      <c r="E299" s="146" t="s">
        <v>384</v>
      </c>
      <c r="F299" s="147" t="s">
        <v>385</v>
      </c>
      <c r="G299" s="148" t="s">
        <v>168</v>
      </c>
      <c r="H299" s="149">
        <v>23.5</v>
      </c>
      <c r="I299" s="150"/>
      <c r="J299" s="151">
        <f t="shared" si="0"/>
        <v>0</v>
      </c>
      <c r="K299" s="147" t="s">
        <v>137</v>
      </c>
      <c r="L299" s="34"/>
      <c r="M299" s="152" t="s">
        <v>1</v>
      </c>
      <c r="N299" s="153" t="s">
        <v>46</v>
      </c>
      <c r="O299" s="59"/>
      <c r="P299" s="154">
        <f t="shared" si="1"/>
        <v>0</v>
      </c>
      <c r="Q299" s="154">
        <v>0</v>
      </c>
      <c r="R299" s="154">
        <f t="shared" si="2"/>
        <v>0</v>
      </c>
      <c r="S299" s="154">
        <v>0</v>
      </c>
      <c r="T299" s="155">
        <f t="shared" si="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56" t="s">
        <v>138</v>
      </c>
      <c r="AT299" s="156" t="s">
        <v>133</v>
      </c>
      <c r="AU299" s="156" t="s">
        <v>91</v>
      </c>
      <c r="AY299" s="18" t="s">
        <v>131</v>
      </c>
      <c r="BE299" s="157">
        <f t="shared" si="4"/>
        <v>0</v>
      </c>
      <c r="BF299" s="157">
        <f t="shared" si="5"/>
        <v>0</v>
      </c>
      <c r="BG299" s="157">
        <f t="shared" si="6"/>
        <v>0</v>
      </c>
      <c r="BH299" s="157">
        <f t="shared" si="7"/>
        <v>0</v>
      </c>
      <c r="BI299" s="157">
        <f t="shared" si="8"/>
        <v>0</v>
      </c>
      <c r="BJ299" s="18" t="s">
        <v>89</v>
      </c>
      <c r="BK299" s="157">
        <f t="shared" si="9"/>
        <v>0</v>
      </c>
      <c r="BL299" s="18" t="s">
        <v>138</v>
      </c>
      <c r="BM299" s="156" t="s">
        <v>386</v>
      </c>
    </row>
    <row r="300" spans="1:65" s="14" customFormat="1" ht="11.25">
      <c r="B300" s="166"/>
      <c r="D300" s="159" t="s">
        <v>140</v>
      </c>
      <c r="E300" s="167" t="s">
        <v>1</v>
      </c>
      <c r="F300" s="168" t="s">
        <v>387</v>
      </c>
      <c r="H300" s="169">
        <v>23.5</v>
      </c>
      <c r="I300" s="170"/>
      <c r="L300" s="166"/>
      <c r="M300" s="171"/>
      <c r="N300" s="172"/>
      <c r="O300" s="172"/>
      <c r="P300" s="172"/>
      <c r="Q300" s="172"/>
      <c r="R300" s="172"/>
      <c r="S300" s="172"/>
      <c r="T300" s="173"/>
      <c r="AT300" s="167" t="s">
        <v>140</v>
      </c>
      <c r="AU300" s="167" t="s">
        <v>91</v>
      </c>
      <c r="AV300" s="14" t="s">
        <v>91</v>
      </c>
      <c r="AW300" s="14" t="s">
        <v>36</v>
      </c>
      <c r="AX300" s="14" t="s">
        <v>89</v>
      </c>
      <c r="AY300" s="167" t="s">
        <v>131</v>
      </c>
    </row>
    <row r="301" spans="1:65" s="2" customFormat="1" ht="16.5" customHeight="1">
      <c r="A301" s="33"/>
      <c r="B301" s="144"/>
      <c r="C301" s="182" t="s">
        <v>388</v>
      </c>
      <c r="D301" s="182" t="s">
        <v>225</v>
      </c>
      <c r="E301" s="183" t="s">
        <v>389</v>
      </c>
      <c r="F301" s="184" t="s">
        <v>390</v>
      </c>
      <c r="G301" s="185" t="s">
        <v>168</v>
      </c>
      <c r="H301" s="186">
        <v>23.5</v>
      </c>
      <c r="I301" s="187"/>
      <c r="J301" s="188">
        <f>ROUND(I301*H301,2)</f>
        <v>0</v>
      </c>
      <c r="K301" s="184" t="s">
        <v>1</v>
      </c>
      <c r="L301" s="189"/>
      <c r="M301" s="190" t="s">
        <v>1</v>
      </c>
      <c r="N301" s="191" t="s">
        <v>46</v>
      </c>
      <c r="O301" s="59"/>
      <c r="P301" s="154">
        <f>O301*H301</f>
        <v>0</v>
      </c>
      <c r="Q301" s="154">
        <v>2.7E-4</v>
      </c>
      <c r="R301" s="154">
        <f>Q301*H301</f>
        <v>6.3449999999999999E-3</v>
      </c>
      <c r="S301" s="154">
        <v>0</v>
      </c>
      <c r="T301" s="155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56" t="s">
        <v>176</v>
      </c>
      <c r="AT301" s="156" t="s">
        <v>225</v>
      </c>
      <c r="AU301" s="156" t="s">
        <v>91</v>
      </c>
      <c r="AY301" s="18" t="s">
        <v>131</v>
      </c>
      <c r="BE301" s="157">
        <f>IF(N301="základní",J301,0)</f>
        <v>0</v>
      </c>
      <c r="BF301" s="157">
        <f>IF(N301="snížená",J301,0)</f>
        <v>0</v>
      </c>
      <c r="BG301" s="157">
        <f>IF(N301="zákl. přenesená",J301,0)</f>
        <v>0</v>
      </c>
      <c r="BH301" s="157">
        <f>IF(N301="sníž. přenesená",J301,0)</f>
        <v>0</v>
      </c>
      <c r="BI301" s="157">
        <f>IF(N301="nulová",J301,0)</f>
        <v>0</v>
      </c>
      <c r="BJ301" s="18" t="s">
        <v>89</v>
      </c>
      <c r="BK301" s="157">
        <f>ROUND(I301*H301,2)</f>
        <v>0</v>
      </c>
      <c r="BL301" s="18" t="s">
        <v>138</v>
      </c>
      <c r="BM301" s="156" t="s">
        <v>391</v>
      </c>
    </row>
    <row r="302" spans="1:65" s="2" customFormat="1" ht="37.9" customHeight="1">
      <c r="A302" s="33"/>
      <c r="B302" s="144"/>
      <c r="C302" s="145" t="s">
        <v>392</v>
      </c>
      <c r="D302" s="145" t="s">
        <v>133</v>
      </c>
      <c r="E302" s="146" t="s">
        <v>393</v>
      </c>
      <c r="F302" s="147" t="s">
        <v>394</v>
      </c>
      <c r="G302" s="148" t="s">
        <v>168</v>
      </c>
      <c r="H302" s="149">
        <v>17</v>
      </c>
      <c r="I302" s="150"/>
      <c r="J302" s="151">
        <f>ROUND(I302*H302,2)</f>
        <v>0</v>
      </c>
      <c r="K302" s="147" t="s">
        <v>137</v>
      </c>
      <c r="L302" s="34"/>
      <c r="M302" s="152" t="s">
        <v>1</v>
      </c>
      <c r="N302" s="153" t="s">
        <v>46</v>
      </c>
      <c r="O302" s="59"/>
      <c r="P302" s="154">
        <f>O302*H302</f>
        <v>0</v>
      </c>
      <c r="Q302" s="154">
        <v>0</v>
      </c>
      <c r="R302" s="154">
        <f>Q302*H302</f>
        <v>0</v>
      </c>
      <c r="S302" s="154">
        <v>0</v>
      </c>
      <c r="T302" s="155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56" t="s">
        <v>138</v>
      </c>
      <c r="AT302" s="156" t="s">
        <v>133</v>
      </c>
      <c r="AU302" s="156" t="s">
        <v>91</v>
      </c>
      <c r="AY302" s="18" t="s">
        <v>131</v>
      </c>
      <c r="BE302" s="157">
        <f>IF(N302="základní",J302,0)</f>
        <v>0</v>
      </c>
      <c r="BF302" s="157">
        <f>IF(N302="snížená",J302,0)</f>
        <v>0</v>
      </c>
      <c r="BG302" s="157">
        <f>IF(N302="zákl. přenesená",J302,0)</f>
        <v>0</v>
      </c>
      <c r="BH302" s="157">
        <f>IF(N302="sníž. přenesená",J302,0)</f>
        <v>0</v>
      </c>
      <c r="BI302" s="157">
        <f>IF(N302="nulová",J302,0)</f>
        <v>0</v>
      </c>
      <c r="BJ302" s="18" t="s">
        <v>89</v>
      </c>
      <c r="BK302" s="157">
        <f>ROUND(I302*H302,2)</f>
        <v>0</v>
      </c>
      <c r="BL302" s="18" t="s">
        <v>138</v>
      </c>
      <c r="BM302" s="156" t="s">
        <v>395</v>
      </c>
    </row>
    <row r="303" spans="1:65" s="13" customFormat="1" ht="11.25">
      <c r="B303" s="158"/>
      <c r="D303" s="159" t="s">
        <v>140</v>
      </c>
      <c r="E303" s="160" t="s">
        <v>1</v>
      </c>
      <c r="F303" s="161" t="s">
        <v>396</v>
      </c>
      <c r="H303" s="160" t="s">
        <v>1</v>
      </c>
      <c r="I303" s="162"/>
      <c r="L303" s="158"/>
      <c r="M303" s="163"/>
      <c r="N303" s="164"/>
      <c r="O303" s="164"/>
      <c r="P303" s="164"/>
      <c r="Q303" s="164"/>
      <c r="R303" s="164"/>
      <c r="S303" s="164"/>
      <c r="T303" s="165"/>
      <c r="AT303" s="160" t="s">
        <v>140</v>
      </c>
      <c r="AU303" s="160" t="s">
        <v>91</v>
      </c>
      <c r="AV303" s="13" t="s">
        <v>89</v>
      </c>
      <c r="AW303" s="13" t="s">
        <v>36</v>
      </c>
      <c r="AX303" s="13" t="s">
        <v>81</v>
      </c>
      <c r="AY303" s="160" t="s">
        <v>131</v>
      </c>
    </row>
    <row r="304" spans="1:65" s="14" customFormat="1" ht="11.25">
      <c r="B304" s="166"/>
      <c r="D304" s="159" t="s">
        <v>140</v>
      </c>
      <c r="E304" s="167" t="s">
        <v>1</v>
      </c>
      <c r="F304" s="168" t="s">
        <v>397</v>
      </c>
      <c r="H304" s="169">
        <v>17</v>
      </c>
      <c r="I304" s="170"/>
      <c r="L304" s="166"/>
      <c r="M304" s="171"/>
      <c r="N304" s="172"/>
      <c r="O304" s="172"/>
      <c r="P304" s="172"/>
      <c r="Q304" s="172"/>
      <c r="R304" s="172"/>
      <c r="S304" s="172"/>
      <c r="T304" s="173"/>
      <c r="AT304" s="167" t="s">
        <v>140</v>
      </c>
      <c r="AU304" s="167" t="s">
        <v>91</v>
      </c>
      <c r="AV304" s="14" t="s">
        <v>91</v>
      </c>
      <c r="AW304" s="14" t="s">
        <v>36</v>
      </c>
      <c r="AX304" s="14" t="s">
        <v>89</v>
      </c>
      <c r="AY304" s="167" t="s">
        <v>131</v>
      </c>
    </row>
    <row r="305" spans="1:65" s="2" customFormat="1" ht="24.2" customHeight="1">
      <c r="A305" s="33"/>
      <c r="B305" s="144"/>
      <c r="C305" s="182" t="s">
        <v>398</v>
      </c>
      <c r="D305" s="182" t="s">
        <v>225</v>
      </c>
      <c r="E305" s="183" t="s">
        <v>399</v>
      </c>
      <c r="F305" s="184" t="s">
        <v>400</v>
      </c>
      <c r="G305" s="185" t="s">
        <v>168</v>
      </c>
      <c r="H305" s="186">
        <v>17</v>
      </c>
      <c r="I305" s="187"/>
      <c r="J305" s="188">
        <f>ROUND(I305*H305,2)</f>
        <v>0</v>
      </c>
      <c r="K305" s="184" t="s">
        <v>137</v>
      </c>
      <c r="L305" s="189"/>
      <c r="M305" s="190" t="s">
        <v>1</v>
      </c>
      <c r="N305" s="191" t="s">
        <v>46</v>
      </c>
      <c r="O305" s="59"/>
      <c r="P305" s="154">
        <f>O305*H305</f>
        <v>0</v>
      </c>
      <c r="Q305" s="154">
        <v>1.5E-3</v>
      </c>
      <c r="R305" s="154">
        <f>Q305*H305</f>
        <v>2.5500000000000002E-2</v>
      </c>
      <c r="S305" s="154">
        <v>0</v>
      </c>
      <c r="T305" s="155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56" t="s">
        <v>176</v>
      </c>
      <c r="AT305" s="156" t="s">
        <v>225</v>
      </c>
      <c r="AU305" s="156" t="s">
        <v>91</v>
      </c>
      <c r="AY305" s="18" t="s">
        <v>131</v>
      </c>
      <c r="BE305" s="157">
        <f>IF(N305="základní",J305,0)</f>
        <v>0</v>
      </c>
      <c r="BF305" s="157">
        <f>IF(N305="snížená",J305,0)</f>
        <v>0</v>
      </c>
      <c r="BG305" s="157">
        <f>IF(N305="zákl. přenesená",J305,0)</f>
        <v>0</v>
      </c>
      <c r="BH305" s="157">
        <f>IF(N305="sníž. přenesená",J305,0)</f>
        <v>0</v>
      </c>
      <c r="BI305" s="157">
        <f>IF(N305="nulová",J305,0)</f>
        <v>0</v>
      </c>
      <c r="BJ305" s="18" t="s">
        <v>89</v>
      </c>
      <c r="BK305" s="157">
        <f>ROUND(I305*H305,2)</f>
        <v>0</v>
      </c>
      <c r="BL305" s="18" t="s">
        <v>138</v>
      </c>
      <c r="BM305" s="156" t="s">
        <v>401</v>
      </c>
    </row>
    <row r="306" spans="1:65" s="2" customFormat="1" ht="16.5" customHeight="1">
      <c r="A306" s="33"/>
      <c r="B306" s="144"/>
      <c r="C306" s="145" t="s">
        <v>402</v>
      </c>
      <c r="D306" s="145" t="s">
        <v>133</v>
      </c>
      <c r="E306" s="146" t="s">
        <v>403</v>
      </c>
      <c r="F306" s="147" t="s">
        <v>404</v>
      </c>
      <c r="G306" s="148" t="s">
        <v>405</v>
      </c>
      <c r="H306" s="149">
        <v>17</v>
      </c>
      <c r="I306" s="150"/>
      <c r="J306" s="151">
        <f>ROUND(I306*H306,2)</f>
        <v>0</v>
      </c>
      <c r="K306" s="147" t="s">
        <v>1</v>
      </c>
      <c r="L306" s="34"/>
      <c r="M306" s="152" t="s">
        <v>1</v>
      </c>
      <c r="N306" s="153" t="s">
        <v>46</v>
      </c>
      <c r="O306" s="59"/>
      <c r="P306" s="154">
        <f>O306*H306</f>
        <v>0</v>
      </c>
      <c r="Q306" s="154">
        <v>0</v>
      </c>
      <c r="R306" s="154">
        <f>Q306*H306</f>
        <v>0</v>
      </c>
      <c r="S306" s="154">
        <v>0</v>
      </c>
      <c r="T306" s="155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56" t="s">
        <v>138</v>
      </c>
      <c r="AT306" s="156" t="s">
        <v>133</v>
      </c>
      <c r="AU306" s="156" t="s">
        <v>91</v>
      </c>
      <c r="AY306" s="18" t="s">
        <v>131</v>
      </c>
      <c r="BE306" s="157">
        <f>IF(N306="základní",J306,0)</f>
        <v>0</v>
      </c>
      <c r="BF306" s="157">
        <f>IF(N306="snížená",J306,0)</f>
        <v>0</v>
      </c>
      <c r="BG306" s="157">
        <f>IF(N306="zákl. přenesená",J306,0)</f>
        <v>0</v>
      </c>
      <c r="BH306" s="157">
        <f>IF(N306="sníž. přenesená",J306,0)</f>
        <v>0</v>
      </c>
      <c r="BI306" s="157">
        <f>IF(N306="nulová",J306,0)</f>
        <v>0</v>
      </c>
      <c r="BJ306" s="18" t="s">
        <v>89</v>
      </c>
      <c r="BK306" s="157">
        <f>ROUND(I306*H306,2)</f>
        <v>0</v>
      </c>
      <c r="BL306" s="18" t="s">
        <v>138</v>
      </c>
      <c r="BM306" s="156" t="s">
        <v>406</v>
      </c>
    </row>
    <row r="307" spans="1:65" s="13" customFormat="1" ht="11.25">
      <c r="B307" s="158"/>
      <c r="D307" s="159" t="s">
        <v>140</v>
      </c>
      <c r="E307" s="160" t="s">
        <v>1</v>
      </c>
      <c r="F307" s="161" t="s">
        <v>407</v>
      </c>
      <c r="H307" s="160" t="s">
        <v>1</v>
      </c>
      <c r="I307" s="162"/>
      <c r="L307" s="158"/>
      <c r="M307" s="163"/>
      <c r="N307" s="164"/>
      <c r="O307" s="164"/>
      <c r="P307" s="164"/>
      <c r="Q307" s="164"/>
      <c r="R307" s="164"/>
      <c r="S307" s="164"/>
      <c r="T307" s="165"/>
      <c r="AT307" s="160" t="s">
        <v>140</v>
      </c>
      <c r="AU307" s="160" t="s">
        <v>91</v>
      </c>
      <c r="AV307" s="13" t="s">
        <v>89</v>
      </c>
      <c r="AW307" s="13" t="s">
        <v>36</v>
      </c>
      <c r="AX307" s="13" t="s">
        <v>81</v>
      </c>
      <c r="AY307" s="160" t="s">
        <v>131</v>
      </c>
    </row>
    <row r="308" spans="1:65" s="13" customFormat="1" ht="11.25">
      <c r="B308" s="158"/>
      <c r="D308" s="159" t="s">
        <v>140</v>
      </c>
      <c r="E308" s="160" t="s">
        <v>1</v>
      </c>
      <c r="F308" s="161" t="s">
        <v>408</v>
      </c>
      <c r="H308" s="160" t="s">
        <v>1</v>
      </c>
      <c r="I308" s="162"/>
      <c r="L308" s="158"/>
      <c r="M308" s="163"/>
      <c r="N308" s="164"/>
      <c r="O308" s="164"/>
      <c r="P308" s="164"/>
      <c r="Q308" s="164"/>
      <c r="R308" s="164"/>
      <c r="S308" s="164"/>
      <c r="T308" s="165"/>
      <c r="AT308" s="160" t="s">
        <v>140</v>
      </c>
      <c r="AU308" s="160" t="s">
        <v>91</v>
      </c>
      <c r="AV308" s="13" t="s">
        <v>89</v>
      </c>
      <c r="AW308" s="13" t="s">
        <v>36</v>
      </c>
      <c r="AX308" s="13" t="s">
        <v>81</v>
      </c>
      <c r="AY308" s="160" t="s">
        <v>131</v>
      </c>
    </row>
    <row r="309" spans="1:65" s="14" customFormat="1" ht="11.25">
      <c r="B309" s="166"/>
      <c r="D309" s="159" t="s">
        <v>140</v>
      </c>
      <c r="E309" s="167" t="s">
        <v>1</v>
      </c>
      <c r="F309" s="168" t="s">
        <v>235</v>
      </c>
      <c r="H309" s="169">
        <v>17</v>
      </c>
      <c r="I309" s="170"/>
      <c r="L309" s="166"/>
      <c r="M309" s="171"/>
      <c r="N309" s="172"/>
      <c r="O309" s="172"/>
      <c r="P309" s="172"/>
      <c r="Q309" s="172"/>
      <c r="R309" s="172"/>
      <c r="S309" s="172"/>
      <c r="T309" s="173"/>
      <c r="AT309" s="167" t="s">
        <v>140</v>
      </c>
      <c r="AU309" s="167" t="s">
        <v>91</v>
      </c>
      <c r="AV309" s="14" t="s">
        <v>91</v>
      </c>
      <c r="AW309" s="14" t="s">
        <v>36</v>
      </c>
      <c r="AX309" s="14" t="s">
        <v>89</v>
      </c>
      <c r="AY309" s="167" t="s">
        <v>131</v>
      </c>
    </row>
    <row r="310" spans="1:65" s="2" customFormat="1" ht="44.25" customHeight="1">
      <c r="A310" s="33"/>
      <c r="B310" s="144"/>
      <c r="C310" s="145" t="s">
        <v>409</v>
      </c>
      <c r="D310" s="145" t="s">
        <v>133</v>
      </c>
      <c r="E310" s="146" t="s">
        <v>410</v>
      </c>
      <c r="F310" s="147" t="s">
        <v>411</v>
      </c>
      <c r="G310" s="148" t="s">
        <v>276</v>
      </c>
      <c r="H310" s="149">
        <v>18</v>
      </c>
      <c r="I310" s="150"/>
      <c r="J310" s="151">
        <f t="shared" ref="J310:J319" si="10">ROUND(I310*H310,2)</f>
        <v>0</v>
      </c>
      <c r="K310" s="147" t="s">
        <v>137</v>
      </c>
      <c r="L310" s="34"/>
      <c r="M310" s="152" t="s">
        <v>1</v>
      </c>
      <c r="N310" s="153" t="s">
        <v>46</v>
      </c>
      <c r="O310" s="59"/>
      <c r="P310" s="154">
        <f t="shared" ref="P310:P319" si="11">O310*H310</f>
        <v>0</v>
      </c>
      <c r="Q310" s="154">
        <v>0</v>
      </c>
      <c r="R310" s="154">
        <f t="shared" ref="R310:R319" si="12">Q310*H310</f>
        <v>0</v>
      </c>
      <c r="S310" s="154">
        <v>0</v>
      </c>
      <c r="T310" s="155">
        <f t="shared" ref="T310:T319" si="13"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56" t="s">
        <v>138</v>
      </c>
      <c r="AT310" s="156" t="s">
        <v>133</v>
      </c>
      <c r="AU310" s="156" t="s">
        <v>91</v>
      </c>
      <c r="AY310" s="18" t="s">
        <v>131</v>
      </c>
      <c r="BE310" s="157">
        <f t="shared" ref="BE310:BE319" si="14">IF(N310="základní",J310,0)</f>
        <v>0</v>
      </c>
      <c r="BF310" s="157">
        <f t="shared" ref="BF310:BF319" si="15">IF(N310="snížená",J310,0)</f>
        <v>0</v>
      </c>
      <c r="BG310" s="157">
        <f t="shared" ref="BG310:BG319" si="16">IF(N310="zákl. přenesená",J310,0)</f>
        <v>0</v>
      </c>
      <c r="BH310" s="157">
        <f t="shared" ref="BH310:BH319" si="17">IF(N310="sníž. přenesená",J310,0)</f>
        <v>0</v>
      </c>
      <c r="BI310" s="157">
        <f t="shared" ref="BI310:BI319" si="18">IF(N310="nulová",J310,0)</f>
        <v>0</v>
      </c>
      <c r="BJ310" s="18" t="s">
        <v>89</v>
      </c>
      <c r="BK310" s="157">
        <f t="shared" ref="BK310:BK319" si="19">ROUND(I310*H310,2)</f>
        <v>0</v>
      </c>
      <c r="BL310" s="18" t="s">
        <v>138</v>
      </c>
      <c r="BM310" s="156" t="s">
        <v>412</v>
      </c>
    </row>
    <row r="311" spans="1:65" s="2" customFormat="1" ht="16.5" customHeight="1">
      <c r="A311" s="33"/>
      <c r="B311" s="144"/>
      <c r="C311" s="182" t="s">
        <v>413</v>
      </c>
      <c r="D311" s="182" t="s">
        <v>225</v>
      </c>
      <c r="E311" s="183" t="s">
        <v>414</v>
      </c>
      <c r="F311" s="184" t="s">
        <v>415</v>
      </c>
      <c r="G311" s="185" t="s">
        <v>276</v>
      </c>
      <c r="H311" s="186">
        <v>18</v>
      </c>
      <c r="I311" s="187"/>
      <c r="J311" s="188">
        <f t="shared" si="10"/>
        <v>0</v>
      </c>
      <c r="K311" s="184" t="s">
        <v>137</v>
      </c>
      <c r="L311" s="189"/>
      <c r="M311" s="190" t="s">
        <v>1</v>
      </c>
      <c r="N311" s="191" t="s">
        <v>46</v>
      </c>
      <c r="O311" s="59"/>
      <c r="P311" s="154">
        <f t="shared" si="11"/>
        <v>0</v>
      </c>
      <c r="Q311" s="154">
        <v>5.0000000000000002E-5</v>
      </c>
      <c r="R311" s="154">
        <f t="shared" si="12"/>
        <v>9.0000000000000008E-4</v>
      </c>
      <c r="S311" s="154">
        <v>0</v>
      </c>
      <c r="T311" s="155">
        <f t="shared" si="13"/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56" t="s">
        <v>176</v>
      </c>
      <c r="AT311" s="156" t="s">
        <v>225</v>
      </c>
      <c r="AU311" s="156" t="s">
        <v>91</v>
      </c>
      <c r="AY311" s="18" t="s">
        <v>131</v>
      </c>
      <c r="BE311" s="157">
        <f t="shared" si="14"/>
        <v>0</v>
      </c>
      <c r="BF311" s="157">
        <f t="shared" si="15"/>
        <v>0</v>
      </c>
      <c r="BG311" s="157">
        <f t="shared" si="16"/>
        <v>0</v>
      </c>
      <c r="BH311" s="157">
        <f t="shared" si="17"/>
        <v>0</v>
      </c>
      <c r="BI311" s="157">
        <f t="shared" si="18"/>
        <v>0</v>
      </c>
      <c r="BJ311" s="18" t="s">
        <v>89</v>
      </c>
      <c r="BK311" s="157">
        <f t="shared" si="19"/>
        <v>0</v>
      </c>
      <c r="BL311" s="18" t="s">
        <v>138</v>
      </c>
      <c r="BM311" s="156" t="s">
        <v>416</v>
      </c>
    </row>
    <row r="312" spans="1:65" s="2" customFormat="1" ht="37.9" customHeight="1">
      <c r="A312" s="33"/>
      <c r="B312" s="144"/>
      <c r="C312" s="145" t="s">
        <v>417</v>
      </c>
      <c r="D312" s="145" t="s">
        <v>133</v>
      </c>
      <c r="E312" s="146" t="s">
        <v>418</v>
      </c>
      <c r="F312" s="147" t="s">
        <v>419</v>
      </c>
      <c r="G312" s="148" t="s">
        <v>276</v>
      </c>
      <c r="H312" s="149">
        <v>18</v>
      </c>
      <c r="I312" s="150"/>
      <c r="J312" s="151">
        <f t="shared" si="10"/>
        <v>0</v>
      </c>
      <c r="K312" s="147" t="s">
        <v>137</v>
      </c>
      <c r="L312" s="34"/>
      <c r="M312" s="152" t="s">
        <v>1</v>
      </c>
      <c r="N312" s="153" t="s">
        <v>46</v>
      </c>
      <c r="O312" s="59"/>
      <c r="P312" s="154">
        <f t="shared" si="11"/>
        <v>0</v>
      </c>
      <c r="Q312" s="154">
        <v>0</v>
      </c>
      <c r="R312" s="154">
        <f t="shared" si="12"/>
        <v>0</v>
      </c>
      <c r="S312" s="154">
        <v>0</v>
      </c>
      <c r="T312" s="155">
        <f t="shared" si="13"/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56" t="s">
        <v>138</v>
      </c>
      <c r="AT312" s="156" t="s">
        <v>133</v>
      </c>
      <c r="AU312" s="156" t="s">
        <v>91</v>
      </c>
      <c r="AY312" s="18" t="s">
        <v>131</v>
      </c>
      <c r="BE312" s="157">
        <f t="shared" si="14"/>
        <v>0</v>
      </c>
      <c r="BF312" s="157">
        <f t="shared" si="15"/>
        <v>0</v>
      </c>
      <c r="BG312" s="157">
        <f t="shared" si="16"/>
        <v>0</v>
      </c>
      <c r="BH312" s="157">
        <f t="shared" si="17"/>
        <v>0</v>
      </c>
      <c r="BI312" s="157">
        <f t="shared" si="18"/>
        <v>0</v>
      </c>
      <c r="BJ312" s="18" t="s">
        <v>89</v>
      </c>
      <c r="BK312" s="157">
        <f t="shared" si="19"/>
        <v>0</v>
      </c>
      <c r="BL312" s="18" t="s">
        <v>138</v>
      </c>
      <c r="BM312" s="156" t="s">
        <v>420</v>
      </c>
    </row>
    <row r="313" spans="1:65" s="2" customFormat="1" ht="16.5" customHeight="1">
      <c r="A313" s="33"/>
      <c r="B313" s="144"/>
      <c r="C313" s="182" t="s">
        <v>421</v>
      </c>
      <c r="D313" s="182" t="s">
        <v>225</v>
      </c>
      <c r="E313" s="183" t="s">
        <v>422</v>
      </c>
      <c r="F313" s="184" t="s">
        <v>423</v>
      </c>
      <c r="G313" s="185" t="s">
        <v>276</v>
      </c>
      <c r="H313" s="186">
        <v>18</v>
      </c>
      <c r="I313" s="187"/>
      <c r="J313" s="188">
        <f t="shared" si="10"/>
        <v>0</v>
      </c>
      <c r="K313" s="184" t="s">
        <v>1</v>
      </c>
      <c r="L313" s="189"/>
      <c r="M313" s="190" t="s">
        <v>1</v>
      </c>
      <c r="N313" s="191" t="s">
        <v>46</v>
      </c>
      <c r="O313" s="59"/>
      <c r="P313" s="154">
        <f t="shared" si="11"/>
        <v>0</v>
      </c>
      <c r="Q313" s="154">
        <v>4.2999999999999999E-4</v>
      </c>
      <c r="R313" s="154">
        <f t="shared" si="12"/>
        <v>7.7399999999999995E-3</v>
      </c>
      <c r="S313" s="154">
        <v>0</v>
      </c>
      <c r="T313" s="155">
        <f t="shared" si="13"/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56" t="s">
        <v>176</v>
      </c>
      <c r="AT313" s="156" t="s">
        <v>225</v>
      </c>
      <c r="AU313" s="156" t="s">
        <v>91</v>
      </c>
      <c r="AY313" s="18" t="s">
        <v>131</v>
      </c>
      <c r="BE313" s="157">
        <f t="shared" si="14"/>
        <v>0</v>
      </c>
      <c r="BF313" s="157">
        <f t="shared" si="15"/>
        <v>0</v>
      </c>
      <c r="BG313" s="157">
        <f t="shared" si="16"/>
        <v>0</v>
      </c>
      <c r="BH313" s="157">
        <f t="shared" si="17"/>
        <v>0</v>
      </c>
      <c r="BI313" s="157">
        <f t="shared" si="18"/>
        <v>0</v>
      </c>
      <c r="BJ313" s="18" t="s">
        <v>89</v>
      </c>
      <c r="BK313" s="157">
        <f t="shared" si="19"/>
        <v>0</v>
      </c>
      <c r="BL313" s="18" t="s">
        <v>138</v>
      </c>
      <c r="BM313" s="156" t="s">
        <v>424</v>
      </c>
    </row>
    <row r="314" spans="1:65" s="2" customFormat="1" ht="21.75" customHeight="1">
      <c r="A314" s="33"/>
      <c r="B314" s="144"/>
      <c r="C314" s="182" t="s">
        <v>425</v>
      </c>
      <c r="D314" s="182" t="s">
        <v>225</v>
      </c>
      <c r="E314" s="183" t="s">
        <v>426</v>
      </c>
      <c r="F314" s="184" t="s">
        <v>427</v>
      </c>
      <c r="G314" s="185" t="s">
        <v>276</v>
      </c>
      <c r="H314" s="186">
        <v>18</v>
      </c>
      <c r="I314" s="187"/>
      <c r="J314" s="188">
        <f t="shared" si="10"/>
        <v>0</v>
      </c>
      <c r="K314" s="184" t="s">
        <v>1</v>
      </c>
      <c r="L314" s="189"/>
      <c r="M314" s="190" t="s">
        <v>1</v>
      </c>
      <c r="N314" s="191" t="s">
        <v>46</v>
      </c>
      <c r="O314" s="59"/>
      <c r="P314" s="154">
        <f t="shared" si="11"/>
        <v>0</v>
      </c>
      <c r="Q314" s="154">
        <v>1.0000000000000001E-5</v>
      </c>
      <c r="R314" s="154">
        <f t="shared" si="12"/>
        <v>1.8000000000000001E-4</v>
      </c>
      <c r="S314" s="154">
        <v>0</v>
      </c>
      <c r="T314" s="155">
        <f t="shared" si="13"/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56" t="s">
        <v>176</v>
      </c>
      <c r="AT314" s="156" t="s">
        <v>225</v>
      </c>
      <c r="AU314" s="156" t="s">
        <v>91</v>
      </c>
      <c r="AY314" s="18" t="s">
        <v>131</v>
      </c>
      <c r="BE314" s="157">
        <f t="shared" si="14"/>
        <v>0</v>
      </c>
      <c r="BF314" s="157">
        <f t="shared" si="15"/>
        <v>0</v>
      </c>
      <c r="BG314" s="157">
        <f t="shared" si="16"/>
        <v>0</v>
      </c>
      <c r="BH314" s="157">
        <f t="shared" si="17"/>
        <v>0</v>
      </c>
      <c r="BI314" s="157">
        <f t="shared" si="18"/>
        <v>0</v>
      </c>
      <c r="BJ314" s="18" t="s">
        <v>89</v>
      </c>
      <c r="BK314" s="157">
        <f t="shared" si="19"/>
        <v>0</v>
      </c>
      <c r="BL314" s="18" t="s">
        <v>138</v>
      </c>
      <c r="BM314" s="156" t="s">
        <v>428</v>
      </c>
    </row>
    <row r="315" spans="1:65" s="2" customFormat="1" ht="33" customHeight="1">
      <c r="A315" s="33"/>
      <c r="B315" s="144"/>
      <c r="C315" s="145" t="s">
        <v>429</v>
      </c>
      <c r="D315" s="145" t="s">
        <v>133</v>
      </c>
      <c r="E315" s="146" t="s">
        <v>430</v>
      </c>
      <c r="F315" s="147" t="s">
        <v>431</v>
      </c>
      <c r="G315" s="148" t="s">
        <v>276</v>
      </c>
      <c r="H315" s="149">
        <v>18</v>
      </c>
      <c r="I315" s="150"/>
      <c r="J315" s="151">
        <f t="shared" si="10"/>
        <v>0</v>
      </c>
      <c r="K315" s="147" t="s">
        <v>137</v>
      </c>
      <c r="L315" s="34"/>
      <c r="M315" s="152" t="s">
        <v>1</v>
      </c>
      <c r="N315" s="153" t="s">
        <v>46</v>
      </c>
      <c r="O315" s="59"/>
      <c r="P315" s="154">
        <f t="shared" si="11"/>
        <v>0</v>
      </c>
      <c r="Q315" s="154">
        <v>1.6000000000000001E-4</v>
      </c>
      <c r="R315" s="154">
        <f t="shared" si="12"/>
        <v>2.8800000000000002E-3</v>
      </c>
      <c r="S315" s="154">
        <v>0</v>
      </c>
      <c r="T315" s="155">
        <f t="shared" si="13"/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56" t="s">
        <v>138</v>
      </c>
      <c r="AT315" s="156" t="s">
        <v>133</v>
      </c>
      <c r="AU315" s="156" t="s">
        <v>91</v>
      </c>
      <c r="AY315" s="18" t="s">
        <v>131</v>
      </c>
      <c r="BE315" s="157">
        <f t="shared" si="14"/>
        <v>0</v>
      </c>
      <c r="BF315" s="157">
        <f t="shared" si="15"/>
        <v>0</v>
      </c>
      <c r="BG315" s="157">
        <f t="shared" si="16"/>
        <v>0</v>
      </c>
      <c r="BH315" s="157">
        <f t="shared" si="17"/>
        <v>0</v>
      </c>
      <c r="BI315" s="157">
        <f t="shared" si="18"/>
        <v>0</v>
      </c>
      <c r="BJ315" s="18" t="s">
        <v>89</v>
      </c>
      <c r="BK315" s="157">
        <f t="shared" si="19"/>
        <v>0</v>
      </c>
      <c r="BL315" s="18" t="s">
        <v>138</v>
      </c>
      <c r="BM315" s="156" t="s">
        <v>432</v>
      </c>
    </row>
    <row r="316" spans="1:65" s="2" customFormat="1" ht="24.2" customHeight="1">
      <c r="A316" s="33"/>
      <c r="B316" s="144"/>
      <c r="C316" s="182" t="s">
        <v>433</v>
      </c>
      <c r="D316" s="182" t="s">
        <v>225</v>
      </c>
      <c r="E316" s="255" t="s">
        <v>434</v>
      </c>
      <c r="F316" s="256" t="s">
        <v>435</v>
      </c>
      <c r="G316" s="257" t="s">
        <v>276</v>
      </c>
      <c r="H316" s="258">
        <v>18</v>
      </c>
      <c r="I316" s="259"/>
      <c r="J316" s="259">
        <f t="shared" si="10"/>
        <v>0</v>
      </c>
      <c r="K316" s="184" t="s">
        <v>137</v>
      </c>
      <c r="L316" s="189"/>
      <c r="M316" s="190" t="s">
        <v>1</v>
      </c>
      <c r="N316" s="191" t="s">
        <v>46</v>
      </c>
      <c r="O316" s="59"/>
      <c r="P316" s="154">
        <f t="shared" si="11"/>
        <v>0</v>
      </c>
      <c r="Q316" s="154">
        <v>2.5999999999999999E-3</v>
      </c>
      <c r="R316" s="154">
        <f t="shared" si="12"/>
        <v>4.6799999999999994E-2</v>
      </c>
      <c r="S316" s="154">
        <v>0</v>
      </c>
      <c r="T316" s="155">
        <f t="shared" si="13"/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56" t="s">
        <v>176</v>
      </c>
      <c r="AT316" s="156" t="s">
        <v>225</v>
      </c>
      <c r="AU316" s="156" t="s">
        <v>91</v>
      </c>
      <c r="AY316" s="18" t="s">
        <v>131</v>
      </c>
      <c r="BE316" s="157">
        <f t="shared" si="14"/>
        <v>0</v>
      </c>
      <c r="BF316" s="157">
        <f t="shared" si="15"/>
        <v>0</v>
      </c>
      <c r="BG316" s="157">
        <f t="shared" si="16"/>
        <v>0</v>
      </c>
      <c r="BH316" s="157">
        <f t="shared" si="17"/>
        <v>0</v>
      </c>
      <c r="BI316" s="157">
        <f t="shared" si="18"/>
        <v>0</v>
      </c>
      <c r="BJ316" s="18" t="s">
        <v>89</v>
      </c>
      <c r="BK316" s="157">
        <f t="shared" si="19"/>
        <v>0</v>
      </c>
      <c r="BL316" s="18" t="s">
        <v>138</v>
      </c>
      <c r="BM316" s="156" t="s">
        <v>436</v>
      </c>
    </row>
    <row r="317" spans="1:65" s="2" customFormat="1" ht="24.2" customHeight="1">
      <c r="A317" s="33"/>
      <c r="B317" s="144"/>
      <c r="C317" s="182" t="s">
        <v>437</v>
      </c>
      <c r="D317" s="182" t="s">
        <v>225</v>
      </c>
      <c r="E317" s="255" t="s">
        <v>438</v>
      </c>
      <c r="F317" s="256" t="s">
        <v>439</v>
      </c>
      <c r="G317" s="257" t="s">
        <v>276</v>
      </c>
      <c r="H317" s="258">
        <v>18</v>
      </c>
      <c r="I317" s="259"/>
      <c r="J317" s="259">
        <f t="shared" si="10"/>
        <v>0</v>
      </c>
      <c r="K317" s="184" t="s">
        <v>1</v>
      </c>
      <c r="L317" s="189"/>
      <c r="M317" s="190" t="s">
        <v>1</v>
      </c>
      <c r="N317" s="191" t="s">
        <v>46</v>
      </c>
      <c r="O317" s="59"/>
      <c r="P317" s="154">
        <f t="shared" si="11"/>
        <v>0</v>
      </c>
      <c r="Q317" s="154">
        <v>3.16E-3</v>
      </c>
      <c r="R317" s="154">
        <f t="shared" si="12"/>
        <v>5.688E-2</v>
      </c>
      <c r="S317" s="154">
        <v>0</v>
      </c>
      <c r="T317" s="155">
        <f t="shared" si="13"/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56" t="s">
        <v>176</v>
      </c>
      <c r="AT317" s="156" t="s">
        <v>225</v>
      </c>
      <c r="AU317" s="156" t="s">
        <v>91</v>
      </c>
      <c r="AY317" s="18" t="s">
        <v>131</v>
      </c>
      <c r="BE317" s="157">
        <f t="shared" si="14"/>
        <v>0</v>
      </c>
      <c r="BF317" s="157">
        <f t="shared" si="15"/>
        <v>0</v>
      </c>
      <c r="BG317" s="157">
        <f t="shared" si="16"/>
        <v>0</v>
      </c>
      <c r="BH317" s="157">
        <f t="shared" si="17"/>
        <v>0</v>
      </c>
      <c r="BI317" s="157">
        <f t="shared" si="18"/>
        <v>0</v>
      </c>
      <c r="BJ317" s="18" t="s">
        <v>89</v>
      </c>
      <c r="BK317" s="157">
        <f t="shared" si="19"/>
        <v>0</v>
      </c>
      <c r="BL317" s="18" t="s">
        <v>138</v>
      </c>
      <c r="BM317" s="156" t="s">
        <v>440</v>
      </c>
    </row>
    <row r="318" spans="1:65" s="2" customFormat="1" ht="37.9" customHeight="1">
      <c r="A318" s="33"/>
      <c r="B318" s="144"/>
      <c r="C318" s="145" t="s">
        <v>441</v>
      </c>
      <c r="D318" s="145" t="s">
        <v>133</v>
      </c>
      <c r="E318" s="146" t="s">
        <v>442</v>
      </c>
      <c r="F318" s="147" t="s">
        <v>443</v>
      </c>
      <c r="G318" s="148" t="s">
        <v>276</v>
      </c>
      <c r="H318" s="149">
        <v>18</v>
      </c>
      <c r="I318" s="150"/>
      <c r="J318" s="151">
        <f t="shared" si="10"/>
        <v>0</v>
      </c>
      <c r="K318" s="147" t="s">
        <v>137</v>
      </c>
      <c r="L318" s="34"/>
      <c r="M318" s="152" t="s">
        <v>1</v>
      </c>
      <c r="N318" s="153" t="s">
        <v>46</v>
      </c>
      <c r="O318" s="59"/>
      <c r="P318" s="154">
        <f t="shared" si="11"/>
        <v>0</v>
      </c>
      <c r="Q318" s="154">
        <v>0</v>
      </c>
      <c r="R318" s="154">
        <f t="shared" si="12"/>
        <v>0</v>
      </c>
      <c r="S318" s="154">
        <v>7.6800000000000002E-3</v>
      </c>
      <c r="T318" s="155">
        <f t="shared" si="13"/>
        <v>0.13824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56" t="s">
        <v>138</v>
      </c>
      <c r="AT318" s="156" t="s">
        <v>133</v>
      </c>
      <c r="AU318" s="156" t="s">
        <v>91</v>
      </c>
      <c r="AY318" s="18" t="s">
        <v>131</v>
      </c>
      <c r="BE318" s="157">
        <f t="shared" si="14"/>
        <v>0</v>
      </c>
      <c r="BF318" s="157">
        <f t="shared" si="15"/>
        <v>0</v>
      </c>
      <c r="BG318" s="157">
        <f t="shared" si="16"/>
        <v>0</v>
      </c>
      <c r="BH318" s="157">
        <f t="shared" si="17"/>
        <v>0</v>
      </c>
      <c r="BI318" s="157">
        <f t="shared" si="18"/>
        <v>0</v>
      </c>
      <c r="BJ318" s="18" t="s">
        <v>89</v>
      </c>
      <c r="BK318" s="157">
        <f t="shared" si="19"/>
        <v>0</v>
      </c>
      <c r="BL318" s="18" t="s">
        <v>138</v>
      </c>
      <c r="BM318" s="156" t="s">
        <v>444</v>
      </c>
    </row>
    <row r="319" spans="1:65" s="2" customFormat="1" ht="49.15" customHeight="1">
      <c r="A319" s="33"/>
      <c r="B319" s="144"/>
      <c r="C319" s="145" t="s">
        <v>445</v>
      </c>
      <c r="D319" s="145" t="s">
        <v>133</v>
      </c>
      <c r="E319" s="146" t="s">
        <v>446</v>
      </c>
      <c r="F319" s="147" t="s">
        <v>447</v>
      </c>
      <c r="G319" s="148" t="s">
        <v>276</v>
      </c>
      <c r="H319" s="149">
        <v>7</v>
      </c>
      <c r="I319" s="150"/>
      <c r="J319" s="151">
        <f t="shared" si="10"/>
        <v>0</v>
      </c>
      <c r="K319" s="147" t="s">
        <v>137</v>
      </c>
      <c r="L319" s="34"/>
      <c r="M319" s="152" t="s">
        <v>1</v>
      </c>
      <c r="N319" s="153" t="s">
        <v>46</v>
      </c>
      <c r="O319" s="59"/>
      <c r="P319" s="154">
        <f t="shared" si="11"/>
        <v>0</v>
      </c>
      <c r="Q319" s="154">
        <v>1.6199999999999999E-3</v>
      </c>
      <c r="R319" s="154">
        <f t="shared" si="12"/>
        <v>1.1339999999999999E-2</v>
      </c>
      <c r="S319" s="154">
        <v>0</v>
      </c>
      <c r="T319" s="155">
        <f t="shared" si="13"/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56" t="s">
        <v>138</v>
      </c>
      <c r="AT319" s="156" t="s">
        <v>133</v>
      </c>
      <c r="AU319" s="156" t="s">
        <v>91</v>
      </c>
      <c r="AY319" s="18" t="s">
        <v>131</v>
      </c>
      <c r="BE319" s="157">
        <f t="shared" si="14"/>
        <v>0</v>
      </c>
      <c r="BF319" s="157">
        <f t="shared" si="15"/>
        <v>0</v>
      </c>
      <c r="BG319" s="157">
        <f t="shared" si="16"/>
        <v>0</v>
      </c>
      <c r="BH319" s="157">
        <f t="shared" si="17"/>
        <v>0</v>
      </c>
      <c r="BI319" s="157">
        <f t="shared" si="18"/>
        <v>0</v>
      </c>
      <c r="BJ319" s="18" t="s">
        <v>89</v>
      </c>
      <c r="BK319" s="157">
        <f t="shared" si="19"/>
        <v>0</v>
      </c>
      <c r="BL319" s="18" t="s">
        <v>138</v>
      </c>
      <c r="BM319" s="156" t="s">
        <v>448</v>
      </c>
    </row>
    <row r="320" spans="1:65" s="14" customFormat="1" ht="11.25">
      <c r="B320" s="166"/>
      <c r="D320" s="159" t="s">
        <v>140</v>
      </c>
      <c r="E320" s="167" t="s">
        <v>1</v>
      </c>
      <c r="F320" s="168" t="s">
        <v>449</v>
      </c>
      <c r="H320" s="169">
        <v>7</v>
      </c>
      <c r="I320" s="170"/>
      <c r="L320" s="166"/>
      <c r="M320" s="171"/>
      <c r="N320" s="172"/>
      <c r="O320" s="172"/>
      <c r="P320" s="172"/>
      <c r="Q320" s="172"/>
      <c r="R320" s="172"/>
      <c r="S320" s="172"/>
      <c r="T320" s="173"/>
      <c r="AT320" s="167" t="s">
        <v>140</v>
      </c>
      <c r="AU320" s="167" t="s">
        <v>91</v>
      </c>
      <c r="AV320" s="14" t="s">
        <v>91</v>
      </c>
      <c r="AW320" s="14" t="s">
        <v>36</v>
      </c>
      <c r="AX320" s="14" t="s">
        <v>89</v>
      </c>
      <c r="AY320" s="167" t="s">
        <v>131</v>
      </c>
    </row>
    <row r="321" spans="1:65" s="2" customFormat="1" ht="24.2" customHeight="1">
      <c r="A321" s="33"/>
      <c r="B321" s="144"/>
      <c r="C321" s="182" t="s">
        <v>450</v>
      </c>
      <c r="D321" s="182" t="s">
        <v>225</v>
      </c>
      <c r="E321" s="255" t="s">
        <v>451</v>
      </c>
      <c r="F321" s="256" t="s">
        <v>452</v>
      </c>
      <c r="G321" s="257" t="s">
        <v>276</v>
      </c>
      <c r="H321" s="258">
        <v>7</v>
      </c>
      <c r="I321" s="259"/>
      <c r="J321" s="259">
        <f t="shared" ref="J321:J341" si="20">ROUND(I321*H321,2)</f>
        <v>0</v>
      </c>
      <c r="K321" s="184" t="s">
        <v>137</v>
      </c>
      <c r="L321" s="189"/>
      <c r="M321" s="190" t="s">
        <v>1</v>
      </c>
      <c r="N321" s="191" t="s">
        <v>46</v>
      </c>
      <c r="O321" s="59"/>
      <c r="P321" s="154">
        <f t="shared" ref="P321:P341" si="21">O321*H321</f>
        <v>0</v>
      </c>
      <c r="Q321" s="154">
        <v>1.555E-2</v>
      </c>
      <c r="R321" s="154">
        <f t="shared" ref="R321:R341" si="22">Q321*H321</f>
        <v>0.10885</v>
      </c>
      <c r="S321" s="154">
        <v>0</v>
      </c>
      <c r="T321" s="155">
        <f t="shared" ref="T321:T341" si="23"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56" t="s">
        <v>176</v>
      </c>
      <c r="AT321" s="156" t="s">
        <v>225</v>
      </c>
      <c r="AU321" s="156" t="s">
        <v>91</v>
      </c>
      <c r="AY321" s="18" t="s">
        <v>131</v>
      </c>
      <c r="BE321" s="157">
        <f t="shared" ref="BE321:BE341" si="24">IF(N321="základní",J321,0)</f>
        <v>0</v>
      </c>
      <c r="BF321" s="157">
        <f t="shared" ref="BF321:BF341" si="25">IF(N321="snížená",J321,0)</f>
        <v>0</v>
      </c>
      <c r="BG321" s="157">
        <f t="shared" ref="BG321:BG341" si="26">IF(N321="zákl. přenesená",J321,0)</f>
        <v>0</v>
      </c>
      <c r="BH321" s="157">
        <f t="shared" ref="BH321:BH341" si="27">IF(N321="sníž. přenesená",J321,0)</f>
        <v>0</v>
      </c>
      <c r="BI321" s="157">
        <f t="shared" ref="BI321:BI341" si="28">IF(N321="nulová",J321,0)</f>
        <v>0</v>
      </c>
      <c r="BJ321" s="18" t="s">
        <v>89</v>
      </c>
      <c r="BK321" s="157">
        <f t="shared" ref="BK321:BK341" si="29">ROUND(I321*H321,2)</f>
        <v>0</v>
      </c>
      <c r="BL321" s="18" t="s">
        <v>138</v>
      </c>
      <c r="BM321" s="156" t="s">
        <v>453</v>
      </c>
    </row>
    <row r="322" spans="1:65" s="2" customFormat="1" ht="24.2" customHeight="1">
      <c r="A322" s="33"/>
      <c r="B322" s="144"/>
      <c r="C322" s="182" t="s">
        <v>454</v>
      </c>
      <c r="D322" s="182" t="s">
        <v>225</v>
      </c>
      <c r="E322" s="255" t="s">
        <v>455</v>
      </c>
      <c r="F322" s="256" t="s">
        <v>456</v>
      </c>
      <c r="G322" s="257" t="s">
        <v>276</v>
      </c>
      <c r="H322" s="258">
        <v>7</v>
      </c>
      <c r="I322" s="259"/>
      <c r="J322" s="259">
        <f t="shared" si="20"/>
        <v>0</v>
      </c>
      <c r="K322" s="184" t="s">
        <v>1</v>
      </c>
      <c r="L322" s="189"/>
      <c r="M322" s="190" t="s">
        <v>1</v>
      </c>
      <c r="N322" s="191" t="s">
        <v>46</v>
      </c>
      <c r="O322" s="59"/>
      <c r="P322" s="154">
        <f t="shared" si="21"/>
        <v>0</v>
      </c>
      <c r="Q322" s="154">
        <v>6.5399999999999998E-3</v>
      </c>
      <c r="R322" s="154">
        <f t="shared" si="22"/>
        <v>4.5780000000000001E-2</v>
      </c>
      <c r="S322" s="154">
        <v>0</v>
      </c>
      <c r="T322" s="155">
        <f t="shared" si="23"/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56" t="s">
        <v>176</v>
      </c>
      <c r="AT322" s="156" t="s">
        <v>225</v>
      </c>
      <c r="AU322" s="156" t="s">
        <v>91</v>
      </c>
      <c r="AY322" s="18" t="s">
        <v>131</v>
      </c>
      <c r="BE322" s="157">
        <f t="shared" si="24"/>
        <v>0</v>
      </c>
      <c r="BF322" s="157">
        <f t="shared" si="25"/>
        <v>0</v>
      </c>
      <c r="BG322" s="157">
        <f t="shared" si="26"/>
        <v>0</v>
      </c>
      <c r="BH322" s="157">
        <f t="shared" si="27"/>
        <v>0</v>
      </c>
      <c r="BI322" s="157">
        <f t="shared" si="28"/>
        <v>0</v>
      </c>
      <c r="BJ322" s="18" t="s">
        <v>89</v>
      </c>
      <c r="BK322" s="157">
        <f t="shared" si="29"/>
        <v>0</v>
      </c>
      <c r="BL322" s="18" t="s">
        <v>138</v>
      </c>
      <c r="BM322" s="156" t="s">
        <v>457</v>
      </c>
    </row>
    <row r="323" spans="1:65" s="2" customFormat="1" ht="37.9" customHeight="1">
      <c r="A323" s="33"/>
      <c r="B323" s="144"/>
      <c r="C323" s="145" t="s">
        <v>458</v>
      </c>
      <c r="D323" s="145" t="s">
        <v>133</v>
      </c>
      <c r="E323" s="146" t="s">
        <v>459</v>
      </c>
      <c r="F323" s="147" t="s">
        <v>460</v>
      </c>
      <c r="G323" s="148" t="s">
        <v>276</v>
      </c>
      <c r="H323" s="149">
        <v>7</v>
      </c>
      <c r="I323" s="150"/>
      <c r="J323" s="151">
        <f t="shared" si="20"/>
        <v>0</v>
      </c>
      <c r="K323" s="147" t="s">
        <v>137</v>
      </c>
      <c r="L323" s="34"/>
      <c r="M323" s="152" t="s">
        <v>1</v>
      </c>
      <c r="N323" s="153" t="s">
        <v>46</v>
      </c>
      <c r="O323" s="59"/>
      <c r="P323" s="154">
        <f t="shared" si="21"/>
        <v>0</v>
      </c>
      <c r="Q323" s="154">
        <v>0</v>
      </c>
      <c r="R323" s="154">
        <f t="shared" si="22"/>
        <v>0</v>
      </c>
      <c r="S323" s="154">
        <v>1.7299999999999999E-2</v>
      </c>
      <c r="T323" s="155">
        <f t="shared" si="23"/>
        <v>0.1211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56" t="s">
        <v>138</v>
      </c>
      <c r="AT323" s="156" t="s">
        <v>133</v>
      </c>
      <c r="AU323" s="156" t="s">
        <v>91</v>
      </c>
      <c r="AY323" s="18" t="s">
        <v>131</v>
      </c>
      <c r="BE323" s="157">
        <f t="shared" si="24"/>
        <v>0</v>
      </c>
      <c r="BF323" s="157">
        <f t="shared" si="25"/>
        <v>0</v>
      </c>
      <c r="BG323" s="157">
        <f t="shared" si="26"/>
        <v>0</v>
      </c>
      <c r="BH323" s="157">
        <f t="shared" si="27"/>
        <v>0</v>
      </c>
      <c r="BI323" s="157">
        <f t="shared" si="28"/>
        <v>0</v>
      </c>
      <c r="BJ323" s="18" t="s">
        <v>89</v>
      </c>
      <c r="BK323" s="157">
        <f t="shared" si="29"/>
        <v>0</v>
      </c>
      <c r="BL323" s="18" t="s">
        <v>138</v>
      </c>
      <c r="BM323" s="156" t="s">
        <v>461</v>
      </c>
    </row>
    <row r="324" spans="1:65" s="2" customFormat="1" ht="24.2" customHeight="1">
      <c r="A324" s="33"/>
      <c r="B324" s="144"/>
      <c r="C324" s="145" t="s">
        <v>462</v>
      </c>
      <c r="D324" s="145" t="s">
        <v>133</v>
      </c>
      <c r="E324" s="146" t="s">
        <v>463</v>
      </c>
      <c r="F324" s="147" t="s">
        <v>464</v>
      </c>
      <c r="G324" s="148" t="s">
        <v>276</v>
      </c>
      <c r="H324" s="149">
        <v>2</v>
      </c>
      <c r="I324" s="150"/>
      <c r="J324" s="151">
        <f t="shared" si="20"/>
        <v>0</v>
      </c>
      <c r="K324" s="147" t="s">
        <v>137</v>
      </c>
      <c r="L324" s="34"/>
      <c r="M324" s="152" t="s">
        <v>1</v>
      </c>
      <c r="N324" s="153" t="s">
        <v>46</v>
      </c>
      <c r="O324" s="59"/>
      <c r="P324" s="154">
        <f t="shared" si="21"/>
        <v>0</v>
      </c>
      <c r="Q324" s="154">
        <v>1.3600000000000001E-3</v>
      </c>
      <c r="R324" s="154">
        <f t="shared" si="22"/>
        <v>2.7200000000000002E-3</v>
      </c>
      <c r="S324" s="154">
        <v>0</v>
      </c>
      <c r="T324" s="155">
        <f t="shared" si="23"/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56" t="s">
        <v>138</v>
      </c>
      <c r="AT324" s="156" t="s">
        <v>133</v>
      </c>
      <c r="AU324" s="156" t="s">
        <v>91</v>
      </c>
      <c r="AY324" s="18" t="s">
        <v>131</v>
      </c>
      <c r="BE324" s="157">
        <f t="shared" si="24"/>
        <v>0</v>
      </c>
      <c r="BF324" s="157">
        <f t="shared" si="25"/>
        <v>0</v>
      </c>
      <c r="BG324" s="157">
        <f t="shared" si="26"/>
        <v>0</v>
      </c>
      <c r="BH324" s="157">
        <f t="shared" si="27"/>
        <v>0</v>
      </c>
      <c r="BI324" s="157">
        <f t="shared" si="28"/>
        <v>0</v>
      </c>
      <c r="BJ324" s="18" t="s">
        <v>89</v>
      </c>
      <c r="BK324" s="157">
        <f t="shared" si="29"/>
        <v>0</v>
      </c>
      <c r="BL324" s="18" t="s">
        <v>138</v>
      </c>
      <c r="BM324" s="156" t="s">
        <v>465</v>
      </c>
    </row>
    <row r="325" spans="1:65" s="2" customFormat="1" ht="24.2" customHeight="1">
      <c r="A325" s="33"/>
      <c r="B325" s="144"/>
      <c r="C325" s="182" t="s">
        <v>466</v>
      </c>
      <c r="D325" s="182" t="s">
        <v>225</v>
      </c>
      <c r="E325" s="255" t="s">
        <v>467</v>
      </c>
      <c r="F325" s="256" t="s">
        <v>468</v>
      </c>
      <c r="G325" s="257" t="s">
        <v>276</v>
      </c>
      <c r="H325" s="258">
        <v>2</v>
      </c>
      <c r="I325" s="259"/>
      <c r="J325" s="259">
        <f t="shared" si="20"/>
        <v>0</v>
      </c>
      <c r="K325" s="184" t="s">
        <v>137</v>
      </c>
      <c r="L325" s="189"/>
      <c r="M325" s="190" t="s">
        <v>1</v>
      </c>
      <c r="N325" s="191" t="s">
        <v>46</v>
      </c>
      <c r="O325" s="59"/>
      <c r="P325" s="154">
        <f t="shared" si="21"/>
        <v>0</v>
      </c>
      <c r="Q325" s="154">
        <v>3.2500000000000001E-2</v>
      </c>
      <c r="R325" s="154">
        <f t="shared" si="22"/>
        <v>6.5000000000000002E-2</v>
      </c>
      <c r="S325" s="154">
        <v>0</v>
      </c>
      <c r="T325" s="155">
        <f t="shared" si="23"/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56" t="s">
        <v>176</v>
      </c>
      <c r="AT325" s="156" t="s">
        <v>225</v>
      </c>
      <c r="AU325" s="156" t="s">
        <v>91</v>
      </c>
      <c r="AY325" s="18" t="s">
        <v>131</v>
      </c>
      <c r="BE325" s="157">
        <f t="shared" si="24"/>
        <v>0</v>
      </c>
      <c r="BF325" s="157">
        <f t="shared" si="25"/>
        <v>0</v>
      </c>
      <c r="BG325" s="157">
        <f t="shared" si="26"/>
        <v>0</v>
      </c>
      <c r="BH325" s="157">
        <f t="shared" si="27"/>
        <v>0</v>
      </c>
      <c r="BI325" s="157">
        <f t="shared" si="28"/>
        <v>0</v>
      </c>
      <c r="BJ325" s="18" t="s">
        <v>89</v>
      </c>
      <c r="BK325" s="157">
        <f t="shared" si="29"/>
        <v>0</v>
      </c>
      <c r="BL325" s="18" t="s">
        <v>138</v>
      </c>
      <c r="BM325" s="156" t="s">
        <v>469</v>
      </c>
    </row>
    <row r="326" spans="1:65" s="2" customFormat="1" ht="44.25" customHeight="1">
      <c r="A326" s="33"/>
      <c r="B326" s="144"/>
      <c r="C326" s="145" t="s">
        <v>470</v>
      </c>
      <c r="D326" s="145" t="s">
        <v>133</v>
      </c>
      <c r="E326" s="146" t="s">
        <v>471</v>
      </c>
      <c r="F326" s="147" t="s">
        <v>472</v>
      </c>
      <c r="G326" s="148" t="s">
        <v>276</v>
      </c>
      <c r="H326" s="149">
        <v>18</v>
      </c>
      <c r="I326" s="150"/>
      <c r="J326" s="151">
        <f t="shared" si="20"/>
        <v>0</v>
      </c>
      <c r="K326" s="147" t="s">
        <v>137</v>
      </c>
      <c r="L326" s="34"/>
      <c r="M326" s="152" t="s">
        <v>1</v>
      </c>
      <c r="N326" s="153" t="s">
        <v>46</v>
      </c>
      <c r="O326" s="59"/>
      <c r="P326" s="154">
        <f t="shared" si="21"/>
        <v>0</v>
      </c>
      <c r="Q326" s="154">
        <v>0</v>
      </c>
      <c r="R326" s="154">
        <f t="shared" si="22"/>
        <v>0</v>
      </c>
      <c r="S326" s="154">
        <v>0</v>
      </c>
      <c r="T326" s="155">
        <f t="shared" si="23"/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56" t="s">
        <v>138</v>
      </c>
      <c r="AT326" s="156" t="s">
        <v>133</v>
      </c>
      <c r="AU326" s="156" t="s">
        <v>91</v>
      </c>
      <c r="AY326" s="18" t="s">
        <v>131</v>
      </c>
      <c r="BE326" s="157">
        <f t="shared" si="24"/>
        <v>0</v>
      </c>
      <c r="BF326" s="157">
        <f t="shared" si="25"/>
        <v>0</v>
      </c>
      <c r="BG326" s="157">
        <f t="shared" si="26"/>
        <v>0</v>
      </c>
      <c r="BH326" s="157">
        <f t="shared" si="27"/>
        <v>0</v>
      </c>
      <c r="BI326" s="157">
        <f t="shared" si="28"/>
        <v>0</v>
      </c>
      <c r="BJ326" s="18" t="s">
        <v>89</v>
      </c>
      <c r="BK326" s="157">
        <f t="shared" si="29"/>
        <v>0</v>
      </c>
      <c r="BL326" s="18" t="s">
        <v>138</v>
      </c>
      <c r="BM326" s="156" t="s">
        <v>473</v>
      </c>
    </row>
    <row r="327" spans="1:65" s="2" customFormat="1" ht="33" customHeight="1">
      <c r="A327" s="33"/>
      <c r="B327" s="144"/>
      <c r="C327" s="182" t="s">
        <v>474</v>
      </c>
      <c r="D327" s="182" t="s">
        <v>225</v>
      </c>
      <c r="E327" s="255" t="s">
        <v>475</v>
      </c>
      <c r="F327" s="256" t="s">
        <v>476</v>
      </c>
      <c r="G327" s="257" t="s">
        <v>276</v>
      </c>
      <c r="H327" s="258">
        <v>18</v>
      </c>
      <c r="I327" s="259"/>
      <c r="J327" s="259">
        <f t="shared" si="20"/>
        <v>0</v>
      </c>
      <c r="K327" s="184" t="s">
        <v>137</v>
      </c>
      <c r="L327" s="189"/>
      <c r="M327" s="190" t="s">
        <v>1</v>
      </c>
      <c r="N327" s="191" t="s">
        <v>46</v>
      </c>
      <c r="O327" s="59"/>
      <c r="P327" s="154">
        <f t="shared" si="21"/>
        <v>0</v>
      </c>
      <c r="Q327" s="154">
        <v>1.9E-3</v>
      </c>
      <c r="R327" s="154">
        <f t="shared" si="22"/>
        <v>3.4200000000000001E-2</v>
      </c>
      <c r="S327" s="154">
        <v>0</v>
      </c>
      <c r="T327" s="155">
        <f t="shared" si="23"/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56" t="s">
        <v>176</v>
      </c>
      <c r="AT327" s="156" t="s">
        <v>225</v>
      </c>
      <c r="AU327" s="156" t="s">
        <v>91</v>
      </c>
      <c r="AY327" s="18" t="s">
        <v>131</v>
      </c>
      <c r="BE327" s="157">
        <f t="shared" si="24"/>
        <v>0</v>
      </c>
      <c r="BF327" s="157">
        <f t="shared" si="25"/>
        <v>0</v>
      </c>
      <c r="BG327" s="157">
        <f t="shared" si="26"/>
        <v>0</v>
      </c>
      <c r="BH327" s="157">
        <f t="shared" si="27"/>
        <v>0</v>
      </c>
      <c r="BI327" s="157">
        <f t="shared" si="28"/>
        <v>0</v>
      </c>
      <c r="BJ327" s="18" t="s">
        <v>89</v>
      </c>
      <c r="BK327" s="157">
        <f t="shared" si="29"/>
        <v>0</v>
      </c>
      <c r="BL327" s="18" t="s">
        <v>138</v>
      </c>
      <c r="BM327" s="156" t="s">
        <v>477</v>
      </c>
    </row>
    <row r="328" spans="1:65" s="2" customFormat="1" ht="16.5" customHeight="1">
      <c r="A328" s="33"/>
      <c r="B328" s="144"/>
      <c r="C328" s="145" t="s">
        <v>478</v>
      </c>
      <c r="D328" s="145" t="s">
        <v>133</v>
      </c>
      <c r="E328" s="146" t="s">
        <v>479</v>
      </c>
      <c r="F328" s="147" t="s">
        <v>480</v>
      </c>
      <c r="G328" s="148" t="s">
        <v>168</v>
      </c>
      <c r="H328" s="149">
        <v>274.8</v>
      </c>
      <c r="I328" s="150"/>
      <c r="J328" s="151">
        <f t="shared" si="20"/>
        <v>0</v>
      </c>
      <c r="K328" s="147" t="s">
        <v>137</v>
      </c>
      <c r="L328" s="34"/>
      <c r="M328" s="152" t="s">
        <v>1</v>
      </c>
      <c r="N328" s="153" t="s">
        <v>46</v>
      </c>
      <c r="O328" s="59"/>
      <c r="P328" s="154">
        <f t="shared" si="21"/>
        <v>0</v>
      </c>
      <c r="Q328" s="154">
        <v>0</v>
      </c>
      <c r="R328" s="154">
        <f t="shared" si="22"/>
        <v>0</v>
      </c>
      <c r="S328" s="154">
        <v>0</v>
      </c>
      <c r="T328" s="155">
        <f t="shared" si="23"/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56" t="s">
        <v>138</v>
      </c>
      <c r="AT328" s="156" t="s">
        <v>133</v>
      </c>
      <c r="AU328" s="156" t="s">
        <v>91</v>
      </c>
      <c r="AY328" s="18" t="s">
        <v>131</v>
      </c>
      <c r="BE328" s="157">
        <f t="shared" si="24"/>
        <v>0</v>
      </c>
      <c r="BF328" s="157">
        <f t="shared" si="25"/>
        <v>0</v>
      </c>
      <c r="BG328" s="157">
        <f t="shared" si="26"/>
        <v>0</v>
      </c>
      <c r="BH328" s="157">
        <f t="shared" si="27"/>
        <v>0</v>
      </c>
      <c r="BI328" s="157">
        <f t="shared" si="28"/>
        <v>0</v>
      </c>
      <c r="BJ328" s="18" t="s">
        <v>89</v>
      </c>
      <c r="BK328" s="157">
        <f t="shared" si="29"/>
        <v>0</v>
      </c>
      <c r="BL328" s="18" t="s">
        <v>138</v>
      </c>
      <c r="BM328" s="156" t="s">
        <v>481</v>
      </c>
    </row>
    <row r="329" spans="1:65" s="2" customFormat="1" ht="24.2" customHeight="1">
      <c r="A329" s="33"/>
      <c r="B329" s="144"/>
      <c r="C329" s="145" t="s">
        <v>482</v>
      </c>
      <c r="D329" s="145" t="s">
        <v>133</v>
      </c>
      <c r="E329" s="146" t="s">
        <v>483</v>
      </c>
      <c r="F329" s="147" t="s">
        <v>484</v>
      </c>
      <c r="G329" s="148" t="s">
        <v>168</v>
      </c>
      <c r="H329" s="149">
        <v>274.8</v>
      </c>
      <c r="I329" s="150"/>
      <c r="J329" s="151">
        <f t="shared" si="20"/>
        <v>0</v>
      </c>
      <c r="K329" s="147" t="s">
        <v>137</v>
      </c>
      <c r="L329" s="34"/>
      <c r="M329" s="152" t="s">
        <v>1</v>
      </c>
      <c r="N329" s="153" t="s">
        <v>46</v>
      </c>
      <c r="O329" s="59"/>
      <c r="P329" s="154">
        <f t="shared" si="21"/>
        <v>0</v>
      </c>
      <c r="Q329" s="154">
        <v>0</v>
      </c>
      <c r="R329" s="154">
        <f t="shared" si="22"/>
        <v>0</v>
      </c>
      <c r="S329" s="154">
        <v>0</v>
      </c>
      <c r="T329" s="155">
        <f t="shared" si="23"/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56" t="s">
        <v>138</v>
      </c>
      <c r="AT329" s="156" t="s">
        <v>133</v>
      </c>
      <c r="AU329" s="156" t="s">
        <v>91</v>
      </c>
      <c r="AY329" s="18" t="s">
        <v>131</v>
      </c>
      <c r="BE329" s="157">
        <f t="shared" si="24"/>
        <v>0</v>
      </c>
      <c r="BF329" s="157">
        <f t="shared" si="25"/>
        <v>0</v>
      </c>
      <c r="BG329" s="157">
        <f t="shared" si="26"/>
        <v>0</v>
      </c>
      <c r="BH329" s="157">
        <f t="shared" si="27"/>
        <v>0</v>
      </c>
      <c r="BI329" s="157">
        <f t="shared" si="28"/>
        <v>0</v>
      </c>
      <c r="BJ329" s="18" t="s">
        <v>89</v>
      </c>
      <c r="BK329" s="157">
        <f t="shared" si="29"/>
        <v>0</v>
      </c>
      <c r="BL329" s="18" t="s">
        <v>138</v>
      </c>
      <c r="BM329" s="156" t="s">
        <v>485</v>
      </c>
    </row>
    <row r="330" spans="1:65" s="2" customFormat="1" ht="24.2" customHeight="1">
      <c r="A330" s="33"/>
      <c r="B330" s="144"/>
      <c r="C330" s="145" t="s">
        <v>486</v>
      </c>
      <c r="D330" s="145" t="s">
        <v>133</v>
      </c>
      <c r="E330" s="146" t="s">
        <v>487</v>
      </c>
      <c r="F330" s="147" t="s">
        <v>488</v>
      </c>
      <c r="G330" s="148" t="s">
        <v>276</v>
      </c>
      <c r="H330" s="149">
        <v>6</v>
      </c>
      <c r="I330" s="150"/>
      <c r="J330" s="151">
        <f t="shared" si="20"/>
        <v>0</v>
      </c>
      <c r="K330" s="147" t="s">
        <v>137</v>
      </c>
      <c r="L330" s="34"/>
      <c r="M330" s="152" t="s">
        <v>1</v>
      </c>
      <c r="N330" s="153" t="s">
        <v>46</v>
      </c>
      <c r="O330" s="59"/>
      <c r="P330" s="154">
        <f t="shared" si="21"/>
        <v>0</v>
      </c>
      <c r="Q330" s="154">
        <v>0.45937</v>
      </c>
      <c r="R330" s="154">
        <f t="shared" si="22"/>
        <v>2.7562199999999999</v>
      </c>
      <c r="S330" s="154">
        <v>0</v>
      </c>
      <c r="T330" s="155">
        <f t="shared" si="23"/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56" t="s">
        <v>138</v>
      </c>
      <c r="AT330" s="156" t="s">
        <v>133</v>
      </c>
      <c r="AU330" s="156" t="s">
        <v>91</v>
      </c>
      <c r="AY330" s="18" t="s">
        <v>131</v>
      </c>
      <c r="BE330" s="157">
        <f t="shared" si="24"/>
        <v>0</v>
      </c>
      <c r="BF330" s="157">
        <f t="shared" si="25"/>
        <v>0</v>
      </c>
      <c r="BG330" s="157">
        <f t="shared" si="26"/>
        <v>0</v>
      </c>
      <c r="BH330" s="157">
        <f t="shared" si="27"/>
        <v>0</v>
      </c>
      <c r="BI330" s="157">
        <f t="shared" si="28"/>
        <v>0</v>
      </c>
      <c r="BJ330" s="18" t="s">
        <v>89</v>
      </c>
      <c r="BK330" s="157">
        <f t="shared" si="29"/>
        <v>0</v>
      </c>
      <c r="BL330" s="18" t="s">
        <v>138</v>
      </c>
      <c r="BM330" s="156" t="s">
        <v>489</v>
      </c>
    </row>
    <row r="331" spans="1:65" s="2" customFormat="1" ht="24.2" customHeight="1">
      <c r="A331" s="33"/>
      <c r="B331" s="144"/>
      <c r="C331" s="145" t="s">
        <v>490</v>
      </c>
      <c r="D331" s="145" t="s">
        <v>133</v>
      </c>
      <c r="E331" s="146" t="s">
        <v>491</v>
      </c>
      <c r="F331" s="147" t="s">
        <v>492</v>
      </c>
      <c r="G331" s="148" t="s">
        <v>276</v>
      </c>
      <c r="H331" s="149">
        <v>2</v>
      </c>
      <c r="I331" s="150"/>
      <c r="J331" s="151">
        <f t="shared" si="20"/>
        <v>0</v>
      </c>
      <c r="K331" s="147" t="s">
        <v>137</v>
      </c>
      <c r="L331" s="34"/>
      <c r="M331" s="152" t="s">
        <v>1</v>
      </c>
      <c r="N331" s="153" t="s">
        <v>46</v>
      </c>
      <c r="O331" s="59"/>
      <c r="P331" s="154">
        <f t="shared" si="21"/>
        <v>0</v>
      </c>
      <c r="Q331" s="154">
        <v>0</v>
      </c>
      <c r="R331" s="154">
        <f t="shared" si="22"/>
        <v>0</v>
      </c>
      <c r="S331" s="154">
        <v>0.05</v>
      </c>
      <c r="T331" s="155">
        <f t="shared" si="23"/>
        <v>0.1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56" t="s">
        <v>138</v>
      </c>
      <c r="AT331" s="156" t="s">
        <v>133</v>
      </c>
      <c r="AU331" s="156" t="s">
        <v>91</v>
      </c>
      <c r="AY331" s="18" t="s">
        <v>131</v>
      </c>
      <c r="BE331" s="157">
        <f t="shared" si="24"/>
        <v>0</v>
      </c>
      <c r="BF331" s="157">
        <f t="shared" si="25"/>
        <v>0</v>
      </c>
      <c r="BG331" s="157">
        <f t="shared" si="26"/>
        <v>0</v>
      </c>
      <c r="BH331" s="157">
        <f t="shared" si="27"/>
        <v>0</v>
      </c>
      <c r="BI331" s="157">
        <f t="shared" si="28"/>
        <v>0</v>
      </c>
      <c r="BJ331" s="18" t="s">
        <v>89</v>
      </c>
      <c r="BK331" s="157">
        <f t="shared" si="29"/>
        <v>0</v>
      </c>
      <c r="BL331" s="18" t="s">
        <v>138</v>
      </c>
      <c r="BM331" s="156" t="s">
        <v>493</v>
      </c>
    </row>
    <row r="332" spans="1:65" s="2" customFormat="1" ht="24.2" customHeight="1">
      <c r="A332" s="33"/>
      <c r="B332" s="144"/>
      <c r="C332" s="145" t="s">
        <v>494</v>
      </c>
      <c r="D332" s="145" t="s">
        <v>133</v>
      </c>
      <c r="E332" s="146" t="s">
        <v>495</v>
      </c>
      <c r="F332" s="147" t="s">
        <v>496</v>
      </c>
      <c r="G332" s="148" t="s">
        <v>276</v>
      </c>
      <c r="H332" s="149">
        <v>18</v>
      </c>
      <c r="I332" s="150"/>
      <c r="J332" s="151">
        <f t="shared" si="20"/>
        <v>0</v>
      </c>
      <c r="K332" s="147" t="s">
        <v>137</v>
      </c>
      <c r="L332" s="34"/>
      <c r="M332" s="152" t="s">
        <v>1</v>
      </c>
      <c r="N332" s="153" t="s">
        <v>46</v>
      </c>
      <c r="O332" s="59"/>
      <c r="P332" s="154">
        <f t="shared" si="21"/>
        <v>0</v>
      </c>
      <c r="Q332" s="154">
        <v>0.04</v>
      </c>
      <c r="R332" s="154">
        <f t="shared" si="22"/>
        <v>0.72</v>
      </c>
      <c r="S332" s="154">
        <v>0</v>
      </c>
      <c r="T332" s="155">
        <f t="shared" si="23"/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56" t="s">
        <v>138</v>
      </c>
      <c r="AT332" s="156" t="s">
        <v>133</v>
      </c>
      <c r="AU332" s="156" t="s">
        <v>91</v>
      </c>
      <c r="AY332" s="18" t="s">
        <v>131</v>
      </c>
      <c r="BE332" s="157">
        <f t="shared" si="24"/>
        <v>0</v>
      </c>
      <c r="BF332" s="157">
        <f t="shared" si="25"/>
        <v>0</v>
      </c>
      <c r="BG332" s="157">
        <f t="shared" si="26"/>
        <v>0</v>
      </c>
      <c r="BH332" s="157">
        <f t="shared" si="27"/>
        <v>0</v>
      </c>
      <c r="BI332" s="157">
        <f t="shared" si="28"/>
        <v>0</v>
      </c>
      <c r="BJ332" s="18" t="s">
        <v>89</v>
      </c>
      <c r="BK332" s="157">
        <f t="shared" si="29"/>
        <v>0</v>
      </c>
      <c r="BL332" s="18" t="s">
        <v>138</v>
      </c>
      <c r="BM332" s="156" t="s">
        <v>497</v>
      </c>
    </row>
    <row r="333" spans="1:65" s="2" customFormat="1" ht="16.5" customHeight="1">
      <c r="A333" s="33"/>
      <c r="B333" s="144"/>
      <c r="C333" s="182" t="s">
        <v>498</v>
      </c>
      <c r="D333" s="182" t="s">
        <v>225</v>
      </c>
      <c r="E333" s="255" t="s">
        <v>499</v>
      </c>
      <c r="F333" s="256" t="s">
        <v>500</v>
      </c>
      <c r="G333" s="257" t="s">
        <v>276</v>
      </c>
      <c r="H333" s="258">
        <v>18</v>
      </c>
      <c r="I333" s="259"/>
      <c r="J333" s="259">
        <f t="shared" si="20"/>
        <v>0</v>
      </c>
      <c r="K333" s="184" t="s">
        <v>137</v>
      </c>
      <c r="L333" s="189"/>
      <c r="M333" s="190" t="s">
        <v>1</v>
      </c>
      <c r="N333" s="191" t="s">
        <v>46</v>
      </c>
      <c r="O333" s="59"/>
      <c r="P333" s="154">
        <f t="shared" si="21"/>
        <v>0</v>
      </c>
      <c r="Q333" s="154">
        <v>7.3000000000000001E-3</v>
      </c>
      <c r="R333" s="154">
        <f t="shared" si="22"/>
        <v>0.13139999999999999</v>
      </c>
      <c r="S333" s="154">
        <v>0</v>
      </c>
      <c r="T333" s="155">
        <f t="shared" si="23"/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56" t="s">
        <v>176</v>
      </c>
      <c r="AT333" s="156" t="s">
        <v>225</v>
      </c>
      <c r="AU333" s="156" t="s">
        <v>91</v>
      </c>
      <c r="AY333" s="18" t="s">
        <v>131</v>
      </c>
      <c r="BE333" s="157">
        <f t="shared" si="24"/>
        <v>0</v>
      </c>
      <c r="BF333" s="157">
        <f t="shared" si="25"/>
        <v>0</v>
      </c>
      <c r="BG333" s="157">
        <f t="shared" si="26"/>
        <v>0</v>
      </c>
      <c r="BH333" s="157">
        <f t="shared" si="27"/>
        <v>0</v>
      </c>
      <c r="BI333" s="157">
        <f t="shared" si="28"/>
        <v>0</v>
      </c>
      <c r="BJ333" s="18" t="s">
        <v>89</v>
      </c>
      <c r="BK333" s="157">
        <f t="shared" si="29"/>
        <v>0</v>
      </c>
      <c r="BL333" s="18" t="s">
        <v>138</v>
      </c>
      <c r="BM333" s="156" t="s">
        <v>501</v>
      </c>
    </row>
    <row r="334" spans="1:65" s="2" customFormat="1" ht="24.2" customHeight="1">
      <c r="A334" s="33"/>
      <c r="B334" s="144"/>
      <c r="C334" s="182" t="s">
        <v>502</v>
      </c>
      <c r="D334" s="182" t="s">
        <v>225</v>
      </c>
      <c r="E334" s="255" t="s">
        <v>503</v>
      </c>
      <c r="F334" s="256" t="s">
        <v>504</v>
      </c>
      <c r="G334" s="257" t="s">
        <v>276</v>
      </c>
      <c r="H334" s="258">
        <v>18</v>
      </c>
      <c r="I334" s="259"/>
      <c r="J334" s="259">
        <f t="shared" si="20"/>
        <v>0</v>
      </c>
      <c r="K334" s="184" t="s">
        <v>1</v>
      </c>
      <c r="L334" s="189"/>
      <c r="M334" s="190" t="s">
        <v>1</v>
      </c>
      <c r="N334" s="191" t="s">
        <v>46</v>
      </c>
      <c r="O334" s="59"/>
      <c r="P334" s="154">
        <f t="shared" si="21"/>
        <v>0</v>
      </c>
      <c r="Q334" s="154">
        <v>6.4999999999999997E-4</v>
      </c>
      <c r="R334" s="154">
        <f t="shared" si="22"/>
        <v>1.1699999999999999E-2</v>
      </c>
      <c r="S334" s="154">
        <v>0</v>
      </c>
      <c r="T334" s="155">
        <f t="shared" si="23"/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56" t="s">
        <v>176</v>
      </c>
      <c r="AT334" s="156" t="s">
        <v>225</v>
      </c>
      <c r="AU334" s="156" t="s">
        <v>91</v>
      </c>
      <c r="AY334" s="18" t="s">
        <v>131</v>
      </c>
      <c r="BE334" s="157">
        <f t="shared" si="24"/>
        <v>0</v>
      </c>
      <c r="BF334" s="157">
        <f t="shared" si="25"/>
        <v>0</v>
      </c>
      <c r="BG334" s="157">
        <f t="shared" si="26"/>
        <v>0</v>
      </c>
      <c r="BH334" s="157">
        <f t="shared" si="27"/>
        <v>0</v>
      </c>
      <c r="BI334" s="157">
        <f t="shared" si="28"/>
        <v>0</v>
      </c>
      <c r="BJ334" s="18" t="s">
        <v>89</v>
      </c>
      <c r="BK334" s="157">
        <f t="shared" si="29"/>
        <v>0</v>
      </c>
      <c r="BL334" s="18" t="s">
        <v>138</v>
      </c>
      <c r="BM334" s="156" t="s">
        <v>505</v>
      </c>
    </row>
    <row r="335" spans="1:65" s="2" customFormat="1" ht="24.2" customHeight="1">
      <c r="A335" s="33"/>
      <c r="B335" s="144"/>
      <c r="C335" s="145" t="s">
        <v>506</v>
      </c>
      <c r="D335" s="145" t="s">
        <v>133</v>
      </c>
      <c r="E335" s="146" t="s">
        <v>507</v>
      </c>
      <c r="F335" s="147" t="s">
        <v>508</v>
      </c>
      <c r="G335" s="148" t="s">
        <v>276</v>
      </c>
      <c r="H335" s="149">
        <v>7</v>
      </c>
      <c r="I335" s="150"/>
      <c r="J335" s="151">
        <f t="shared" si="20"/>
        <v>0</v>
      </c>
      <c r="K335" s="147" t="s">
        <v>137</v>
      </c>
      <c r="L335" s="34"/>
      <c r="M335" s="152" t="s">
        <v>1</v>
      </c>
      <c r="N335" s="153" t="s">
        <v>46</v>
      </c>
      <c r="O335" s="59"/>
      <c r="P335" s="154">
        <f t="shared" si="21"/>
        <v>0</v>
      </c>
      <c r="Q335" s="154">
        <v>0.04</v>
      </c>
      <c r="R335" s="154">
        <f t="shared" si="22"/>
        <v>0.28000000000000003</v>
      </c>
      <c r="S335" s="154">
        <v>0</v>
      </c>
      <c r="T335" s="155">
        <f t="shared" si="23"/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56" t="s">
        <v>138</v>
      </c>
      <c r="AT335" s="156" t="s">
        <v>133</v>
      </c>
      <c r="AU335" s="156" t="s">
        <v>91</v>
      </c>
      <c r="AY335" s="18" t="s">
        <v>131</v>
      </c>
      <c r="BE335" s="157">
        <f t="shared" si="24"/>
        <v>0</v>
      </c>
      <c r="BF335" s="157">
        <f t="shared" si="25"/>
        <v>0</v>
      </c>
      <c r="BG335" s="157">
        <f t="shared" si="26"/>
        <v>0</v>
      </c>
      <c r="BH335" s="157">
        <f t="shared" si="27"/>
        <v>0</v>
      </c>
      <c r="BI335" s="157">
        <f t="shared" si="28"/>
        <v>0</v>
      </c>
      <c r="BJ335" s="18" t="s">
        <v>89</v>
      </c>
      <c r="BK335" s="157">
        <f t="shared" si="29"/>
        <v>0</v>
      </c>
      <c r="BL335" s="18" t="s">
        <v>138</v>
      </c>
      <c r="BM335" s="156" t="s">
        <v>509</v>
      </c>
    </row>
    <row r="336" spans="1:65" s="2" customFormat="1" ht="24.2" customHeight="1">
      <c r="A336" s="33"/>
      <c r="B336" s="144"/>
      <c r="C336" s="182" t="s">
        <v>510</v>
      </c>
      <c r="D336" s="182" t="s">
        <v>225</v>
      </c>
      <c r="E336" s="255" t="s">
        <v>511</v>
      </c>
      <c r="F336" s="256" t="s">
        <v>512</v>
      </c>
      <c r="G336" s="257" t="s">
        <v>276</v>
      </c>
      <c r="H336" s="258">
        <v>7</v>
      </c>
      <c r="I336" s="259"/>
      <c r="J336" s="259">
        <f t="shared" si="20"/>
        <v>0</v>
      </c>
      <c r="K336" s="184" t="s">
        <v>137</v>
      </c>
      <c r="L336" s="189"/>
      <c r="M336" s="190" t="s">
        <v>1</v>
      </c>
      <c r="N336" s="191" t="s">
        <v>46</v>
      </c>
      <c r="O336" s="59"/>
      <c r="P336" s="154">
        <f t="shared" si="21"/>
        <v>0</v>
      </c>
      <c r="Q336" s="154">
        <v>1.3299999999999999E-2</v>
      </c>
      <c r="R336" s="154">
        <f t="shared" si="22"/>
        <v>9.3099999999999988E-2</v>
      </c>
      <c r="S336" s="154">
        <v>0</v>
      </c>
      <c r="T336" s="155">
        <f t="shared" si="23"/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56" t="s">
        <v>176</v>
      </c>
      <c r="AT336" s="156" t="s">
        <v>225</v>
      </c>
      <c r="AU336" s="156" t="s">
        <v>91</v>
      </c>
      <c r="AY336" s="18" t="s">
        <v>131</v>
      </c>
      <c r="BE336" s="157">
        <f t="shared" si="24"/>
        <v>0</v>
      </c>
      <c r="BF336" s="157">
        <f t="shared" si="25"/>
        <v>0</v>
      </c>
      <c r="BG336" s="157">
        <f t="shared" si="26"/>
        <v>0</v>
      </c>
      <c r="BH336" s="157">
        <f t="shared" si="27"/>
        <v>0</v>
      </c>
      <c r="BI336" s="157">
        <f t="shared" si="28"/>
        <v>0</v>
      </c>
      <c r="BJ336" s="18" t="s">
        <v>89</v>
      </c>
      <c r="BK336" s="157">
        <f t="shared" si="29"/>
        <v>0</v>
      </c>
      <c r="BL336" s="18" t="s">
        <v>138</v>
      </c>
      <c r="BM336" s="156" t="s">
        <v>513</v>
      </c>
    </row>
    <row r="337" spans="1:65" s="2" customFormat="1" ht="24.2" customHeight="1">
      <c r="A337" s="33"/>
      <c r="B337" s="144"/>
      <c r="C337" s="182" t="s">
        <v>514</v>
      </c>
      <c r="D337" s="182" t="s">
        <v>225</v>
      </c>
      <c r="E337" s="255" t="s">
        <v>503</v>
      </c>
      <c r="F337" s="256" t="s">
        <v>504</v>
      </c>
      <c r="G337" s="257" t="s">
        <v>276</v>
      </c>
      <c r="H337" s="258">
        <v>7</v>
      </c>
      <c r="I337" s="259"/>
      <c r="J337" s="259">
        <f t="shared" si="20"/>
        <v>0</v>
      </c>
      <c r="K337" s="184" t="s">
        <v>1</v>
      </c>
      <c r="L337" s="189"/>
      <c r="M337" s="190" t="s">
        <v>1</v>
      </c>
      <c r="N337" s="191" t="s">
        <v>46</v>
      </c>
      <c r="O337" s="59"/>
      <c r="P337" s="154">
        <f t="shared" si="21"/>
        <v>0</v>
      </c>
      <c r="Q337" s="154">
        <v>6.4999999999999997E-4</v>
      </c>
      <c r="R337" s="154">
        <f t="shared" si="22"/>
        <v>4.5500000000000002E-3</v>
      </c>
      <c r="S337" s="154">
        <v>0</v>
      </c>
      <c r="T337" s="155">
        <f t="shared" si="23"/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56" t="s">
        <v>176</v>
      </c>
      <c r="AT337" s="156" t="s">
        <v>225</v>
      </c>
      <c r="AU337" s="156" t="s">
        <v>91</v>
      </c>
      <c r="AY337" s="18" t="s">
        <v>131</v>
      </c>
      <c r="BE337" s="157">
        <f t="shared" si="24"/>
        <v>0</v>
      </c>
      <c r="BF337" s="157">
        <f t="shared" si="25"/>
        <v>0</v>
      </c>
      <c r="BG337" s="157">
        <f t="shared" si="26"/>
        <v>0</v>
      </c>
      <c r="BH337" s="157">
        <f t="shared" si="27"/>
        <v>0</v>
      </c>
      <c r="BI337" s="157">
        <f t="shared" si="28"/>
        <v>0</v>
      </c>
      <c r="BJ337" s="18" t="s">
        <v>89</v>
      </c>
      <c r="BK337" s="157">
        <f t="shared" si="29"/>
        <v>0</v>
      </c>
      <c r="BL337" s="18" t="s">
        <v>138</v>
      </c>
      <c r="BM337" s="156" t="s">
        <v>515</v>
      </c>
    </row>
    <row r="338" spans="1:65" s="2" customFormat="1" ht="24.2" customHeight="1">
      <c r="A338" s="33"/>
      <c r="B338" s="144"/>
      <c r="C338" s="145" t="s">
        <v>516</v>
      </c>
      <c r="D338" s="145" t="s">
        <v>133</v>
      </c>
      <c r="E338" s="146" t="s">
        <v>517</v>
      </c>
      <c r="F338" s="147" t="s">
        <v>518</v>
      </c>
      <c r="G338" s="148" t="s">
        <v>276</v>
      </c>
      <c r="H338" s="149">
        <v>2</v>
      </c>
      <c r="I338" s="150"/>
      <c r="J338" s="151">
        <f t="shared" si="20"/>
        <v>0</v>
      </c>
      <c r="K338" s="147" t="s">
        <v>137</v>
      </c>
      <c r="L338" s="34"/>
      <c r="M338" s="152" t="s">
        <v>1</v>
      </c>
      <c r="N338" s="153" t="s">
        <v>46</v>
      </c>
      <c r="O338" s="59"/>
      <c r="P338" s="154">
        <f t="shared" si="21"/>
        <v>0</v>
      </c>
      <c r="Q338" s="154">
        <v>0.05</v>
      </c>
      <c r="R338" s="154">
        <f t="shared" si="22"/>
        <v>0.1</v>
      </c>
      <c r="S338" s="154">
        <v>0</v>
      </c>
      <c r="T338" s="155">
        <f t="shared" si="23"/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56" t="s">
        <v>138</v>
      </c>
      <c r="AT338" s="156" t="s">
        <v>133</v>
      </c>
      <c r="AU338" s="156" t="s">
        <v>91</v>
      </c>
      <c r="AY338" s="18" t="s">
        <v>131</v>
      </c>
      <c r="BE338" s="157">
        <f t="shared" si="24"/>
        <v>0</v>
      </c>
      <c r="BF338" s="157">
        <f t="shared" si="25"/>
        <v>0</v>
      </c>
      <c r="BG338" s="157">
        <f t="shared" si="26"/>
        <v>0</v>
      </c>
      <c r="BH338" s="157">
        <f t="shared" si="27"/>
        <v>0</v>
      </c>
      <c r="BI338" s="157">
        <f t="shared" si="28"/>
        <v>0</v>
      </c>
      <c r="BJ338" s="18" t="s">
        <v>89</v>
      </c>
      <c r="BK338" s="157">
        <f t="shared" si="29"/>
        <v>0</v>
      </c>
      <c r="BL338" s="18" t="s">
        <v>138</v>
      </c>
      <c r="BM338" s="156" t="s">
        <v>519</v>
      </c>
    </row>
    <row r="339" spans="1:65" s="2" customFormat="1" ht="16.5" customHeight="1">
      <c r="A339" s="33"/>
      <c r="B339" s="144"/>
      <c r="C339" s="182" t="s">
        <v>520</v>
      </c>
      <c r="D339" s="182" t="s">
        <v>225</v>
      </c>
      <c r="E339" s="255" t="s">
        <v>521</v>
      </c>
      <c r="F339" s="256" t="s">
        <v>522</v>
      </c>
      <c r="G339" s="257" t="s">
        <v>276</v>
      </c>
      <c r="H339" s="258">
        <v>2</v>
      </c>
      <c r="I339" s="259"/>
      <c r="J339" s="259">
        <f t="shared" si="20"/>
        <v>0</v>
      </c>
      <c r="K339" s="184" t="s">
        <v>137</v>
      </c>
      <c r="L339" s="189"/>
      <c r="M339" s="190" t="s">
        <v>1</v>
      </c>
      <c r="N339" s="191" t="s">
        <v>46</v>
      </c>
      <c r="O339" s="59"/>
      <c r="P339" s="154">
        <f t="shared" si="21"/>
        <v>0</v>
      </c>
      <c r="Q339" s="154">
        <v>2.9499999999999998E-2</v>
      </c>
      <c r="R339" s="154">
        <f t="shared" si="22"/>
        <v>5.8999999999999997E-2</v>
      </c>
      <c r="S339" s="154">
        <v>0</v>
      </c>
      <c r="T339" s="155">
        <f t="shared" si="23"/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56" t="s">
        <v>176</v>
      </c>
      <c r="AT339" s="156" t="s">
        <v>225</v>
      </c>
      <c r="AU339" s="156" t="s">
        <v>91</v>
      </c>
      <c r="AY339" s="18" t="s">
        <v>131</v>
      </c>
      <c r="BE339" s="157">
        <f t="shared" si="24"/>
        <v>0</v>
      </c>
      <c r="BF339" s="157">
        <f t="shared" si="25"/>
        <v>0</v>
      </c>
      <c r="BG339" s="157">
        <f t="shared" si="26"/>
        <v>0</v>
      </c>
      <c r="BH339" s="157">
        <f t="shared" si="27"/>
        <v>0</v>
      </c>
      <c r="BI339" s="157">
        <f t="shared" si="28"/>
        <v>0</v>
      </c>
      <c r="BJ339" s="18" t="s">
        <v>89</v>
      </c>
      <c r="BK339" s="157">
        <f t="shared" si="29"/>
        <v>0</v>
      </c>
      <c r="BL339" s="18" t="s">
        <v>138</v>
      </c>
      <c r="BM339" s="156" t="s">
        <v>523</v>
      </c>
    </row>
    <row r="340" spans="1:65" s="2" customFormat="1" ht="24.2" customHeight="1">
      <c r="A340" s="33"/>
      <c r="B340" s="144"/>
      <c r="C340" s="182" t="s">
        <v>524</v>
      </c>
      <c r="D340" s="182" t="s">
        <v>225</v>
      </c>
      <c r="E340" s="255" t="s">
        <v>525</v>
      </c>
      <c r="F340" s="256" t="s">
        <v>526</v>
      </c>
      <c r="G340" s="257" t="s">
        <v>276</v>
      </c>
      <c r="H340" s="258">
        <v>2</v>
      </c>
      <c r="I340" s="259"/>
      <c r="J340" s="259">
        <f t="shared" si="20"/>
        <v>0</v>
      </c>
      <c r="K340" s="184" t="s">
        <v>1</v>
      </c>
      <c r="L340" s="189"/>
      <c r="M340" s="190" t="s">
        <v>1</v>
      </c>
      <c r="N340" s="191" t="s">
        <v>46</v>
      </c>
      <c r="O340" s="59"/>
      <c r="P340" s="154">
        <f t="shared" si="21"/>
        <v>0</v>
      </c>
      <c r="Q340" s="154">
        <v>1.9E-3</v>
      </c>
      <c r="R340" s="154">
        <f t="shared" si="22"/>
        <v>3.8E-3</v>
      </c>
      <c r="S340" s="154">
        <v>0</v>
      </c>
      <c r="T340" s="155">
        <f t="shared" si="23"/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56" t="s">
        <v>176</v>
      </c>
      <c r="AT340" s="156" t="s">
        <v>225</v>
      </c>
      <c r="AU340" s="156" t="s">
        <v>91</v>
      </c>
      <c r="AY340" s="18" t="s">
        <v>131</v>
      </c>
      <c r="BE340" s="157">
        <f t="shared" si="24"/>
        <v>0</v>
      </c>
      <c r="BF340" s="157">
        <f t="shared" si="25"/>
        <v>0</v>
      </c>
      <c r="BG340" s="157">
        <f t="shared" si="26"/>
        <v>0</v>
      </c>
      <c r="BH340" s="157">
        <f t="shared" si="27"/>
        <v>0</v>
      </c>
      <c r="BI340" s="157">
        <f t="shared" si="28"/>
        <v>0</v>
      </c>
      <c r="BJ340" s="18" t="s">
        <v>89</v>
      </c>
      <c r="BK340" s="157">
        <f t="shared" si="29"/>
        <v>0</v>
      </c>
      <c r="BL340" s="18" t="s">
        <v>138</v>
      </c>
      <c r="BM340" s="156" t="s">
        <v>527</v>
      </c>
    </row>
    <row r="341" spans="1:65" s="2" customFormat="1" ht="24.2" customHeight="1">
      <c r="A341" s="33"/>
      <c r="B341" s="144"/>
      <c r="C341" s="145" t="s">
        <v>528</v>
      </c>
      <c r="D341" s="145" t="s">
        <v>133</v>
      </c>
      <c r="E341" s="146" t="s">
        <v>529</v>
      </c>
      <c r="F341" s="147" t="s">
        <v>530</v>
      </c>
      <c r="G341" s="148" t="s">
        <v>168</v>
      </c>
      <c r="H341" s="149">
        <v>274.8</v>
      </c>
      <c r="I341" s="150"/>
      <c r="J341" s="151">
        <f t="shared" si="20"/>
        <v>0</v>
      </c>
      <c r="K341" s="147" t="s">
        <v>137</v>
      </c>
      <c r="L341" s="34"/>
      <c r="M341" s="152" t="s">
        <v>1</v>
      </c>
      <c r="N341" s="153" t="s">
        <v>46</v>
      </c>
      <c r="O341" s="59"/>
      <c r="P341" s="154">
        <f t="shared" si="21"/>
        <v>0</v>
      </c>
      <c r="Q341" s="154">
        <v>9.0000000000000006E-5</v>
      </c>
      <c r="R341" s="154">
        <f t="shared" si="22"/>
        <v>2.4732000000000004E-2</v>
      </c>
      <c r="S341" s="154">
        <v>0</v>
      </c>
      <c r="T341" s="155">
        <f t="shared" si="23"/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56" t="s">
        <v>138</v>
      </c>
      <c r="AT341" s="156" t="s">
        <v>133</v>
      </c>
      <c r="AU341" s="156" t="s">
        <v>91</v>
      </c>
      <c r="AY341" s="18" t="s">
        <v>131</v>
      </c>
      <c r="BE341" s="157">
        <f t="shared" si="24"/>
        <v>0</v>
      </c>
      <c r="BF341" s="157">
        <f t="shared" si="25"/>
        <v>0</v>
      </c>
      <c r="BG341" s="157">
        <f t="shared" si="26"/>
        <v>0</v>
      </c>
      <c r="BH341" s="157">
        <f t="shared" si="27"/>
        <v>0</v>
      </c>
      <c r="BI341" s="157">
        <f t="shared" si="28"/>
        <v>0</v>
      </c>
      <c r="BJ341" s="18" t="s">
        <v>89</v>
      </c>
      <c r="BK341" s="157">
        <f t="shared" si="29"/>
        <v>0</v>
      </c>
      <c r="BL341" s="18" t="s">
        <v>138</v>
      </c>
      <c r="BM341" s="156" t="s">
        <v>531</v>
      </c>
    </row>
    <row r="342" spans="1:65" s="14" customFormat="1" ht="11.25">
      <c r="B342" s="166"/>
      <c r="D342" s="159" t="s">
        <v>140</v>
      </c>
      <c r="E342" s="167" t="s">
        <v>1</v>
      </c>
      <c r="F342" s="168" t="s">
        <v>532</v>
      </c>
      <c r="H342" s="169">
        <v>274.8</v>
      </c>
      <c r="I342" s="170"/>
      <c r="L342" s="166"/>
      <c r="M342" s="171"/>
      <c r="N342" s="172"/>
      <c r="O342" s="172"/>
      <c r="P342" s="172"/>
      <c r="Q342" s="172"/>
      <c r="R342" s="172"/>
      <c r="S342" s="172"/>
      <c r="T342" s="173"/>
      <c r="AT342" s="167" t="s">
        <v>140</v>
      </c>
      <c r="AU342" s="167" t="s">
        <v>91</v>
      </c>
      <c r="AV342" s="14" t="s">
        <v>91</v>
      </c>
      <c r="AW342" s="14" t="s">
        <v>36</v>
      </c>
      <c r="AX342" s="14" t="s">
        <v>89</v>
      </c>
      <c r="AY342" s="167" t="s">
        <v>131</v>
      </c>
    </row>
    <row r="343" spans="1:65" s="2" customFormat="1" ht="24.2" customHeight="1">
      <c r="A343" s="33"/>
      <c r="B343" s="144"/>
      <c r="C343" s="145" t="s">
        <v>533</v>
      </c>
      <c r="D343" s="145" t="s">
        <v>133</v>
      </c>
      <c r="E343" s="146" t="s">
        <v>534</v>
      </c>
      <c r="F343" s="147" t="s">
        <v>535</v>
      </c>
      <c r="G343" s="148" t="s">
        <v>276</v>
      </c>
      <c r="H343" s="149">
        <v>17</v>
      </c>
      <c r="I343" s="150"/>
      <c r="J343" s="151">
        <f>ROUND(I343*H343,2)</f>
        <v>0</v>
      </c>
      <c r="K343" s="147" t="s">
        <v>1</v>
      </c>
      <c r="L343" s="34"/>
      <c r="M343" s="152" t="s">
        <v>1</v>
      </c>
      <c r="N343" s="153" t="s">
        <v>46</v>
      </c>
      <c r="O343" s="59"/>
      <c r="P343" s="154">
        <f>O343*H343</f>
        <v>0</v>
      </c>
      <c r="Q343" s="154">
        <v>1.4999999999999999E-4</v>
      </c>
      <c r="R343" s="154">
        <f>Q343*H343</f>
        <v>2.5499999999999997E-3</v>
      </c>
      <c r="S343" s="154">
        <v>0</v>
      </c>
      <c r="T343" s="155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56" t="s">
        <v>138</v>
      </c>
      <c r="AT343" s="156" t="s">
        <v>133</v>
      </c>
      <c r="AU343" s="156" t="s">
        <v>91</v>
      </c>
      <c r="AY343" s="18" t="s">
        <v>131</v>
      </c>
      <c r="BE343" s="157">
        <f>IF(N343="základní",J343,0)</f>
        <v>0</v>
      </c>
      <c r="BF343" s="157">
        <f>IF(N343="snížená",J343,0)</f>
        <v>0</v>
      </c>
      <c r="BG343" s="157">
        <f>IF(N343="zákl. přenesená",J343,0)</f>
        <v>0</v>
      </c>
      <c r="BH343" s="157">
        <f>IF(N343="sníž. přenesená",J343,0)</f>
        <v>0</v>
      </c>
      <c r="BI343" s="157">
        <f>IF(N343="nulová",J343,0)</f>
        <v>0</v>
      </c>
      <c r="BJ343" s="18" t="s">
        <v>89</v>
      </c>
      <c r="BK343" s="157">
        <f>ROUND(I343*H343,2)</f>
        <v>0</v>
      </c>
      <c r="BL343" s="18" t="s">
        <v>138</v>
      </c>
      <c r="BM343" s="156" t="s">
        <v>536</v>
      </c>
    </row>
    <row r="344" spans="1:65" s="13" customFormat="1" ht="11.25">
      <c r="B344" s="158"/>
      <c r="D344" s="159" t="s">
        <v>140</v>
      </c>
      <c r="E344" s="160" t="s">
        <v>1</v>
      </c>
      <c r="F344" s="161" t="s">
        <v>537</v>
      </c>
      <c r="H344" s="160" t="s">
        <v>1</v>
      </c>
      <c r="I344" s="162"/>
      <c r="L344" s="158"/>
      <c r="M344" s="163"/>
      <c r="N344" s="164"/>
      <c r="O344" s="164"/>
      <c r="P344" s="164"/>
      <c r="Q344" s="164"/>
      <c r="R344" s="164"/>
      <c r="S344" s="164"/>
      <c r="T344" s="165"/>
      <c r="AT344" s="160" t="s">
        <v>140</v>
      </c>
      <c r="AU344" s="160" t="s">
        <v>91</v>
      </c>
      <c r="AV344" s="13" t="s">
        <v>89</v>
      </c>
      <c r="AW344" s="13" t="s">
        <v>36</v>
      </c>
      <c r="AX344" s="13" t="s">
        <v>81</v>
      </c>
      <c r="AY344" s="160" t="s">
        <v>131</v>
      </c>
    </row>
    <row r="345" spans="1:65" s="14" customFormat="1" ht="11.25">
      <c r="B345" s="166"/>
      <c r="D345" s="159" t="s">
        <v>140</v>
      </c>
      <c r="E345" s="167" t="s">
        <v>1</v>
      </c>
      <c r="F345" s="168" t="s">
        <v>235</v>
      </c>
      <c r="H345" s="169">
        <v>17</v>
      </c>
      <c r="I345" s="170"/>
      <c r="L345" s="166"/>
      <c r="M345" s="171"/>
      <c r="N345" s="172"/>
      <c r="O345" s="172"/>
      <c r="P345" s="172"/>
      <c r="Q345" s="172"/>
      <c r="R345" s="172"/>
      <c r="S345" s="172"/>
      <c r="T345" s="173"/>
      <c r="AT345" s="167" t="s">
        <v>140</v>
      </c>
      <c r="AU345" s="167" t="s">
        <v>91</v>
      </c>
      <c r="AV345" s="14" t="s">
        <v>91</v>
      </c>
      <c r="AW345" s="14" t="s">
        <v>36</v>
      </c>
      <c r="AX345" s="14" t="s">
        <v>89</v>
      </c>
      <c r="AY345" s="167" t="s">
        <v>131</v>
      </c>
    </row>
    <row r="346" spans="1:65" s="12" customFormat="1" ht="22.9" customHeight="1">
      <c r="B346" s="131"/>
      <c r="D346" s="132" t="s">
        <v>80</v>
      </c>
      <c r="E346" s="142" t="s">
        <v>182</v>
      </c>
      <c r="F346" s="142" t="s">
        <v>538</v>
      </c>
      <c r="I346" s="134"/>
      <c r="J346" s="143">
        <f>BK346</f>
        <v>0</v>
      </c>
      <c r="L346" s="131"/>
      <c r="M346" s="136"/>
      <c r="N346" s="137"/>
      <c r="O346" s="137"/>
      <c r="P346" s="138">
        <f>SUM(P347:P362)</f>
        <v>0</v>
      </c>
      <c r="Q346" s="137"/>
      <c r="R346" s="138">
        <f>SUM(R347:R362)</f>
        <v>0.19768000000000002</v>
      </c>
      <c r="S346" s="137"/>
      <c r="T346" s="139">
        <f>SUM(T347:T362)</f>
        <v>0</v>
      </c>
      <c r="AR346" s="132" t="s">
        <v>89</v>
      </c>
      <c r="AT346" s="140" t="s">
        <v>80</v>
      </c>
      <c r="AU346" s="140" t="s">
        <v>89</v>
      </c>
      <c r="AY346" s="132" t="s">
        <v>131</v>
      </c>
      <c r="BK346" s="141">
        <f>SUM(BK347:BK362)</f>
        <v>0</v>
      </c>
    </row>
    <row r="347" spans="1:65" s="2" customFormat="1" ht="37.9" customHeight="1">
      <c r="A347" s="33"/>
      <c r="B347" s="144"/>
      <c r="C347" s="145" t="s">
        <v>539</v>
      </c>
      <c r="D347" s="145" t="s">
        <v>133</v>
      </c>
      <c r="E347" s="146" t="s">
        <v>540</v>
      </c>
      <c r="F347" s="147" t="s">
        <v>541</v>
      </c>
      <c r="G347" s="148" t="s">
        <v>168</v>
      </c>
      <c r="H347" s="149">
        <v>564.79999999999995</v>
      </c>
      <c r="I347" s="150"/>
      <c r="J347" s="151">
        <f>ROUND(I347*H347,2)</f>
        <v>0</v>
      </c>
      <c r="K347" s="147" t="s">
        <v>137</v>
      </c>
      <c r="L347" s="34"/>
      <c r="M347" s="152" t="s">
        <v>1</v>
      </c>
      <c r="N347" s="153" t="s">
        <v>46</v>
      </c>
      <c r="O347" s="59"/>
      <c r="P347" s="154">
        <f>O347*H347</f>
        <v>0</v>
      </c>
      <c r="Q347" s="154">
        <v>1.0000000000000001E-5</v>
      </c>
      <c r="R347" s="154">
        <f>Q347*H347</f>
        <v>5.6480000000000002E-3</v>
      </c>
      <c r="S347" s="154">
        <v>0</v>
      </c>
      <c r="T347" s="155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56" t="s">
        <v>138</v>
      </c>
      <c r="AT347" s="156" t="s">
        <v>133</v>
      </c>
      <c r="AU347" s="156" t="s">
        <v>91</v>
      </c>
      <c r="AY347" s="18" t="s">
        <v>131</v>
      </c>
      <c r="BE347" s="157">
        <f>IF(N347="základní",J347,0)</f>
        <v>0</v>
      </c>
      <c r="BF347" s="157">
        <f>IF(N347="snížená",J347,0)</f>
        <v>0</v>
      </c>
      <c r="BG347" s="157">
        <f>IF(N347="zákl. přenesená",J347,0)</f>
        <v>0</v>
      </c>
      <c r="BH347" s="157">
        <f>IF(N347="sníž. přenesená",J347,0)</f>
        <v>0</v>
      </c>
      <c r="BI347" s="157">
        <f>IF(N347="nulová",J347,0)</f>
        <v>0</v>
      </c>
      <c r="BJ347" s="18" t="s">
        <v>89</v>
      </c>
      <c r="BK347" s="157">
        <f>ROUND(I347*H347,2)</f>
        <v>0</v>
      </c>
      <c r="BL347" s="18" t="s">
        <v>138</v>
      </c>
      <c r="BM347" s="156" t="s">
        <v>542</v>
      </c>
    </row>
    <row r="348" spans="1:65" s="14" customFormat="1" ht="11.25">
      <c r="B348" s="166"/>
      <c r="D348" s="159" t="s">
        <v>140</v>
      </c>
      <c r="E348" s="167" t="s">
        <v>1</v>
      </c>
      <c r="F348" s="168" t="s">
        <v>543</v>
      </c>
      <c r="H348" s="169">
        <v>552.79999999999995</v>
      </c>
      <c r="I348" s="170"/>
      <c r="L348" s="166"/>
      <c r="M348" s="171"/>
      <c r="N348" s="172"/>
      <c r="O348" s="172"/>
      <c r="P348" s="172"/>
      <c r="Q348" s="172"/>
      <c r="R348" s="172"/>
      <c r="S348" s="172"/>
      <c r="T348" s="173"/>
      <c r="AT348" s="167" t="s">
        <v>140</v>
      </c>
      <c r="AU348" s="167" t="s">
        <v>91</v>
      </c>
      <c r="AV348" s="14" t="s">
        <v>91</v>
      </c>
      <c r="AW348" s="14" t="s">
        <v>36</v>
      </c>
      <c r="AX348" s="14" t="s">
        <v>81</v>
      </c>
      <c r="AY348" s="167" t="s">
        <v>131</v>
      </c>
    </row>
    <row r="349" spans="1:65" s="14" customFormat="1" ht="11.25">
      <c r="B349" s="166"/>
      <c r="D349" s="159" t="s">
        <v>140</v>
      </c>
      <c r="E349" s="167" t="s">
        <v>1</v>
      </c>
      <c r="F349" s="168" t="s">
        <v>544</v>
      </c>
      <c r="H349" s="169">
        <v>12</v>
      </c>
      <c r="I349" s="170"/>
      <c r="L349" s="166"/>
      <c r="M349" s="171"/>
      <c r="N349" s="172"/>
      <c r="O349" s="172"/>
      <c r="P349" s="172"/>
      <c r="Q349" s="172"/>
      <c r="R349" s="172"/>
      <c r="S349" s="172"/>
      <c r="T349" s="173"/>
      <c r="AT349" s="167" t="s">
        <v>140</v>
      </c>
      <c r="AU349" s="167" t="s">
        <v>91</v>
      </c>
      <c r="AV349" s="14" t="s">
        <v>91</v>
      </c>
      <c r="AW349" s="14" t="s">
        <v>36</v>
      </c>
      <c r="AX349" s="14" t="s">
        <v>81</v>
      </c>
      <c r="AY349" s="167" t="s">
        <v>131</v>
      </c>
    </row>
    <row r="350" spans="1:65" s="15" customFormat="1" ht="11.25">
      <c r="B350" s="174"/>
      <c r="D350" s="159" t="s">
        <v>140</v>
      </c>
      <c r="E350" s="175" t="s">
        <v>1</v>
      </c>
      <c r="F350" s="176" t="s">
        <v>145</v>
      </c>
      <c r="H350" s="177">
        <v>564.79999999999995</v>
      </c>
      <c r="I350" s="178"/>
      <c r="L350" s="174"/>
      <c r="M350" s="179"/>
      <c r="N350" s="180"/>
      <c r="O350" s="180"/>
      <c r="P350" s="180"/>
      <c r="Q350" s="180"/>
      <c r="R350" s="180"/>
      <c r="S350" s="180"/>
      <c r="T350" s="181"/>
      <c r="AT350" s="175" t="s">
        <v>140</v>
      </c>
      <c r="AU350" s="175" t="s">
        <v>91</v>
      </c>
      <c r="AV350" s="15" t="s">
        <v>138</v>
      </c>
      <c r="AW350" s="15" t="s">
        <v>36</v>
      </c>
      <c r="AX350" s="15" t="s">
        <v>89</v>
      </c>
      <c r="AY350" s="175" t="s">
        <v>131</v>
      </c>
    </row>
    <row r="351" spans="1:65" s="2" customFormat="1" ht="55.5" customHeight="1">
      <c r="A351" s="33"/>
      <c r="B351" s="144"/>
      <c r="C351" s="145" t="s">
        <v>545</v>
      </c>
      <c r="D351" s="145" t="s">
        <v>133</v>
      </c>
      <c r="E351" s="146" t="s">
        <v>546</v>
      </c>
      <c r="F351" s="147" t="s">
        <v>547</v>
      </c>
      <c r="G351" s="148" t="s">
        <v>168</v>
      </c>
      <c r="H351" s="149">
        <v>564.79999999999995</v>
      </c>
      <c r="I351" s="150"/>
      <c r="J351" s="151">
        <f>ROUND(I351*H351,2)</f>
        <v>0</v>
      </c>
      <c r="K351" s="147" t="s">
        <v>137</v>
      </c>
      <c r="L351" s="34"/>
      <c r="M351" s="152" t="s">
        <v>1</v>
      </c>
      <c r="N351" s="153" t="s">
        <v>46</v>
      </c>
      <c r="O351" s="59"/>
      <c r="P351" s="154">
        <f>O351*H351</f>
        <v>0</v>
      </c>
      <c r="Q351" s="154">
        <v>3.4000000000000002E-4</v>
      </c>
      <c r="R351" s="154">
        <f>Q351*H351</f>
        <v>0.19203200000000001</v>
      </c>
      <c r="S351" s="154">
        <v>0</v>
      </c>
      <c r="T351" s="155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56" t="s">
        <v>138</v>
      </c>
      <c r="AT351" s="156" t="s">
        <v>133</v>
      </c>
      <c r="AU351" s="156" t="s">
        <v>91</v>
      </c>
      <c r="AY351" s="18" t="s">
        <v>131</v>
      </c>
      <c r="BE351" s="157">
        <f>IF(N351="základní",J351,0)</f>
        <v>0</v>
      </c>
      <c r="BF351" s="157">
        <f>IF(N351="snížená",J351,0)</f>
        <v>0</v>
      </c>
      <c r="BG351" s="157">
        <f>IF(N351="zákl. přenesená",J351,0)</f>
        <v>0</v>
      </c>
      <c r="BH351" s="157">
        <f>IF(N351="sníž. přenesená",J351,0)</f>
        <v>0</v>
      </c>
      <c r="BI351" s="157">
        <f>IF(N351="nulová",J351,0)</f>
        <v>0</v>
      </c>
      <c r="BJ351" s="18" t="s">
        <v>89</v>
      </c>
      <c r="BK351" s="157">
        <f>ROUND(I351*H351,2)</f>
        <v>0</v>
      </c>
      <c r="BL351" s="18" t="s">
        <v>138</v>
      </c>
      <c r="BM351" s="156" t="s">
        <v>548</v>
      </c>
    </row>
    <row r="352" spans="1:65" s="14" customFormat="1" ht="11.25">
      <c r="B352" s="166"/>
      <c r="D352" s="159" t="s">
        <v>140</v>
      </c>
      <c r="E352" s="167" t="s">
        <v>1</v>
      </c>
      <c r="F352" s="168" t="s">
        <v>543</v>
      </c>
      <c r="H352" s="169">
        <v>552.79999999999995</v>
      </c>
      <c r="I352" s="170"/>
      <c r="L352" s="166"/>
      <c r="M352" s="171"/>
      <c r="N352" s="172"/>
      <c r="O352" s="172"/>
      <c r="P352" s="172"/>
      <c r="Q352" s="172"/>
      <c r="R352" s="172"/>
      <c r="S352" s="172"/>
      <c r="T352" s="173"/>
      <c r="AT352" s="167" t="s">
        <v>140</v>
      </c>
      <c r="AU352" s="167" t="s">
        <v>91</v>
      </c>
      <c r="AV352" s="14" t="s">
        <v>91</v>
      </c>
      <c r="AW352" s="14" t="s">
        <v>36</v>
      </c>
      <c r="AX352" s="14" t="s">
        <v>81</v>
      </c>
      <c r="AY352" s="167" t="s">
        <v>131</v>
      </c>
    </row>
    <row r="353" spans="1:65" s="14" customFormat="1" ht="11.25">
      <c r="B353" s="166"/>
      <c r="D353" s="159" t="s">
        <v>140</v>
      </c>
      <c r="E353" s="167" t="s">
        <v>1</v>
      </c>
      <c r="F353" s="168" t="s">
        <v>544</v>
      </c>
      <c r="H353" s="169">
        <v>12</v>
      </c>
      <c r="I353" s="170"/>
      <c r="L353" s="166"/>
      <c r="M353" s="171"/>
      <c r="N353" s="172"/>
      <c r="O353" s="172"/>
      <c r="P353" s="172"/>
      <c r="Q353" s="172"/>
      <c r="R353" s="172"/>
      <c r="S353" s="172"/>
      <c r="T353" s="173"/>
      <c r="AT353" s="167" t="s">
        <v>140</v>
      </c>
      <c r="AU353" s="167" t="s">
        <v>91</v>
      </c>
      <c r="AV353" s="14" t="s">
        <v>91</v>
      </c>
      <c r="AW353" s="14" t="s">
        <v>36</v>
      </c>
      <c r="AX353" s="14" t="s">
        <v>81</v>
      </c>
      <c r="AY353" s="167" t="s">
        <v>131</v>
      </c>
    </row>
    <row r="354" spans="1:65" s="15" customFormat="1" ht="11.25">
      <c r="B354" s="174"/>
      <c r="D354" s="159" t="s">
        <v>140</v>
      </c>
      <c r="E354" s="175" t="s">
        <v>1</v>
      </c>
      <c r="F354" s="176" t="s">
        <v>145</v>
      </c>
      <c r="H354" s="177">
        <v>564.79999999999995</v>
      </c>
      <c r="I354" s="178"/>
      <c r="L354" s="174"/>
      <c r="M354" s="179"/>
      <c r="N354" s="180"/>
      <c r="O354" s="180"/>
      <c r="P354" s="180"/>
      <c r="Q354" s="180"/>
      <c r="R354" s="180"/>
      <c r="S354" s="180"/>
      <c r="T354" s="181"/>
      <c r="AT354" s="175" t="s">
        <v>140</v>
      </c>
      <c r="AU354" s="175" t="s">
        <v>91</v>
      </c>
      <c r="AV354" s="15" t="s">
        <v>138</v>
      </c>
      <c r="AW354" s="15" t="s">
        <v>36</v>
      </c>
      <c r="AX354" s="15" t="s">
        <v>89</v>
      </c>
      <c r="AY354" s="175" t="s">
        <v>131</v>
      </c>
    </row>
    <row r="355" spans="1:65" s="2" customFormat="1" ht="37.9" customHeight="1">
      <c r="A355" s="33"/>
      <c r="B355" s="144"/>
      <c r="C355" s="145" t="s">
        <v>549</v>
      </c>
      <c r="D355" s="145" t="s">
        <v>133</v>
      </c>
      <c r="E355" s="146" t="s">
        <v>550</v>
      </c>
      <c r="F355" s="147" t="s">
        <v>551</v>
      </c>
      <c r="G355" s="148" t="s">
        <v>168</v>
      </c>
      <c r="H355" s="149">
        <v>564.79999999999995</v>
      </c>
      <c r="I355" s="150"/>
      <c r="J355" s="151">
        <f>ROUND(I355*H355,2)</f>
        <v>0</v>
      </c>
      <c r="K355" s="147" t="s">
        <v>137</v>
      </c>
      <c r="L355" s="34"/>
      <c r="M355" s="152" t="s">
        <v>1</v>
      </c>
      <c r="N355" s="153" t="s">
        <v>46</v>
      </c>
      <c r="O355" s="59"/>
      <c r="P355" s="154">
        <f>O355*H355</f>
        <v>0</v>
      </c>
      <c r="Q355" s="154">
        <v>0</v>
      </c>
      <c r="R355" s="154">
        <f>Q355*H355</f>
        <v>0</v>
      </c>
      <c r="S355" s="154">
        <v>0</v>
      </c>
      <c r="T355" s="155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56" t="s">
        <v>138</v>
      </c>
      <c r="AT355" s="156" t="s">
        <v>133</v>
      </c>
      <c r="AU355" s="156" t="s">
        <v>91</v>
      </c>
      <c r="AY355" s="18" t="s">
        <v>131</v>
      </c>
      <c r="BE355" s="157">
        <f>IF(N355="základní",J355,0)</f>
        <v>0</v>
      </c>
      <c r="BF355" s="157">
        <f>IF(N355="snížená",J355,0)</f>
        <v>0</v>
      </c>
      <c r="BG355" s="157">
        <f>IF(N355="zákl. přenesená",J355,0)</f>
        <v>0</v>
      </c>
      <c r="BH355" s="157">
        <f>IF(N355="sníž. přenesená",J355,0)</f>
        <v>0</v>
      </c>
      <c r="BI355" s="157">
        <f>IF(N355="nulová",J355,0)</f>
        <v>0</v>
      </c>
      <c r="BJ355" s="18" t="s">
        <v>89</v>
      </c>
      <c r="BK355" s="157">
        <f>ROUND(I355*H355,2)</f>
        <v>0</v>
      </c>
      <c r="BL355" s="18" t="s">
        <v>138</v>
      </c>
      <c r="BM355" s="156" t="s">
        <v>552</v>
      </c>
    </row>
    <row r="356" spans="1:65" s="14" customFormat="1" ht="11.25">
      <c r="B356" s="166"/>
      <c r="D356" s="159" t="s">
        <v>140</v>
      </c>
      <c r="E356" s="167" t="s">
        <v>1</v>
      </c>
      <c r="F356" s="168" t="s">
        <v>543</v>
      </c>
      <c r="H356" s="169">
        <v>552.79999999999995</v>
      </c>
      <c r="I356" s="170"/>
      <c r="L356" s="166"/>
      <c r="M356" s="171"/>
      <c r="N356" s="172"/>
      <c r="O356" s="172"/>
      <c r="P356" s="172"/>
      <c r="Q356" s="172"/>
      <c r="R356" s="172"/>
      <c r="S356" s="172"/>
      <c r="T356" s="173"/>
      <c r="AT356" s="167" t="s">
        <v>140</v>
      </c>
      <c r="AU356" s="167" t="s">
        <v>91</v>
      </c>
      <c r="AV356" s="14" t="s">
        <v>91</v>
      </c>
      <c r="AW356" s="14" t="s">
        <v>36</v>
      </c>
      <c r="AX356" s="14" t="s">
        <v>81</v>
      </c>
      <c r="AY356" s="167" t="s">
        <v>131</v>
      </c>
    </row>
    <row r="357" spans="1:65" s="14" customFormat="1" ht="11.25">
      <c r="B357" s="166"/>
      <c r="D357" s="159" t="s">
        <v>140</v>
      </c>
      <c r="E357" s="167" t="s">
        <v>1</v>
      </c>
      <c r="F357" s="168" t="s">
        <v>544</v>
      </c>
      <c r="H357" s="169">
        <v>12</v>
      </c>
      <c r="I357" s="170"/>
      <c r="L357" s="166"/>
      <c r="M357" s="171"/>
      <c r="N357" s="172"/>
      <c r="O357" s="172"/>
      <c r="P357" s="172"/>
      <c r="Q357" s="172"/>
      <c r="R357" s="172"/>
      <c r="S357" s="172"/>
      <c r="T357" s="173"/>
      <c r="AT357" s="167" t="s">
        <v>140</v>
      </c>
      <c r="AU357" s="167" t="s">
        <v>91</v>
      </c>
      <c r="AV357" s="14" t="s">
        <v>91</v>
      </c>
      <c r="AW357" s="14" t="s">
        <v>36</v>
      </c>
      <c r="AX357" s="14" t="s">
        <v>81</v>
      </c>
      <c r="AY357" s="167" t="s">
        <v>131</v>
      </c>
    </row>
    <row r="358" spans="1:65" s="15" customFormat="1" ht="11.25">
      <c r="B358" s="174"/>
      <c r="D358" s="159" t="s">
        <v>140</v>
      </c>
      <c r="E358" s="175" t="s">
        <v>1</v>
      </c>
      <c r="F358" s="176" t="s">
        <v>145</v>
      </c>
      <c r="H358" s="177">
        <v>564.79999999999995</v>
      </c>
      <c r="I358" s="178"/>
      <c r="L358" s="174"/>
      <c r="M358" s="179"/>
      <c r="N358" s="180"/>
      <c r="O358" s="180"/>
      <c r="P358" s="180"/>
      <c r="Q358" s="180"/>
      <c r="R358" s="180"/>
      <c r="S358" s="180"/>
      <c r="T358" s="181"/>
      <c r="AT358" s="175" t="s">
        <v>140</v>
      </c>
      <c r="AU358" s="175" t="s">
        <v>91</v>
      </c>
      <c r="AV358" s="15" t="s">
        <v>138</v>
      </c>
      <c r="AW358" s="15" t="s">
        <v>36</v>
      </c>
      <c r="AX358" s="15" t="s">
        <v>89</v>
      </c>
      <c r="AY358" s="175" t="s">
        <v>131</v>
      </c>
    </row>
    <row r="359" spans="1:65" s="2" customFormat="1" ht="24.2" customHeight="1">
      <c r="A359" s="33"/>
      <c r="B359" s="144"/>
      <c r="C359" s="145" t="s">
        <v>553</v>
      </c>
      <c r="D359" s="145" t="s">
        <v>133</v>
      </c>
      <c r="E359" s="146" t="s">
        <v>554</v>
      </c>
      <c r="F359" s="147" t="s">
        <v>555</v>
      </c>
      <c r="G359" s="148" t="s">
        <v>168</v>
      </c>
      <c r="H359" s="149">
        <v>564.79999999999995</v>
      </c>
      <c r="I359" s="150"/>
      <c r="J359" s="151">
        <f>ROUND(I359*H359,2)</f>
        <v>0</v>
      </c>
      <c r="K359" s="147" t="s">
        <v>137</v>
      </c>
      <c r="L359" s="34"/>
      <c r="M359" s="152" t="s">
        <v>1</v>
      </c>
      <c r="N359" s="153" t="s">
        <v>46</v>
      </c>
      <c r="O359" s="59"/>
      <c r="P359" s="154">
        <f>O359*H359</f>
        <v>0</v>
      </c>
      <c r="Q359" s="154">
        <v>0</v>
      </c>
      <c r="R359" s="154">
        <f>Q359*H359</f>
        <v>0</v>
      </c>
      <c r="S359" s="154">
        <v>0</v>
      </c>
      <c r="T359" s="155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56" t="s">
        <v>138</v>
      </c>
      <c r="AT359" s="156" t="s">
        <v>133</v>
      </c>
      <c r="AU359" s="156" t="s">
        <v>91</v>
      </c>
      <c r="AY359" s="18" t="s">
        <v>131</v>
      </c>
      <c r="BE359" s="157">
        <f>IF(N359="základní",J359,0)</f>
        <v>0</v>
      </c>
      <c r="BF359" s="157">
        <f>IF(N359="snížená",J359,0)</f>
        <v>0</v>
      </c>
      <c r="BG359" s="157">
        <f>IF(N359="zákl. přenesená",J359,0)</f>
        <v>0</v>
      </c>
      <c r="BH359" s="157">
        <f>IF(N359="sníž. přenesená",J359,0)</f>
        <v>0</v>
      </c>
      <c r="BI359" s="157">
        <f>IF(N359="nulová",J359,0)</f>
        <v>0</v>
      </c>
      <c r="BJ359" s="18" t="s">
        <v>89</v>
      </c>
      <c r="BK359" s="157">
        <f>ROUND(I359*H359,2)</f>
        <v>0</v>
      </c>
      <c r="BL359" s="18" t="s">
        <v>138</v>
      </c>
      <c r="BM359" s="156" t="s">
        <v>556</v>
      </c>
    </row>
    <row r="360" spans="1:65" s="14" customFormat="1" ht="11.25">
      <c r="B360" s="166"/>
      <c r="D360" s="159" t="s">
        <v>140</v>
      </c>
      <c r="E360" s="167" t="s">
        <v>1</v>
      </c>
      <c r="F360" s="168" t="s">
        <v>543</v>
      </c>
      <c r="H360" s="169">
        <v>552.79999999999995</v>
      </c>
      <c r="I360" s="170"/>
      <c r="L360" s="166"/>
      <c r="M360" s="171"/>
      <c r="N360" s="172"/>
      <c r="O360" s="172"/>
      <c r="P360" s="172"/>
      <c r="Q360" s="172"/>
      <c r="R360" s="172"/>
      <c r="S360" s="172"/>
      <c r="T360" s="173"/>
      <c r="AT360" s="167" t="s">
        <v>140</v>
      </c>
      <c r="AU360" s="167" t="s">
        <v>91</v>
      </c>
      <c r="AV360" s="14" t="s">
        <v>91</v>
      </c>
      <c r="AW360" s="14" t="s">
        <v>36</v>
      </c>
      <c r="AX360" s="14" t="s">
        <v>81</v>
      </c>
      <c r="AY360" s="167" t="s">
        <v>131</v>
      </c>
    </row>
    <row r="361" spans="1:65" s="14" customFormat="1" ht="11.25">
      <c r="B361" s="166"/>
      <c r="D361" s="159" t="s">
        <v>140</v>
      </c>
      <c r="E361" s="167" t="s">
        <v>1</v>
      </c>
      <c r="F361" s="168" t="s">
        <v>544</v>
      </c>
      <c r="H361" s="169">
        <v>12</v>
      </c>
      <c r="I361" s="170"/>
      <c r="L361" s="166"/>
      <c r="M361" s="171"/>
      <c r="N361" s="172"/>
      <c r="O361" s="172"/>
      <c r="P361" s="172"/>
      <c r="Q361" s="172"/>
      <c r="R361" s="172"/>
      <c r="S361" s="172"/>
      <c r="T361" s="173"/>
      <c r="AT361" s="167" t="s">
        <v>140</v>
      </c>
      <c r="AU361" s="167" t="s">
        <v>91</v>
      </c>
      <c r="AV361" s="14" t="s">
        <v>91</v>
      </c>
      <c r="AW361" s="14" t="s">
        <v>36</v>
      </c>
      <c r="AX361" s="14" t="s">
        <v>81</v>
      </c>
      <c r="AY361" s="167" t="s">
        <v>131</v>
      </c>
    </row>
    <row r="362" spans="1:65" s="15" customFormat="1" ht="11.25">
      <c r="B362" s="174"/>
      <c r="D362" s="159" t="s">
        <v>140</v>
      </c>
      <c r="E362" s="175" t="s">
        <v>1</v>
      </c>
      <c r="F362" s="176" t="s">
        <v>145</v>
      </c>
      <c r="H362" s="177">
        <v>564.79999999999995</v>
      </c>
      <c r="I362" s="178"/>
      <c r="L362" s="174"/>
      <c r="M362" s="179"/>
      <c r="N362" s="180"/>
      <c r="O362" s="180"/>
      <c r="P362" s="180"/>
      <c r="Q362" s="180"/>
      <c r="R362" s="180"/>
      <c r="S362" s="180"/>
      <c r="T362" s="181"/>
      <c r="AT362" s="175" t="s">
        <v>140</v>
      </c>
      <c r="AU362" s="175" t="s">
        <v>91</v>
      </c>
      <c r="AV362" s="15" t="s">
        <v>138</v>
      </c>
      <c r="AW362" s="15" t="s">
        <v>36</v>
      </c>
      <c r="AX362" s="15" t="s">
        <v>89</v>
      </c>
      <c r="AY362" s="175" t="s">
        <v>131</v>
      </c>
    </row>
    <row r="363" spans="1:65" s="12" customFormat="1" ht="22.9" customHeight="1">
      <c r="B363" s="131"/>
      <c r="D363" s="132" t="s">
        <v>80</v>
      </c>
      <c r="E363" s="142" t="s">
        <v>557</v>
      </c>
      <c r="F363" s="142" t="s">
        <v>558</v>
      </c>
      <c r="I363" s="134"/>
      <c r="J363" s="143">
        <f>BK363</f>
        <v>0</v>
      </c>
      <c r="L363" s="131"/>
      <c r="M363" s="136"/>
      <c r="N363" s="137"/>
      <c r="O363" s="137"/>
      <c r="P363" s="138">
        <f>SUM(P364:P373)</f>
        <v>0</v>
      </c>
      <c r="Q363" s="137"/>
      <c r="R363" s="138">
        <f>SUM(R364:R373)</f>
        <v>0</v>
      </c>
      <c r="S363" s="137"/>
      <c r="T363" s="139">
        <f>SUM(T364:T373)</f>
        <v>0</v>
      </c>
      <c r="AR363" s="132" t="s">
        <v>89</v>
      </c>
      <c r="AT363" s="140" t="s">
        <v>80</v>
      </c>
      <c r="AU363" s="140" t="s">
        <v>89</v>
      </c>
      <c r="AY363" s="132" t="s">
        <v>131</v>
      </c>
      <c r="BK363" s="141">
        <f>SUM(BK364:BK373)</f>
        <v>0</v>
      </c>
    </row>
    <row r="364" spans="1:65" s="2" customFormat="1" ht="37.9" customHeight="1">
      <c r="A364" s="33"/>
      <c r="B364" s="144"/>
      <c r="C364" s="145" t="s">
        <v>559</v>
      </c>
      <c r="D364" s="145" t="s">
        <v>133</v>
      </c>
      <c r="E364" s="146" t="s">
        <v>560</v>
      </c>
      <c r="F364" s="147" t="s">
        <v>561</v>
      </c>
      <c r="G364" s="148" t="s">
        <v>228</v>
      </c>
      <c r="H364" s="149">
        <v>476.78800000000001</v>
      </c>
      <c r="I364" s="150"/>
      <c r="J364" s="151">
        <f>ROUND(I364*H364,2)</f>
        <v>0</v>
      </c>
      <c r="K364" s="147" t="s">
        <v>137</v>
      </c>
      <c r="L364" s="34"/>
      <c r="M364" s="152" t="s">
        <v>1</v>
      </c>
      <c r="N364" s="153" t="s">
        <v>46</v>
      </c>
      <c r="O364" s="59"/>
      <c r="P364" s="154">
        <f>O364*H364</f>
        <v>0</v>
      </c>
      <c r="Q364" s="154">
        <v>0</v>
      </c>
      <c r="R364" s="154">
        <f>Q364*H364</f>
        <v>0</v>
      </c>
      <c r="S364" s="154">
        <v>0</v>
      </c>
      <c r="T364" s="155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56" t="s">
        <v>138</v>
      </c>
      <c r="AT364" s="156" t="s">
        <v>133</v>
      </c>
      <c r="AU364" s="156" t="s">
        <v>91</v>
      </c>
      <c r="AY364" s="18" t="s">
        <v>131</v>
      </c>
      <c r="BE364" s="157">
        <f>IF(N364="základní",J364,0)</f>
        <v>0</v>
      </c>
      <c r="BF364" s="157">
        <f>IF(N364="snížená",J364,0)</f>
        <v>0</v>
      </c>
      <c r="BG364" s="157">
        <f>IF(N364="zákl. přenesená",J364,0)</f>
        <v>0</v>
      </c>
      <c r="BH364" s="157">
        <f>IF(N364="sníž. přenesená",J364,0)</f>
        <v>0</v>
      </c>
      <c r="BI364" s="157">
        <f>IF(N364="nulová",J364,0)</f>
        <v>0</v>
      </c>
      <c r="BJ364" s="18" t="s">
        <v>89</v>
      </c>
      <c r="BK364" s="157">
        <f>ROUND(I364*H364,2)</f>
        <v>0</v>
      </c>
      <c r="BL364" s="18" t="s">
        <v>138</v>
      </c>
      <c r="BM364" s="156" t="s">
        <v>562</v>
      </c>
    </row>
    <row r="365" spans="1:65" s="13" customFormat="1" ht="11.25">
      <c r="B365" s="158"/>
      <c r="D365" s="159" t="s">
        <v>140</v>
      </c>
      <c r="E365" s="160" t="s">
        <v>1</v>
      </c>
      <c r="F365" s="161" t="s">
        <v>563</v>
      </c>
      <c r="H365" s="160" t="s">
        <v>1</v>
      </c>
      <c r="I365" s="162"/>
      <c r="L365" s="158"/>
      <c r="M365" s="163"/>
      <c r="N365" s="164"/>
      <c r="O365" s="164"/>
      <c r="P365" s="164"/>
      <c r="Q365" s="164"/>
      <c r="R365" s="164"/>
      <c r="S365" s="164"/>
      <c r="T365" s="165"/>
      <c r="AT365" s="160" t="s">
        <v>140</v>
      </c>
      <c r="AU365" s="160" t="s">
        <v>91</v>
      </c>
      <c r="AV365" s="13" t="s">
        <v>89</v>
      </c>
      <c r="AW365" s="13" t="s">
        <v>36</v>
      </c>
      <c r="AX365" s="13" t="s">
        <v>81</v>
      </c>
      <c r="AY365" s="160" t="s">
        <v>131</v>
      </c>
    </row>
    <row r="366" spans="1:65" s="14" customFormat="1" ht="11.25">
      <c r="B366" s="166"/>
      <c r="D366" s="159" t="s">
        <v>140</v>
      </c>
      <c r="E366" s="167" t="s">
        <v>1</v>
      </c>
      <c r="F366" s="168" t="s">
        <v>564</v>
      </c>
      <c r="H366" s="169">
        <v>476.78800000000001</v>
      </c>
      <c r="I366" s="170"/>
      <c r="L366" s="166"/>
      <c r="M366" s="171"/>
      <c r="N366" s="172"/>
      <c r="O366" s="172"/>
      <c r="P366" s="172"/>
      <c r="Q366" s="172"/>
      <c r="R366" s="172"/>
      <c r="S366" s="172"/>
      <c r="T366" s="173"/>
      <c r="AT366" s="167" t="s">
        <v>140</v>
      </c>
      <c r="AU366" s="167" t="s">
        <v>91</v>
      </c>
      <c r="AV366" s="14" t="s">
        <v>91</v>
      </c>
      <c r="AW366" s="14" t="s">
        <v>36</v>
      </c>
      <c r="AX366" s="14" t="s">
        <v>89</v>
      </c>
      <c r="AY366" s="167" t="s">
        <v>131</v>
      </c>
    </row>
    <row r="367" spans="1:65" s="2" customFormat="1" ht="24.2" customHeight="1">
      <c r="A367" s="33"/>
      <c r="B367" s="144"/>
      <c r="C367" s="145" t="s">
        <v>565</v>
      </c>
      <c r="D367" s="145" t="s">
        <v>133</v>
      </c>
      <c r="E367" s="146" t="s">
        <v>566</v>
      </c>
      <c r="F367" s="147" t="s">
        <v>567</v>
      </c>
      <c r="G367" s="148" t="s">
        <v>228</v>
      </c>
      <c r="H367" s="149">
        <v>254.49299999999999</v>
      </c>
      <c r="I367" s="150"/>
      <c r="J367" s="151">
        <f>ROUND(I367*H367,2)</f>
        <v>0</v>
      </c>
      <c r="K367" s="147" t="s">
        <v>1</v>
      </c>
      <c r="L367" s="34"/>
      <c r="M367" s="152" t="s">
        <v>1</v>
      </c>
      <c r="N367" s="153" t="s">
        <v>46</v>
      </c>
      <c r="O367" s="59"/>
      <c r="P367" s="154">
        <f>O367*H367</f>
        <v>0</v>
      </c>
      <c r="Q367" s="154">
        <v>0</v>
      </c>
      <c r="R367" s="154">
        <f>Q367*H367</f>
        <v>0</v>
      </c>
      <c r="S367" s="154">
        <v>0</v>
      </c>
      <c r="T367" s="155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56" t="s">
        <v>138</v>
      </c>
      <c r="AT367" s="156" t="s">
        <v>133</v>
      </c>
      <c r="AU367" s="156" t="s">
        <v>91</v>
      </c>
      <c r="AY367" s="18" t="s">
        <v>131</v>
      </c>
      <c r="BE367" s="157">
        <f>IF(N367="základní",J367,0)</f>
        <v>0</v>
      </c>
      <c r="BF367" s="157">
        <f>IF(N367="snížená",J367,0)</f>
        <v>0</v>
      </c>
      <c r="BG367" s="157">
        <f>IF(N367="zákl. přenesená",J367,0)</f>
        <v>0</v>
      </c>
      <c r="BH367" s="157">
        <f>IF(N367="sníž. přenesená",J367,0)</f>
        <v>0</v>
      </c>
      <c r="BI367" s="157">
        <f>IF(N367="nulová",J367,0)</f>
        <v>0</v>
      </c>
      <c r="BJ367" s="18" t="s">
        <v>89</v>
      </c>
      <c r="BK367" s="157">
        <f>ROUND(I367*H367,2)</f>
        <v>0</v>
      </c>
      <c r="BL367" s="18" t="s">
        <v>138</v>
      </c>
      <c r="BM367" s="156" t="s">
        <v>568</v>
      </c>
    </row>
    <row r="368" spans="1:65" s="13" customFormat="1" ht="11.25">
      <c r="B368" s="158"/>
      <c r="D368" s="159" t="s">
        <v>140</v>
      </c>
      <c r="E368" s="160" t="s">
        <v>1</v>
      </c>
      <c r="F368" s="161" t="s">
        <v>569</v>
      </c>
      <c r="H368" s="160" t="s">
        <v>1</v>
      </c>
      <c r="I368" s="162"/>
      <c r="L368" s="158"/>
      <c r="M368" s="163"/>
      <c r="N368" s="164"/>
      <c r="O368" s="164"/>
      <c r="P368" s="164"/>
      <c r="Q368" s="164"/>
      <c r="R368" s="164"/>
      <c r="S368" s="164"/>
      <c r="T368" s="165"/>
      <c r="AT368" s="160" t="s">
        <v>140</v>
      </c>
      <c r="AU368" s="160" t="s">
        <v>91</v>
      </c>
      <c r="AV368" s="13" t="s">
        <v>89</v>
      </c>
      <c r="AW368" s="13" t="s">
        <v>36</v>
      </c>
      <c r="AX368" s="13" t="s">
        <v>81</v>
      </c>
      <c r="AY368" s="160" t="s">
        <v>131</v>
      </c>
    </row>
    <row r="369" spans="1:65" s="13" customFormat="1" ht="11.25">
      <c r="B369" s="158"/>
      <c r="D369" s="159" t="s">
        <v>140</v>
      </c>
      <c r="E369" s="160" t="s">
        <v>1</v>
      </c>
      <c r="F369" s="161" t="s">
        <v>216</v>
      </c>
      <c r="H369" s="160" t="s">
        <v>1</v>
      </c>
      <c r="I369" s="162"/>
      <c r="L369" s="158"/>
      <c r="M369" s="163"/>
      <c r="N369" s="164"/>
      <c r="O369" s="164"/>
      <c r="P369" s="164"/>
      <c r="Q369" s="164"/>
      <c r="R369" s="164"/>
      <c r="S369" s="164"/>
      <c r="T369" s="165"/>
      <c r="AT369" s="160" t="s">
        <v>140</v>
      </c>
      <c r="AU369" s="160" t="s">
        <v>91</v>
      </c>
      <c r="AV369" s="13" t="s">
        <v>89</v>
      </c>
      <c r="AW369" s="13" t="s">
        <v>36</v>
      </c>
      <c r="AX369" s="13" t="s">
        <v>81</v>
      </c>
      <c r="AY369" s="160" t="s">
        <v>131</v>
      </c>
    </row>
    <row r="370" spans="1:65" s="14" customFormat="1" ht="11.25">
      <c r="B370" s="166"/>
      <c r="D370" s="159" t="s">
        <v>140</v>
      </c>
      <c r="E370" s="167" t="s">
        <v>1</v>
      </c>
      <c r="F370" s="168" t="s">
        <v>570</v>
      </c>
      <c r="H370" s="169">
        <v>254.49299999999999</v>
      </c>
      <c r="I370" s="170"/>
      <c r="L370" s="166"/>
      <c r="M370" s="171"/>
      <c r="N370" s="172"/>
      <c r="O370" s="172"/>
      <c r="P370" s="172"/>
      <c r="Q370" s="172"/>
      <c r="R370" s="172"/>
      <c r="S370" s="172"/>
      <c r="T370" s="173"/>
      <c r="AT370" s="167" t="s">
        <v>140</v>
      </c>
      <c r="AU370" s="167" t="s">
        <v>91</v>
      </c>
      <c r="AV370" s="14" t="s">
        <v>91</v>
      </c>
      <c r="AW370" s="14" t="s">
        <v>36</v>
      </c>
      <c r="AX370" s="14" t="s">
        <v>89</v>
      </c>
      <c r="AY370" s="167" t="s">
        <v>131</v>
      </c>
    </row>
    <row r="371" spans="1:65" s="2" customFormat="1" ht="24.2" customHeight="1">
      <c r="A371" s="33"/>
      <c r="B371" s="144"/>
      <c r="C371" s="145" t="s">
        <v>571</v>
      </c>
      <c r="D371" s="145" t="s">
        <v>133</v>
      </c>
      <c r="E371" s="146" t="s">
        <v>572</v>
      </c>
      <c r="F371" s="147" t="s">
        <v>573</v>
      </c>
      <c r="G371" s="148" t="s">
        <v>228</v>
      </c>
      <c r="H371" s="149">
        <v>238.39400000000001</v>
      </c>
      <c r="I371" s="150"/>
      <c r="J371" s="151">
        <f>ROUND(I371*H371,2)</f>
        <v>0</v>
      </c>
      <c r="K371" s="147" t="s">
        <v>137</v>
      </c>
      <c r="L371" s="34"/>
      <c r="M371" s="152" t="s">
        <v>1</v>
      </c>
      <c r="N371" s="153" t="s">
        <v>46</v>
      </c>
      <c r="O371" s="59"/>
      <c r="P371" s="154">
        <f>O371*H371</f>
        <v>0</v>
      </c>
      <c r="Q371" s="154">
        <v>0</v>
      </c>
      <c r="R371" s="154">
        <f>Q371*H371</f>
        <v>0</v>
      </c>
      <c r="S371" s="154">
        <v>0</v>
      </c>
      <c r="T371" s="155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56" t="s">
        <v>138</v>
      </c>
      <c r="AT371" s="156" t="s">
        <v>133</v>
      </c>
      <c r="AU371" s="156" t="s">
        <v>91</v>
      </c>
      <c r="AY371" s="18" t="s">
        <v>131</v>
      </c>
      <c r="BE371" s="157">
        <f>IF(N371="základní",J371,0)</f>
        <v>0</v>
      </c>
      <c r="BF371" s="157">
        <f>IF(N371="snížená",J371,0)</f>
        <v>0</v>
      </c>
      <c r="BG371" s="157">
        <f>IF(N371="zákl. přenesená",J371,0)</f>
        <v>0</v>
      </c>
      <c r="BH371" s="157">
        <f>IF(N371="sníž. přenesená",J371,0)</f>
        <v>0</v>
      </c>
      <c r="BI371" s="157">
        <f>IF(N371="nulová",J371,0)</f>
        <v>0</v>
      </c>
      <c r="BJ371" s="18" t="s">
        <v>89</v>
      </c>
      <c r="BK371" s="157">
        <f>ROUND(I371*H371,2)</f>
        <v>0</v>
      </c>
      <c r="BL371" s="18" t="s">
        <v>138</v>
      </c>
      <c r="BM371" s="156" t="s">
        <v>574</v>
      </c>
    </row>
    <row r="372" spans="1:65" s="13" customFormat="1" ht="11.25">
      <c r="B372" s="158"/>
      <c r="D372" s="159" t="s">
        <v>140</v>
      </c>
      <c r="E372" s="160" t="s">
        <v>1</v>
      </c>
      <c r="F372" s="161" t="s">
        <v>575</v>
      </c>
      <c r="H372" s="160" t="s">
        <v>1</v>
      </c>
      <c r="I372" s="162"/>
      <c r="L372" s="158"/>
      <c r="M372" s="163"/>
      <c r="N372" s="164"/>
      <c r="O372" s="164"/>
      <c r="P372" s="164"/>
      <c r="Q372" s="164"/>
      <c r="R372" s="164"/>
      <c r="S372" s="164"/>
      <c r="T372" s="165"/>
      <c r="AT372" s="160" t="s">
        <v>140</v>
      </c>
      <c r="AU372" s="160" t="s">
        <v>91</v>
      </c>
      <c r="AV372" s="13" t="s">
        <v>89</v>
      </c>
      <c r="AW372" s="13" t="s">
        <v>36</v>
      </c>
      <c r="AX372" s="13" t="s">
        <v>81</v>
      </c>
      <c r="AY372" s="160" t="s">
        <v>131</v>
      </c>
    </row>
    <row r="373" spans="1:65" s="14" customFormat="1" ht="11.25">
      <c r="B373" s="166"/>
      <c r="D373" s="159" t="s">
        <v>140</v>
      </c>
      <c r="E373" s="167" t="s">
        <v>1</v>
      </c>
      <c r="F373" s="168" t="s">
        <v>576</v>
      </c>
      <c r="H373" s="169">
        <v>238.39400000000001</v>
      </c>
      <c r="I373" s="170"/>
      <c r="L373" s="166"/>
      <c r="M373" s="171"/>
      <c r="N373" s="172"/>
      <c r="O373" s="172"/>
      <c r="P373" s="172"/>
      <c r="Q373" s="172"/>
      <c r="R373" s="172"/>
      <c r="S373" s="172"/>
      <c r="T373" s="173"/>
      <c r="AT373" s="167" t="s">
        <v>140</v>
      </c>
      <c r="AU373" s="167" t="s">
        <v>91</v>
      </c>
      <c r="AV373" s="14" t="s">
        <v>91</v>
      </c>
      <c r="AW373" s="14" t="s">
        <v>36</v>
      </c>
      <c r="AX373" s="14" t="s">
        <v>89</v>
      </c>
      <c r="AY373" s="167" t="s">
        <v>131</v>
      </c>
    </row>
    <row r="374" spans="1:65" s="12" customFormat="1" ht="22.9" customHeight="1">
      <c r="B374" s="131"/>
      <c r="D374" s="132" t="s">
        <v>80</v>
      </c>
      <c r="E374" s="142" t="s">
        <v>577</v>
      </c>
      <c r="F374" s="142" t="s">
        <v>578</v>
      </c>
      <c r="I374" s="134"/>
      <c r="J374" s="143">
        <f>BK374</f>
        <v>0</v>
      </c>
      <c r="L374" s="131"/>
      <c r="M374" s="136"/>
      <c r="N374" s="137"/>
      <c r="O374" s="137"/>
      <c r="P374" s="138">
        <f>P375</f>
        <v>0</v>
      </c>
      <c r="Q374" s="137"/>
      <c r="R374" s="138">
        <f>R375</f>
        <v>0</v>
      </c>
      <c r="S374" s="137"/>
      <c r="T374" s="139">
        <f>T375</f>
        <v>0</v>
      </c>
      <c r="AR374" s="132" t="s">
        <v>89</v>
      </c>
      <c r="AT374" s="140" t="s">
        <v>80</v>
      </c>
      <c r="AU374" s="140" t="s">
        <v>89</v>
      </c>
      <c r="AY374" s="132" t="s">
        <v>131</v>
      </c>
      <c r="BK374" s="141">
        <f>BK375</f>
        <v>0</v>
      </c>
    </row>
    <row r="375" spans="1:65" s="2" customFormat="1" ht="37.9" customHeight="1">
      <c r="A375" s="33"/>
      <c r="B375" s="144"/>
      <c r="C375" s="145" t="s">
        <v>579</v>
      </c>
      <c r="D375" s="145" t="s">
        <v>133</v>
      </c>
      <c r="E375" s="146" t="s">
        <v>580</v>
      </c>
      <c r="F375" s="147" t="s">
        <v>581</v>
      </c>
      <c r="G375" s="148" t="s">
        <v>228</v>
      </c>
      <c r="H375" s="149">
        <v>613.69600000000003</v>
      </c>
      <c r="I375" s="150"/>
      <c r="J375" s="151">
        <f>ROUND(I375*H375,2)</f>
        <v>0</v>
      </c>
      <c r="K375" s="147" t="s">
        <v>137</v>
      </c>
      <c r="L375" s="34"/>
      <c r="M375" s="152" t="s">
        <v>1</v>
      </c>
      <c r="N375" s="153" t="s">
        <v>46</v>
      </c>
      <c r="O375" s="59"/>
      <c r="P375" s="154">
        <f>O375*H375</f>
        <v>0</v>
      </c>
      <c r="Q375" s="154">
        <v>0</v>
      </c>
      <c r="R375" s="154">
        <f>Q375*H375</f>
        <v>0</v>
      </c>
      <c r="S375" s="154">
        <v>0</v>
      </c>
      <c r="T375" s="155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56" t="s">
        <v>138</v>
      </c>
      <c r="AT375" s="156" t="s">
        <v>133</v>
      </c>
      <c r="AU375" s="156" t="s">
        <v>91</v>
      </c>
      <c r="AY375" s="18" t="s">
        <v>131</v>
      </c>
      <c r="BE375" s="157">
        <f>IF(N375="základní",J375,0)</f>
        <v>0</v>
      </c>
      <c r="BF375" s="157">
        <f>IF(N375="snížená",J375,0)</f>
        <v>0</v>
      </c>
      <c r="BG375" s="157">
        <f>IF(N375="zákl. přenesená",J375,0)</f>
        <v>0</v>
      </c>
      <c r="BH375" s="157">
        <f>IF(N375="sníž. přenesená",J375,0)</f>
        <v>0</v>
      </c>
      <c r="BI375" s="157">
        <f>IF(N375="nulová",J375,0)</f>
        <v>0</v>
      </c>
      <c r="BJ375" s="18" t="s">
        <v>89</v>
      </c>
      <c r="BK375" s="157">
        <f>ROUND(I375*H375,2)</f>
        <v>0</v>
      </c>
      <c r="BL375" s="18" t="s">
        <v>138</v>
      </c>
      <c r="BM375" s="156" t="s">
        <v>582</v>
      </c>
    </row>
    <row r="376" spans="1:65" s="12" customFormat="1" ht="25.9" customHeight="1">
      <c r="B376" s="131"/>
      <c r="D376" s="132" t="s">
        <v>80</v>
      </c>
      <c r="E376" s="133" t="s">
        <v>583</v>
      </c>
      <c r="F376" s="133" t="s">
        <v>584</v>
      </c>
      <c r="I376" s="134"/>
      <c r="J376" s="135">
        <f>BK376</f>
        <v>0</v>
      </c>
      <c r="L376" s="131"/>
      <c r="M376" s="136"/>
      <c r="N376" s="137"/>
      <c r="O376" s="137"/>
      <c r="P376" s="138">
        <f>SUM(P377:P388)</f>
        <v>0</v>
      </c>
      <c r="Q376" s="137"/>
      <c r="R376" s="138">
        <f>SUM(R377:R388)</f>
        <v>0.5</v>
      </c>
      <c r="S376" s="137"/>
      <c r="T376" s="139">
        <f>SUM(T377:T388)</f>
        <v>0</v>
      </c>
      <c r="AR376" s="132" t="s">
        <v>138</v>
      </c>
      <c r="AT376" s="140" t="s">
        <v>80</v>
      </c>
      <c r="AU376" s="140" t="s">
        <v>81</v>
      </c>
      <c r="AY376" s="132" t="s">
        <v>131</v>
      </c>
      <c r="BK376" s="141">
        <f>SUM(BK377:BK388)</f>
        <v>0</v>
      </c>
    </row>
    <row r="377" spans="1:65" s="2" customFormat="1" ht="16.5" customHeight="1">
      <c r="A377" s="33"/>
      <c r="B377" s="144"/>
      <c r="C377" s="145" t="s">
        <v>585</v>
      </c>
      <c r="D377" s="145" t="s">
        <v>133</v>
      </c>
      <c r="E377" s="146" t="s">
        <v>586</v>
      </c>
      <c r="F377" s="147" t="s">
        <v>587</v>
      </c>
      <c r="G377" s="148" t="s">
        <v>168</v>
      </c>
      <c r="H377" s="149">
        <v>274.8</v>
      </c>
      <c r="I377" s="150"/>
      <c r="J377" s="151">
        <f>ROUND(I377*H377,2)</f>
        <v>0</v>
      </c>
      <c r="K377" s="147" t="s">
        <v>1</v>
      </c>
      <c r="L377" s="34"/>
      <c r="M377" s="152" t="s">
        <v>1</v>
      </c>
      <c r="N377" s="153" t="s">
        <v>46</v>
      </c>
      <c r="O377" s="59"/>
      <c r="P377" s="154">
        <f>O377*H377</f>
        <v>0</v>
      </c>
      <c r="Q377" s="154">
        <v>0</v>
      </c>
      <c r="R377" s="154">
        <f>Q377*H377</f>
        <v>0</v>
      </c>
      <c r="S377" s="154">
        <v>0</v>
      </c>
      <c r="T377" s="155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56" t="s">
        <v>588</v>
      </c>
      <c r="AT377" s="156" t="s">
        <v>133</v>
      </c>
      <c r="AU377" s="156" t="s">
        <v>89</v>
      </c>
      <c r="AY377" s="18" t="s">
        <v>131</v>
      </c>
      <c r="BE377" s="157">
        <f>IF(N377="základní",J377,0)</f>
        <v>0</v>
      </c>
      <c r="BF377" s="157">
        <f>IF(N377="snížená",J377,0)</f>
        <v>0</v>
      </c>
      <c r="BG377" s="157">
        <f>IF(N377="zákl. přenesená",J377,0)</f>
        <v>0</v>
      </c>
      <c r="BH377" s="157">
        <f>IF(N377="sníž. přenesená",J377,0)</f>
        <v>0</v>
      </c>
      <c r="BI377" s="157">
        <f>IF(N377="nulová",J377,0)</f>
        <v>0</v>
      </c>
      <c r="BJ377" s="18" t="s">
        <v>89</v>
      </c>
      <c r="BK377" s="157">
        <f>ROUND(I377*H377,2)</f>
        <v>0</v>
      </c>
      <c r="BL377" s="18" t="s">
        <v>588</v>
      </c>
      <c r="BM377" s="156" t="s">
        <v>589</v>
      </c>
    </row>
    <row r="378" spans="1:65" s="2" customFormat="1" ht="16.5" customHeight="1">
      <c r="A378" s="33"/>
      <c r="B378" s="144"/>
      <c r="C378" s="145" t="s">
        <v>590</v>
      </c>
      <c r="D378" s="145" t="s">
        <v>133</v>
      </c>
      <c r="E378" s="146" t="s">
        <v>591</v>
      </c>
      <c r="F378" s="147" t="s">
        <v>592</v>
      </c>
      <c r="G378" s="148" t="s">
        <v>593</v>
      </c>
      <c r="H378" s="149">
        <v>1</v>
      </c>
      <c r="I378" s="150"/>
      <c r="J378" s="151">
        <f>ROUND(I378*H378,2)</f>
        <v>0</v>
      </c>
      <c r="K378" s="147" t="s">
        <v>1</v>
      </c>
      <c r="L378" s="34"/>
      <c r="M378" s="152" t="s">
        <v>1</v>
      </c>
      <c r="N378" s="153" t="s">
        <v>46</v>
      </c>
      <c r="O378" s="59"/>
      <c r="P378" s="154">
        <f>O378*H378</f>
        <v>0</v>
      </c>
      <c r="Q378" s="154">
        <v>0</v>
      </c>
      <c r="R378" s="154">
        <f>Q378*H378</f>
        <v>0</v>
      </c>
      <c r="S378" s="154">
        <v>0</v>
      </c>
      <c r="T378" s="155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56" t="s">
        <v>588</v>
      </c>
      <c r="AT378" s="156" t="s">
        <v>133</v>
      </c>
      <c r="AU378" s="156" t="s">
        <v>89</v>
      </c>
      <c r="AY378" s="18" t="s">
        <v>131</v>
      </c>
      <c r="BE378" s="157">
        <f>IF(N378="základní",J378,0)</f>
        <v>0</v>
      </c>
      <c r="BF378" s="157">
        <f>IF(N378="snížená",J378,0)</f>
        <v>0</v>
      </c>
      <c r="BG378" s="157">
        <f>IF(N378="zákl. přenesená",J378,0)</f>
        <v>0</v>
      </c>
      <c r="BH378" s="157">
        <f>IF(N378="sníž. přenesená",J378,0)</f>
        <v>0</v>
      </c>
      <c r="BI378" s="157">
        <f>IF(N378="nulová",J378,0)</f>
        <v>0</v>
      </c>
      <c r="BJ378" s="18" t="s">
        <v>89</v>
      </c>
      <c r="BK378" s="157">
        <f>ROUND(I378*H378,2)</f>
        <v>0</v>
      </c>
      <c r="BL378" s="18" t="s">
        <v>588</v>
      </c>
      <c r="BM378" s="156" t="s">
        <v>594</v>
      </c>
    </row>
    <row r="379" spans="1:65" s="2" customFormat="1" ht="16.5" customHeight="1">
      <c r="A379" s="33"/>
      <c r="B379" s="144"/>
      <c r="C379" s="145" t="s">
        <v>595</v>
      </c>
      <c r="D379" s="145" t="s">
        <v>133</v>
      </c>
      <c r="E379" s="146" t="s">
        <v>596</v>
      </c>
      <c r="F379" s="147" t="s">
        <v>597</v>
      </c>
      <c r="G379" s="148" t="s">
        <v>593</v>
      </c>
      <c r="H379" s="149">
        <v>1</v>
      </c>
      <c r="I379" s="150"/>
      <c r="J379" s="151">
        <f>ROUND(I379*H379,2)</f>
        <v>0</v>
      </c>
      <c r="K379" s="147" t="s">
        <v>1</v>
      </c>
      <c r="L379" s="34"/>
      <c r="M379" s="152" t="s">
        <v>1</v>
      </c>
      <c r="N379" s="153" t="s">
        <v>46</v>
      </c>
      <c r="O379" s="59"/>
      <c r="P379" s="154">
        <f>O379*H379</f>
        <v>0</v>
      </c>
      <c r="Q379" s="154">
        <v>0.5</v>
      </c>
      <c r="R379" s="154">
        <f>Q379*H379</f>
        <v>0.5</v>
      </c>
      <c r="S379" s="154">
        <v>0</v>
      </c>
      <c r="T379" s="155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56" t="s">
        <v>588</v>
      </c>
      <c r="AT379" s="156" t="s">
        <v>133</v>
      </c>
      <c r="AU379" s="156" t="s">
        <v>89</v>
      </c>
      <c r="AY379" s="18" t="s">
        <v>131</v>
      </c>
      <c r="BE379" s="157">
        <f>IF(N379="základní",J379,0)</f>
        <v>0</v>
      </c>
      <c r="BF379" s="157">
        <f>IF(N379="snížená",J379,0)</f>
        <v>0</v>
      </c>
      <c r="BG379" s="157">
        <f>IF(N379="zákl. přenesená",J379,0)</f>
        <v>0</v>
      </c>
      <c r="BH379" s="157">
        <f>IF(N379="sníž. přenesená",J379,0)</f>
        <v>0</v>
      </c>
      <c r="BI379" s="157">
        <f>IF(N379="nulová",J379,0)</f>
        <v>0</v>
      </c>
      <c r="BJ379" s="18" t="s">
        <v>89</v>
      </c>
      <c r="BK379" s="157">
        <f>ROUND(I379*H379,2)</f>
        <v>0</v>
      </c>
      <c r="BL379" s="18" t="s">
        <v>588</v>
      </c>
      <c r="BM379" s="156" t="s">
        <v>598</v>
      </c>
    </row>
    <row r="380" spans="1:65" s="13" customFormat="1" ht="22.5">
      <c r="B380" s="158"/>
      <c r="D380" s="159" t="s">
        <v>140</v>
      </c>
      <c r="E380" s="160" t="s">
        <v>1</v>
      </c>
      <c r="F380" s="161" t="s">
        <v>599</v>
      </c>
      <c r="H380" s="160" t="s">
        <v>1</v>
      </c>
      <c r="I380" s="162"/>
      <c r="L380" s="158"/>
      <c r="M380" s="163"/>
      <c r="N380" s="164"/>
      <c r="O380" s="164"/>
      <c r="P380" s="164"/>
      <c r="Q380" s="164"/>
      <c r="R380" s="164"/>
      <c r="S380" s="164"/>
      <c r="T380" s="165"/>
      <c r="AT380" s="160" t="s">
        <v>140</v>
      </c>
      <c r="AU380" s="160" t="s">
        <v>89</v>
      </c>
      <c r="AV380" s="13" t="s">
        <v>89</v>
      </c>
      <c r="AW380" s="13" t="s">
        <v>36</v>
      </c>
      <c r="AX380" s="13" t="s">
        <v>81</v>
      </c>
      <c r="AY380" s="160" t="s">
        <v>131</v>
      </c>
    </row>
    <row r="381" spans="1:65" s="13" customFormat="1" ht="22.5">
      <c r="B381" s="158"/>
      <c r="D381" s="159" t="s">
        <v>140</v>
      </c>
      <c r="E381" s="160" t="s">
        <v>1</v>
      </c>
      <c r="F381" s="161" t="s">
        <v>600</v>
      </c>
      <c r="H381" s="160" t="s">
        <v>1</v>
      </c>
      <c r="I381" s="162"/>
      <c r="L381" s="158"/>
      <c r="M381" s="163"/>
      <c r="N381" s="164"/>
      <c r="O381" s="164"/>
      <c r="P381" s="164"/>
      <c r="Q381" s="164"/>
      <c r="R381" s="164"/>
      <c r="S381" s="164"/>
      <c r="T381" s="165"/>
      <c r="AT381" s="160" t="s">
        <v>140</v>
      </c>
      <c r="AU381" s="160" t="s">
        <v>89</v>
      </c>
      <c r="AV381" s="13" t="s">
        <v>89</v>
      </c>
      <c r="AW381" s="13" t="s">
        <v>36</v>
      </c>
      <c r="AX381" s="13" t="s">
        <v>81</v>
      </c>
      <c r="AY381" s="160" t="s">
        <v>131</v>
      </c>
    </row>
    <row r="382" spans="1:65" s="13" customFormat="1" ht="22.5">
      <c r="B382" s="158"/>
      <c r="D382" s="159" t="s">
        <v>140</v>
      </c>
      <c r="E382" s="160" t="s">
        <v>1</v>
      </c>
      <c r="F382" s="161" t="s">
        <v>601</v>
      </c>
      <c r="H382" s="160" t="s">
        <v>1</v>
      </c>
      <c r="I382" s="162"/>
      <c r="L382" s="158"/>
      <c r="M382" s="163"/>
      <c r="N382" s="164"/>
      <c r="O382" s="164"/>
      <c r="P382" s="164"/>
      <c r="Q382" s="164"/>
      <c r="R382" s="164"/>
      <c r="S382" s="164"/>
      <c r="T382" s="165"/>
      <c r="AT382" s="160" t="s">
        <v>140</v>
      </c>
      <c r="AU382" s="160" t="s">
        <v>89</v>
      </c>
      <c r="AV382" s="13" t="s">
        <v>89</v>
      </c>
      <c r="AW382" s="13" t="s">
        <v>36</v>
      </c>
      <c r="AX382" s="13" t="s">
        <v>81</v>
      </c>
      <c r="AY382" s="160" t="s">
        <v>131</v>
      </c>
    </row>
    <row r="383" spans="1:65" s="13" customFormat="1" ht="33.75">
      <c r="B383" s="158"/>
      <c r="D383" s="159" t="s">
        <v>140</v>
      </c>
      <c r="E383" s="160" t="s">
        <v>1</v>
      </c>
      <c r="F383" s="161" t="s">
        <v>602</v>
      </c>
      <c r="H383" s="160" t="s">
        <v>1</v>
      </c>
      <c r="I383" s="162"/>
      <c r="L383" s="158"/>
      <c r="M383" s="163"/>
      <c r="N383" s="164"/>
      <c r="O383" s="164"/>
      <c r="P383" s="164"/>
      <c r="Q383" s="164"/>
      <c r="R383" s="164"/>
      <c r="S383" s="164"/>
      <c r="T383" s="165"/>
      <c r="AT383" s="160" t="s">
        <v>140</v>
      </c>
      <c r="AU383" s="160" t="s">
        <v>89</v>
      </c>
      <c r="AV383" s="13" t="s">
        <v>89</v>
      </c>
      <c r="AW383" s="13" t="s">
        <v>36</v>
      </c>
      <c r="AX383" s="13" t="s">
        <v>81</v>
      </c>
      <c r="AY383" s="160" t="s">
        <v>131</v>
      </c>
    </row>
    <row r="384" spans="1:65" s="13" customFormat="1" ht="11.25">
      <c r="B384" s="158"/>
      <c r="D384" s="159" t="s">
        <v>140</v>
      </c>
      <c r="E384" s="160" t="s">
        <v>1</v>
      </c>
      <c r="F384" s="161" t="s">
        <v>603</v>
      </c>
      <c r="H384" s="160" t="s">
        <v>1</v>
      </c>
      <c r="I384" s="162"/>
      <c r="L384" s="158"/>
      <c r="M384" s="163"/>
      <c r="N384" s="164"/>
      <c r="O384" s="164"/>
      <c r="P384" s="164"/>
      <c r="Q384" s="164"/>
      <c r="R384" s="164"/>
      <c r="S384" s="164"/>
      <c r="T384" s="165"/>
      <c r="AT384" s="160" t="s">
        <v>140</v>
      </c>
      <c r="AU384" s="160" t="s">
        <v>89</v>
      </c>
      <c r="AV384" s="13" t="s">
        <v>89</v>
      </c>
      <c r="AW384" s="13" t="s">
        <v>36</v>
      </c>
      <c r="AX384" s="13" t="s">
        <v>81</v>
      </c>
      <c r="AY384" s="160" t="s">
        <v>131</v>
      </c>
    </row>
    <row r="385" spans="1:51" s="13" customFormat="1" ht="11.25">
      <c r="B385" s="158"/>
      <c r="D385" s="159" t="s">
        <v>140</v>
      </c>
      <c r="E385" s="160" t="s">
        <v>1</v>
      </c>
      <c r="F385" s="161" t="s">
        <v>604</v>
      </c>
      <c r="H385" s="160" t="s">
        <v>1</v>
      </c>
      <c r="I385" s="162"/>
      <c r="L385" s="158"/>
      <c r="M385" s="163"/>
      <c r="N385" s="164"/>
      <c r="O385" s="164"/>
      <c r="P385" s="164"/>
      <c r="Q385" s="164"/>
      <c r="R385" s="164"/>
      <c r="S385" s="164"/>
      <c r="T385" s="165"/>
      <c r="AT385" s="160" t="s">
        <v>140</v>
      </c>
      <c r="AU385" s="160" t="s">
        <v>89</v>
      </c>
      <c r="AV385" s="13" t="s">
        <v>89</v>
      </c>
      <c r="AW385" s="13" t="s">
        <v>36</v>
      </c>
      <c r="AX385" s="13" t="s">
        <v>81</v>
      </c>
      <c r="AY385" s="160" t="s">
        <v>131</v>
      </c>
    </row>
    <row r="386" spans="1:51" s="13" customFormat="1" ht="33.75">
      <c r="B386" s="158"/>
      <c r="D386" s="159" t="s">
        <v>140</v>
      </c>
      <c r="E386" s="160" t="s">
        <v>1</v>
      </c>
      <c r="F386" s="161" t="s">
        <v>605</v>
      </c>
      <c r="H386" s="160" t="s">
        <v>1</v>
      </c>
      <c r="I386" s="162"/>
      <c r="L386" s="158"/>
      <c r="M386" s="163"/>
      <c r="N386" s="164"/>
      <c r="O386" s="164"/>
      <c r="P386" s="164"/>
      <c r="Q386" s="164"/>
      <c r="R386" s="164"/>
      <c r="S386" s="164"/>
      <c r="T386" s="165"/>
      <c r="AT386" s="160" t="s">
        <v>140</v>
      </c>
      <c r="AU386" s="160" t="s">
        <v>89</v>
      </c>
      <c r="AV386" s="13" t="s">
        <v>89</v>
      </c>
      <c r="AW386" s="13" t="s">
        <v>36</v>
      </c>
      <c r="AX386" s="13" t="s">
        <v>81</v>
      </c>
      <c r="AY386" s="160" t="s">
        <v>131</v>
      </c>
    </row>
    <row r="387" spans="1:51" s="13" customFormat="1" ht="22.5">
      <c r="B387" s="158"/>
      <c r="D387" s="159" t="s">
        <v>140</v>
      </c>
      <c r="E387" s="160" t="s">
        <v>1</v>
      </c>
      <c r="F387" s="161" t="s">
        <v>606</v>
      </c>
      <c r="H387" s="160" t="s">
        <v>1</v>
      </c>
      <c r="I387" s="162"/>
      <c r="L387" s="158"/>
      <c r="M387" s="163"/>
      <c r="N387" s="164"/>
      <c r="O387" s="164"/>
      <c r="P387" s="164"/>
      <c r="Q387" s="164"/>
      <c r="R387" s="164"/>
      <c r="S387" s="164"/>
      <c r="T387" s="165"/>
      <c r="AT387" s="160" t="s">
        <v>140</v>
      </c>
      <c r="AU387" s="160" t="s">
        <v>89</v>
      </c>
      <c r="AV387" s="13" t="s">
        <v>89</v>
      </c>
      <c r="AW387" s="13" t="s">
        <v>36</v>
      </c>
      <c r="AX387" s="13" t="s">
        <v>81</v>
      </c>
      <c r="AY387" s="160" t="s">
        <v>131</v>
      </c>
    </row>
    <row r="388" spans="1:51" s="14" customFormat="1" ht="11.25">
      <c r="B388" s="166"/>
      <c r="D388" s="159" t="s">
        <v>140</v>
      </c>
      <c r="E388" s="167" t="s">
        <v>1</v>
      </c>
      <c r="F388" s="168" t="s">
        <v>89</v>
      </c>
      <c r="H388" s="169">
        <v>1</v>
      </c>
      <c r="I388" s="170"/>
      <c r="L388" s="166"/>
      <c r="M388" s="196"/>
      <c r="N388" s="197"/>
      <c r="O388" s="197"/>
      <c r="P388" s="197"/>
      <c r="Q388" s="197"/>
      <c r="R388" s="197"/>
      <c r="S388" s="197"/>
      <c r="T388" s="198"/>
      <c r="AT388" s="167" t="s">
        <v>140</v>
      </c>
      <c r="AU388" s="167" t="s">
        <v>89</v>
      </c>
      <c r="AV388" s="14" t="s">
        <v>91</v>
      </c>
      <c r="AW388" s="14" t="s">
        <v>36</v>
      </c>
      <c r="AX388" s="14" t="s">
        <v>89</v>
      </c>
      <c r="AY388" s="167" t="s">
        <v>131</v>
      </c>
    </row>
    <row r="389" spans="1:51" s="2" customFormat="1" ht="6.95" customHeight="1">
      <c r="A389" s="33"/>
      <c r="B389" s="48"/>
      <c r="C389" s="49"/>
      <c r="D389" s="49"/>
      <c r="E389" s="49"/>
      <c r="F389" s="49"/>
      <c r="G389" s="49"/>
      <c r="H389" s="49"/>
      <c r="I389" s="49"/>
      <c r="J389" s="49"/>
      <c r="K389" s="49"/>
      <c r="L389" s="34"/>
      <c r="M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</row>
    <row r="390" spans="1:51">
      <c r="H390" s="260">
        <f>SUM(H129:H389)</f>
        <v>32772.864999999983</v>
      </c>
    </row>
  </sheetData>
  <autoFilter ref="C125:K388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5" fitToHeight="7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30"/>
  <sheetViews>
    <sheetView showGridLines="0" zoomScaleNormal="100" workbookViewId="0">
      <selection activeCell="F214" sqref="F21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8" t="s">
        <v>94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91</v>
      </c>
    </row>
    <row r="4" spans="1:46" s="1" customFormat="1" ht="24.95" customHeight="1">
      <c r="B4" s="21"/>
      <c r="D4" s="22" t="s">
        <v>98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1" t="str">
        <f>'Rekapitulace stavby'!K6</f>
        <v>Mladá Boleslav Čejetice, obnova vodovodu, ul. Nová</v>
      </c>
      <c r="F7" s="252"/>
      <c r="G7" s="252"/>
      <c r="H7" s="252"/>
      <c r="L7" s="21"/>
    </row>
    <row r="8" spans="1:46" s="2" customFormat="1" ht="12" customHeight="1">
      <c r="A8" s="33"/>
      <c r="B8" s="34"/>
      <c r="C8" s="33"/>
      <c r="D8" s="28" t="s">
        <v>99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1" t="s">
        <v>607</v>
      </c>
      <c r="F9" s="253"/>
      <c r="G9" s="253"/>
      <c r="H9" s="253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8. 7. 2024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26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29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30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4" t="str">
        <f>'Rekapitulace stavby'!E14</f>
        <v>Vyplň údaj</v>
      </c>
      <c r="F18" s="215"/>
      <c r="G18" s="215"/>
      <c r="H18" s="215"/>
      <c r="I18" s="28" t="s">
        <v>28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32</v>
      </c>
      <c r="E20" s="33"/>
      <c r="F20" s="33"/>
      <c r="G20" s="33"/>
      <c r="H20" s="33"/>
      <c r="I20" s="28" t="s">
        <v>25</v>
      </c>
      <c r="J20" s="26" t="s">
        <v>33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34</v>
      </c>
      <c r="F21" s="33"/>
      <c r="G21" s="33"/>
      <c r="H21" s="33"/>
      <c r="I21" s="28" t="s">
        <v>28</v>
      </c>
      <c r="J21" s="26" t="s">
        <v>35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38</v>
      </c>
      <c r="F24" s="33"/>
      <c r="G24" s="33"/>
      <c r="H24" s="33"/>
      <c r="I24" s="28" t="s">
        <v>28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39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71.25" customHeight="1">
      <c r="A27" s="95"/>
      <c r="B27" s="96"/>
      <c r="C27" s="95"/>
      <c r="D27" s="95"/>
      <c r="E27" s="220" t="s">
        <v>40</v>
      </c>
      <c r="F27" s="220"/>
      <c r="G27" s="220"/>
      <c r="H27" s="220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41</v>
      </c>
      <c r="E30" s="33"/>
      <c r="F30" s="33"/>
      <c r="G30" s="33"/>
      <c r="H30" s="33"/>
      <c r="I30" s="33"/>
      <c r="J30" s="72">
        <f>ROUND(J124,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43</v>
      </c>
      <c r="G32" s="33"/>
      <c r="H32" s="33"/>
      <c r="I32" s="37" t="s">
        <v>42</v>
      </c>
      <c r="J32" s="37" t="s">
        <v>44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45</v>
      </c>
      <c r="E33" s="28" t="s">
        <v>46</v>
      </c>
      <c r="F33" s="100">
        <f>ROUND((SUM(BE124:BE228)),  2)</f>
        <v>0</v>
      </c>
      <c r="G33" s="33"/>
      <c r="H33" s="33"/>
      <c r="I33" s="101">
        <v>0.21</v>
      </c>
      <c r="J33" s="100">
        <f>ROUND(((SUM(BE124:BE228))*I33),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47</v>
      </c>
      <c r="F34" s="100">
        <f>ROUND((SUM(BF124:BF228)),  2)</f>
        <v>0</v>
      </c>
      <c r="G34" s="33"/>
      <c r="H34" s="33"/>
      <c r="I34" s="101">
        <v>0.12</v>
      </c>
      <c r="J34" s="100">
        <f>ROUND(((SUM(BF124:BF228))*I34),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48</v>
      </c>
      <c r="F35" s="100">
        <f>ROUND((SUM(BG124:BG228)), 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49</v>
      </c>
      <c r="F36" s="100">
        <f>ROUND((SUM(BH124:BH228)),  2)</f>
        <v>0</v>
      </c>
      <c r="G36" s="33"/>
      <c r="H36" s="33"/>
      <c r="I36" s="101">
        <v>0.12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50</v>
      </c>
      <c r="F37" s="100">
        <f>ROUND((SUM(BI124:BI228)),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51</v>
      </c>
      <c r="E39" s="61"/>
      <c r="F39" s="61"/>
      <c r="G39" s="104" t="s">
        <v>52</v>
      </c>
      <c r="H39" s="105" t="s">
        <v>53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54</v>
      </c>
      <c r="E50" s="45"/>
      <c r="F50" s="45"/>
      <c r="G50" s="44" t="s">
        <v>55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56</v>
      </c>
      <c r="E61" s="36"/>
      <c r="F61" s="108" t="s">
        <v>57</v>
      </c>
      <c r="G61" s="46" t="s">
        <v>56</v>
      </c>
      <c r="H61" s="36"/>
      <c r="I61" s="36"/>
      <c r="J61" s="109" t="s">
        <v>57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58</v>
      </c>
      <c r="E65" s="47"/>
      <c r="F65" s="47"/>
      <c r="G65" s="44" t="s">
        <v>59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56</v>
      </c>
      <c r="E76" s="36"/>
      <c r="F76" s="108" t="s">
        <v>57</v>
      </c>
      <c r="G76" s="46" t="s">
        <v>56</v>
      </c>
      <c r="H76" s="36"/>
      <c r="I76" s="36"/>
      <c r="J76" s="109" t="s">
        <v>57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1" t="str">
        <f>E7</f>
        <v>Mladá Boleslav Čejetice, obnova vodovodu, ul. Nová</v>
      </c>
      <c r="F85" s="252"/>
      <c r="G85" s="252"/>
      <c r="H85" s="25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1" t="str">
        <f>E9</f>
        <v>SO 04.2 - Výměna armatur v ulici Nová</v>
      </c>
      <c r="F87" s="253"/>
      <c r="G87" s="253"/>
      <c r="H87" s="253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Čejetice</v>
      </c>
      <c r="G89" s="33"/>
      <c r="H89" s="33"/>
      <c r="I89" s="28" t="s">
        <v>22</v>
      </c>
      <c r="J89" s="56" t="str">
        <f>IF(J12="","",J12)</f>
        <v>8. 7. 2024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>Vodovody a kanalizace Mladá Boleslav, a.s.</v>
      </c>
      <c r="G91" s="33"/>
      <c r="H91" s="33"/>
      <c r="I91" s="28" t="s">
        <v>32</v>
      </c>
      <c r="J91" s="31" t="str">
        <f>E21</f>
        <v>ŠINDLAR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30</v>
      </c>
      <c r="D92" s="33"/>
      <c r="E92" s="33"/>
      <c r="F92" s="26" t="str">
        <f>IF(E18="","",E18)</f>
        <v>Vyplň údaj</v>
      </c>
      <c r="G92" s="33"/>
      <c r="H92" s="33"/>
      <c r="I92" s="28" t="s">
        <v>37</v>
      </c>
      <c r="J92" s="31" t="str">
        <f>E24</f>
        <v>Roman Bárta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102</v>
      </c>
      <c r="D94" s="102"/>
      <c r="E94" s="102"/>
      <c r="F94" s="102"/>
      <c r="G94" s="102"/>
      <c r="H94" s="102"/>
      <c r="I94" s="102"/>
      <c r="J94" s="111" t="s">
        <v>103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104</v>
      </c>
      <c r="D96" s="33"/>
      <c r="E96" s="33"/>
      <c r="F96" s="33"/>
      <c r="G96" s="33"/>
      <c r="H96" s="33"/>
      <c r="I96" s="33"/>
      <c r="J96" s="72">
        <f>J124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105</v>
      </c>
    </row>
    <row r="97" spans="1:31" s="9" customFormat="1" ht="24.95" customHeight="1">
      <c r="B97" s="113"/>
      <c r="D97" s="114" t="s">
        <v>106</v>
      </c>
      <c r="E97" s="115"/>
      <c r="F97" s="115"/>
      <c r="G97" s="115"/>
      <c r="H97" s="115"/>
      <c r="I97" s="115"/>
      <c r="J97" s="116">
        <f>J125</f>
        <v>0</v>
      </c>
      <c r="L97" s="113"/>
    </row>
    <row r="98" spans="1:31" s="10" customFormat="1" ht="19.899999999999999" customHeight="1">
      <c r="B98" s="117"/>
      <c r="D98" s="118" t="s">
        <v>107</v>
      </c>
      <c r="E98" s="119"/>
      <c r="F98" s="119"/>
      <c r="G98" s="119"/>
      <c r="H98" s="119"/>
      <c r="I98" s="119"/>
      <c r="J98" s="120">
        <f>J126</f>
        <v>0</v>
      </c>
      <c r="L98" s="117"/>
    </row>
    <row r="99" spans="1:31" s="10" customFormat="1" ht="19.899999999999999" customHeight="1">
      <c r="B99" s="117"/>
      <c r="D99" s="118" t="s">
        <v>109</v>
      </c>
      <c r="E99" s="119"/>
      <c r="F99" s="119"/>
      <c r="G99" s="119"/>
      <c r="H99" s="119"/>
      <c r="I99" s="119"/>
      <c r="J99" s="120">
        <f>J162</f>
        <v>0</v>
      </c>
      <c r="L99" s="117"/>
    </row>
    <row r="100" spans="1:31" s="10" customFormat="1" ht="19.899999999999999" customHeight="1">
      <c r="B100" s="117"/>
      <c r="D100" s="118" t="s">
        <v>110</v>
      </c>
      <c r="E100" s="119"/>
      <c r="F100" s="119"/>
      <c r="G100" s="119"/>
      <c r="H100" s="119"/>
      <c r="I100" s="119"/>
      <c r="J100" s="120">
        <f>J167</f>
        <v>0</v>
      </c>
      <c r="L100" s="117"/>
    </row>
    <row r="101" spans="1:31" s="10" customFormat="1" ht="19.899999999999999" customHeight="1">
      <c r="B101" s="117"/>
      <c r="D101" s="118" t="s">
        <v>111</v>
      </c>
      <c r="E101" s="119"/>
      <c r="F101" s="119"/>
      <c r="G101" s="119"/>
      <c r="H101" s="119"/>
      <c r="I101" s="119"/>
      <c r="J101" s="120">
        <f>J186</f>
        <v>0</v>
      </c>
      <c r="L101" s="117"/>
    </row>
    <row r="102" spans="1:31" s="10" customFormat="1" ht="19.899999999999999" customHeight="1">
      <c r="B102" s="117"/>
      <c r="D102" s="118" t="s">
        <v>112</v>
      </c>
      <c r="E102" s="119"/>
      <c r="F102" s="119"/>
      <c r="G102" s="119"/>
      <c r="H102" s="119"/>
      <c r="I102" s="119"/>
      <c r="J102" s="120">
        <f>J213</f>
        <v>0</v>
      </c>
      <c r="L102" s="117"/>
    </row>
    <row r="103" spans="1:31" s="10" customFormat="1" ht="19.899999999999999" customHeight="1">
      <c r="B103" s="117"/>
      <c r="D103" s="118" t="s">
        <v>113</v>
      </c>
      <c r="E103" s="119"/>
      <c r="F103" s="119"/>
      <c r="G103" s="119"/>
      <c r="H103" s="119"/>
      <c r="I103" s="119"/>
      <c r="J103" s="120">
        <f>J222</f>
        <v>0</v>
      </c>
      <c r="L103" s="117"/>
    </row>
    <row r="104" spans="1:31" s="10" customFormat="1" ht="19.899999999999999" customHeight="1">
      <c r="B104" s="117"/>
      <c r="D104" s="118" t="s">
        <v>114</v>
      </c>
      <c r="E104" s="119"/>
      <c r="F104" s="119"/>
      <c r="G104" s="119"/>
      <c r="H104" s="119"/>
      <c r="I104" s="119"/>
      <c r="J104" s="120">
        <f>J227</f>
        <v>0</v>
      </c>
      <c r="L104" s="117"/>
    </row>
    <row r="105" spans="1:31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116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51" t="str">
        <f>E7</f>
        <v>Mladá Boleslav Čejetice, obnova vodovodu, ul. Nová</v>
      </c>
      <c r="F114" s="252"/>
      <c r="G114" s="252"/>
      <c r="H114" s="252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99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31" t="str">
        <f>E9</f>
        <v>SO 04.2 - Výměna armatur v ulici Nová</v>
      </c>
      <c r="F116" s="253"/>
      <c r="G116" s="253"/>
      <c r="H116" s="25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3"/>
      <c r="E118" s="33"/>
      <c r="F118" s="26" t="str">
        <f>F12</f>
        <v>Čejetice</v>
      </c>
      <c r="G118" s="33"/>
      <c r="H118" s="33"/>
      <c r="I118" s="28" t="s">
        <v>22</v>
      </c>
      <c r="J118" s="56" t="str">
        <f>IF(J12="","",J12)</f>
        <v>8. 7. 2024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24</v>
      </c>
      <c r="D120" s="33"/>
      <c r="E120" s="33"/>
      <c r="F120" s="26" t="str">
        <f>E15</f>
        <v>Vodovody a kanalizace Mladá Boleslav, a.s.</v>
      </c>
      <c r="G120" s="33"/>
      <c r="H120" s="33"/>
      <c r="I120" s="28" t="s">
        <v>32</v>
      </c>
      <c r="J120" s="31" t="str">
        <f>E21</f>
        <v>ŠINDLAR s.r.o.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30</v>
      </c>
      <c r="D121" s="33"/>
      <c r="E121" s="33"/>
      <c r="F121" s="26" t="str">
        <f>IF(E18="","",E18)</f>
        <v>Vyplň údaj</v>
      </c>
      <c r="G121" s="33"/>
      <c r="H121" s="33"/>
      <c r="I121" s="28" t="s">
        <v>37</v>
      </c>
      <c r="J121" s="31" t="str">
        <f>E24</f>
        <v>Roman Bárta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1"/>
      <c r="B123" s="122"/>
      <c r="C123" s="123" t="s">
        <v>117</v>
      </c>
      <c r="D123" s="124" t="s">
        <v>66</v>
      </c>
      <c r="E123" s="124" t="s">
        <v>62</v>
      </c>
      <c r="F123" s="124" t="s">
        <v>63</v>
      </c>
      <c r="G123" s="124" t="s">
        <v>118</v>
      </c>
      <c r="H123" s="124" t="s">
        <v>119</v>
      </c>
      <c r="I123" s="124" t="s">
        <v>120</v>
      </c>
      <c r="J123" s="124" t="s">
        <v>103</v>
      </c>
      <c r="K123" s="125" t="s">
        <v>121</v>
      </c>
      <c r="L123" s="126"/>
      <c r="M123" s="63" t="s">
        <v>1</v>
      </c>
      <c r="N123" s="64" t="s">
        <v>45</v>
      </c>
      <c r="O123" s="64" t="s">
        <v>122</v>
      </c>
      <c r="P123" s="64" t="s">
        <v>123</v>
      </c>
      <c r="Q123" s="64" t="s">
        <v>124</v>
      </c>
      <c r="R123" s="64" t="s">
        <v>125</v>
      </c>
      <c r="S123" s="64" t="s">
        <v>126</v>
      </c>
      <c r="T123" s="65" t="s">
        <v>127</v>
      </c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</row>
    <row r="124" spans="1:65" s="2" customFormat="1" ht="22.9" customHeight="1">
      <c r="A124" s="33"/>
      <c r="B124" s="34"/>
      <c r="C124" s="70" t="s">
        <v>128</v>
      </c>
      <c r="D124" s="33"/>
      <c r="E124" s="33"/>
      <c r="F124" s="33"/>
      <c r="G124" s="33"/>
      <c r="H124" s="33"/>
      <c r="I124" s="33"/>
      <c r="J124" s="127">
        <f>BK124</f>
        <v>0</v>
      </c>
      <c r="K124" s="33"/>
      <c r="L124" s="34"/>
      <c r="M124" s="66"/>
      <c r="N124" s="57"/>
      <c r="O124" s="67"/>
      <c r="P124" s="128">
        <f>P125</f>
        <v>0</v>
      </c>
      <c r="Q124" s="67"/>
      <c r="R124" s="128">
        <f>R125</f>
        <v>166.05364</v>
      </c>
      <c r="S124" s="67"/>
      <c r="T124" s="129">
        <f>T125</f>
        <v>81.36936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80</v>
      </c>
      <c r="AU124" s="18" t="s">
        <v>105</v>
      </c>
      <c r="BK124" s="130">
        <f>BK125</f>
        <v>0</v>
      </c>
    </row>
    <row r="125" spans="1:65" s="12" customFormat="1" ht="25.9" customHeight="1">
      <c r="B125" s="131"/>
      <c r="D125" s="132" t="s">
        <v>80</v>
      </c>
      <c r="E125" s="133" t="s">
        <v>129</v>
      </c>
      <c r="F125" s="133" t="s">
        <v>130</v>
      </c>
      <c r="I125" s="134"/>
      <c r="J125" s="135">
        <f>BK125</f>
        <v>0</v>
      </c>
      <c r="L125" s="131"/>
      <c r="M125" s="136"/>
      <c r="N125" s="137"/>
      <c r="O125" s="137"/>
      <c r="P125" s="138">
        <f>P126+P162+P167+P186+P213+P222+P227</f>
        <v>0</v>
      </c>
      <c r="Q125" s="137"/>
      <c r="R125" s="138">
        <f>R126+R162+R167+R186+R213+R222+R227</f>
        <v>166.05364</v>
      </c>
      <c r="S125" s="137"/>
      <c r="T125" s="139">
        <f>T126+T162+T167+T186+T213+T222+T227</f>
        <v>81.36936</v>
      </c>
      <c r="AR125" s="132" t="s">
        <v>89</v>
      </c>
      <c r="AT125" s="140" t="s">
        <v>80</v>
      </c>
      <c r="AU125" s="140" t="s">
        <v>81</v>
      </c>
      <c r="AY125" s="132" t="s">
        <v>131</v>
      </c>
      <c r="BK125" s="141">
        <f>BK126+BK162+BK167+BK186+BK213+BK222+BK227</f>
        <v>0</v>
      </c>
    </row>
    <row r="126" spans="1:65" s="12" customFormat="1" ht="22.9" customHeight="1">
      <c r="B126" s="131"/>
      <c r="D126" s="132" t="s">
        <v>80</v>
      </c>
      <c r="E126" s="142" t="s">
        <v>89</v>
      </c>
      <c r="F126" s="142" t="s">
        <v>132</v>
      </c>
      <c r="I126" s="134"/>
      <c r="J126" s="143">
        <f>BK126</f>
        <v>0</v>
      </c>
      <c r="L126" s="131"/>
      <c r="M126" s="136"/>
      <c r="N126" s="137"/>
      <c r="O126" s="137"/>
      <c r="P126" s="138">
        <f>SUM(P127:P161)</f>
        <v>0</v>
      </c>
      <c r="Q126" s="137"/>
      <c r="R126" s="138">
        <f>SUM(R127:R161)</f>
        <v>164.23012</v>
      </c>
      <c r="S126" s="137"/>
      <c r="T126" s="139">
        <f>SUM(T127:T161)</f>
        <v>81.162000000000006</v>
      </c>
      <c r="AR126" s="132" t="s">
        <v>89</v>
      </c>
      <c r="AT126" s="140" t="s">
        <v>80</v>
      </c>
      <c r="AU126" s="140" t="s">
        <v>89</v>
      </c>
      <c r="AY126" s="132" t="s">
        <v>131</v>
      </c>
      <c r="BK126" s="141">
        <f>SUM(BK127:BK161)</f>
        <v>0</v>
      </c>
    </row>
    <row r="127" spans="1:65" s="2" customFormat="1" ht="55.5" customHeight="1">
      <c r="A127" s="33"/>
      <c r="B127" s="144"/>
      <c r="C127" s="145" t="s">
        <v>89</v>
      </c>
      <c r="D127" s="145" t="s">
        <v>133</v>
      </c>
      <c r="E127" s="146" t="s">
        <v>608</v>
      </c>
      <c r="F127" s="147" t="s">
        <v>609</v>
      </c>
      <c r="G127" s="148" t="s">
        <v>136</v>
      </c>
      <c r="H127" s="149">
        <v>60.75</v>
      </c>
      <c r="I127" s="150"/>
      <c r="J127" s="151">
        <f>ROUND(I127*H127,2)</f>
        <v>0</v>
      </c>
      <c r="K127" s="147" t="s">
        <v>137</v>
      </c>
      <c r="L127" s="34"/>
      <c r="M127" s="152" t="s">
        <v>1</v>
      </c>
      <c r="N127" s="153" t="s">
        <v>46</v>
      </c>
      <c r="O127" s="59"/>
      <c r="P127" s="154">
        <f>O127*H127</f>
        <v>0</v>
      </c>
      <c r="Q127" s="154">
        <v>0</v>
      </c>
      <c r="R127" s="154">
        <f>Q127*H127</f>
        <v>0</v>
      </c>
      <c r="S127" s="154">
        <v>0.44</v>
      </c>
      <c r="T127" s="155">
        <f>S127*H127</f>
        <v>26.73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6" t="s">
        <v>138</v>
      </c>
      <c r="AT127" s="156" t="s">
        <v>133</v>
      </c>
      <c r="AU127" s="156" t="s">
        <v>91</v>
      </c>
      <c r="AY127" s="18" t="s">
        <v>131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8" t="s">
        <v>89</v>
      </c>
      <c r="BK127" s="157">
        <f>ROUND(I127*H127,2)</f>
        <v>0</v>
      </c>
      <c r="BL127" s="18" t="s">
        <v>138</v>
      </c>
      <c r="BM127" s="156" t="s">
        <v>610</v>
      </c>
    </row>
    <row r="128" spans="1:65" s="14" customFormat="1" ht="11.25">
      <c r="B128" s="166"/>
      <c r="D128" s="159" t="s">
        <v>140</v>
      </c>
      <c r="E128" s="167" t="s">
        <v>1</v>
      </c>
      <c r="F128" s="168" t="s">
        <v>611</v>
      </c>
      <c r="H128" s="169">
        <v>60.75</v>
      </c>
      <c r="I128" s="170"/>
      <c r="L128" s="166"/>
      <c r="M128" s="171"/>
      <c r="N128" s="172"/>
      <c r="O128" s="172"/>
      <c r="P128" s="172"/>
      <c r="Q128" s="172"/>
      <c r="R128" s="172"/>
      <c r="S128" s="172"/>
      <c r="T128" s="173"/>
      <c r="AT128" s="167" t="s">
        <v>140</v>
      </c>
      <c r="AU128" s="167" t="s">
        <v>91</v>
      </c>
      <c r="AV128" s="14" t="s">
        <v>91</v>
      </c>
      <c r="AW128" s="14" t="s">
        <v>36</v>
      </c>
      <c r="AX128" s="14" t="s">
        <v>89</v>
      </c>
      <c r="AY128" s="167" t="s">
        <v>131</v>
      </c>
    </row>
    <row r="129" spans="1:65" s="2" customFormat="1" ht="55.5" customHeight="1">
      <c r="A129" s="33"/>
      <c r="B129" s="144"/>
      <c r="C129" s="145" t="s">
        <v>91</v>
      </c>
      <c r="D129" s="145" t="s">
        <v>133</v>
      </c>
      <c r="E129" s="146" t="s">
        <v>612</v>
      </c>
      <c r="F129" s="147" t="s">
        <v>613</v>
      </c>
      <c r="G129" s="148" t="s">
        <v>136</v>
      </c>
      <c r="H129" s="149">
        <v>60.75</v>
      </c>
      <c r="I129" s="150"/>
      <c r="J129" s="151">
        <f>ROUND(I129*H129,2)</f>
        <v>0</v>
      </c>
      <c r="K129" s="147" t="s">
        <v>137</v>
      </c>
      <c r="L129" s="34"/>
      <c r="M129" s="152" t="s">
        <v>1</v>
      </c>
      <c r="N129" s="153" t="s">
        <v>46</v>
      </c>
      <c r="O129" s="59"/>
      <c r="P129" s="154">
        <f>O129*H129</f>
        <v>0</v>
      </c>
      <c r="Q129" s="154">
        <v>0</v>
      </c>
      <c r="R129" s="154">
        <f>Q129*H129</f>
        <v>0</v>
      </c>
      <c r="S129" s="154">
        <v>0.57999999999999996</v>
      </c>
      <c r="T129" s="155">
        <f>S129*H129</f>
        <v>35.234999999999999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6" t="s">
        <v>138</v>
      </c>
      <c r="AT129" s="156" t="s">
        <v>133</v>
      </c>
      <c r="AU129" s="156" t="s">
        <v>91</v>
      </c>
      <c r="AY129" s="18" t="s">
        <v>131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8" t="s">
        <v>89</v>
      </c>
      <c r="BK129" s="157">
        <f>ROUND(I129*H129,2)</f>
        <v>0</v>
      </c>
      <c r="BL129" s="18" t="s">
        <v>138</v>
      </c>
      <c r="BM129" s="156" t="s">
        <v>614</v>
      </c>
    </row>
    <row r="130" spans="1:65" s="13" customFormat="1" ht="11.25">
      <c r="B130" s="158"/>
      <c r="D130" s="159" t="s">
        <v>140</v>
      </c>
      <c r="E130" s="160" t="s">
        <v>1</v>
      </c>
      <c r="F130" s="161" t="s">
        <v>149</v>
      </c>
      <c r="H130" s="160" t="s">
        <v>1</v>
      </c>
      <c r="I130" s="162"/>
      <c r="L130" s="158"/>
      <c r="M130" s="163"/>
      <c r="N130" s="164"/>
      <c r="O130" s="164"/>
      <c r="P130" s="164"/>
      <c r="Q130" s="164"/>
      <c r="R130" s="164"/>
      <c r="S130" s="164"/>
      <c r="T130" s="165"/>
      <c r="AT130" s="160" t="s">
        <v>140</v>
      </c>
      <c r="AU130" s="160" t="s">
        <v>91</v>
      </c>
      <c r="AV130" s="13" t="s">
        <v>89</v>
      </c>
      <c r="AW130" s="13" t="s">
        <v>36</v>
      </c>
      <c r="AX130" s="13" t="s">
        <v>81</v>
      </c>
      <c r="AY130" s="160" t="s">
        <v>131</v>
      </c>
    </row>
    <row r="131" spans="1:65" s="14" customFormat="1" ht="11.25">
      <c r="B131" s="166"/>
      <c r="D131" s="159" t="s">
        <v>140</v>
      </c>
      <c r="E131" s="167" t="s">
        <v>1</v>
      </c>
      <c r="F131" s="168" t="s">
        <v>611</v>
      </c>
      <c r="H131" s="169">
        <v>60.75</v>
      </c>
      <c r="I131" s="170"/>
      <c r="L131" s="166"/>
      <c r="M131" s="171"/>
      <c r="N131" s="172"/>
      <c r="O131" s="172"/>
      <c r="P131" s="172"/>
      <c r="Q131" s="172"/>
      <c r="R131" s="172"/>
      <c r="S131" s="172"/>
      <c r="T131" s="173"/>
      <c r="AT131" s="167" t="s">
        <v>140</v>
      </c>
      <c r="AU131" s="167" t="s">
        <v>91</v>
      </c>
      <c r="AV131" s="14" t="s">
        <v>91</v>
      </c>
      <c r="AW131" s="14" t="s">
        <v>36</v>
      </c>
      <c r="AX131" s="14" t="s">
        <v>89</v>
      </c>
      <c r="AY131" s="167" t="s">
        <v>131</v>
      </c>
    </row>
    <row r="132" spans="1:65" s="2" customFormat="1" ht="49.15" customHeight="1">
      <c r="A132" s="33"/>
      <c r="B132" s="144"/>
      <c r="C132" s="145" t="s">
        <v>150</v>
      </c>
      <c r="D132" s="145" t="s">
        <v>133</v>
      </c>
      <c r="E132" s="146" t="s">
        <v>615</v>
      </c>
      <c r="F132" s="147" t="s">
        <v>616</v>
      </c>
      <c r="G132" s="148" t="s">
        <v>136</v>
      </c>
      <c r="H132" s="149">
        <v>60.75</v>
      </c>
      <c r="I132" s="150"/>
      <c r="J132" s="151">
        <f>ROUND(I132*H132,2)</f>
        <v>0</v>
      </c>
      <c r="K132" s="147" t="s">
        <v>137</v>
      </c>
      <c r="L132" s="34"/>
      <c r="M132" s="152" t="s">
        <v>1</v>
      </c>
      <c r="N132" s="153" t="s">
        <v>46</v>
      </c>
      <c r="O132" s="59"/>
      <c r="P132" s="154">
        <f>O132*H132</f>
        <v>0</v>
      </c>
      <c r="Q132" s="154">
        <v>0</v>
      </c>
      <c r="R132" s="154">
        <f>Q132*H132</f>
        <v>0</v>
      </c>
      <c r="S132" s="154">
        <v>0.316</v>
      </c>
      <c r="T132" s="155">
        <f>S132*H132</f>
        <v>19.196999999999999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6" t="s">
        <v>138</v>
      </c>
      <c r="AT132" s="156" t="s">
        <v>133</v>
      </c>
      <c r="AU132" s="156" t="s">
        <v>91</v>
      </c>
      <c r="AY132" s="18" t="s">
        <v>131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8" t="s">
        <v>89</v>
      </c>
      <c r="BK132" s="157">
        <f>ROUND(I132*H132,2)</f>
        <v>0</v>
      </c>
      <c r="BL132" s="18" t="s">
        <v>138</v>
      </c>
      <c r="BM132" s="156" t="s">
        <v>617</v>
      </c>
    </row>
    <row r="133" spans="1:65" s="14" customFormat="1" ht="11.25">
      <c r="B133" s="166"/>
      <c r="D133" s="159" t="s">
        <v>140</v>
      </c>
      <c r="E133" s="167" t="s">
        <v>1</v>
      </c>
      <c r="F133" s="168" t="s">
        <v>611</v>
      </c>
      <c r="H133" s="169">
        <v>60.75</v>
      </c>
      <c r="I133" s="170"/>
      <c r="L133" s="166"/>
      <c r="M133" s="171"/>
      <c r="N133" s="172"/>
      <c r="O133" s="172"/>
      <c r="P133" s="172"/>
      <c r="Q133" s="172"/>
      <c r="R133" s="172"/>
      <c r="S133" s="172"/>
      <c r="T133" s="173"/>
      <c r="AT133" s="167" t="s">
        <v>140</v>
      </c>
      <c r="AU133" s="167" t="s">
        <v>91</v>
      </c>
      <c r="AV133" s="14" t="s">
        <v>91</v>
      </c>
      <c r="AW133" s="14" t="s">
        <v>36</v>
      </c>
      <c r="AX133" s="14" t="s">
        <v>89</v>
      </c>
      <c r="AY133" s="167" t="s">
        <v>131</v>
      </c>
    </row>
    <row r="134" spans="1:65" s="2" customFormat="1" ht="37.9" customHeight="1">
      <c r="A134" s="33"/>
      <c r="B134" s="144"/>
      <c r="C134" s="145" t="s">
        <v>138</v>
      </c>
      <c r="D134" s="145" t="s">
        <v>133</v>
      </c>
      <c r="E134" s="146" t="s">
        <v>618</v>
      </c>
      <c r="F134" s="147" t="s">
        <v>619</v>
      </c>
      <c r="G134" s="148" t="s">
        <v>179</v>
      </c>
      <c r="H134" s="149">
        <v>91.125</v>
      </c>
      <c r="I134" s="150"/>
      <c r="J134" s="151">
        <f>ROUND(I134*H134,2)</f>
        <v>0</v>
      </c>
      <c r="K134" s="147" t="s">
        <v>137</v>
      </c>
      <c r="L134" s="34"/>
      <c r="M134" s="152" t="s">
        <v>1</v>
      </c>
      <c r="N134" s="153" t="s">
        <v>46</v>
      </c>
      <c r="O134" s="59"/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6" t="s">
        <v>138</v>
      </c>
      <c r="AT134" s="156" t="s">
        <v>133</v>
      </c>
      <c r="AU134" s="156" t="s">
        <v>91</v>
      </c>
      <c r="AY134" s="18" t="s">
        <v>131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8" t="s">
        <v>89</v>
      </c>
      <c r="BK134" s="157">
        <f>ROUND(I134*H134,2)</f>
        <v>0</v>
      </c>
      <c r="BL134" s="18" t="s">
        <v>138</v>
      </c>
      <c r="BM134" s="156" t="s">
        <v>620</v>
      </c>
    </row>
    <row r="135" spans="1:65" s="14" customFormat="1" ht="11.25">
      <c r="B135" s="166"/>
      <c r="D135" s="159" t="s">
        <v>140</v>
      </c>
      <c r="E135" s="167" t="s">
        <v>1</v>
      </c>
      <c r="F135" s="168" t="s">
        <v>621</v>
      </c>
      <c r="H135" s="169">
        <v>91.125</v>
      </c>
      <c r="I135" s="170"/>
      <c r="L135" s="166"/>
      <c r="M135" s="171"/>
      <c r="N135" s="172"/>
      <c r="O135" s="172"/>
      <c r="P135" s="172"/>
      <c r="Q135" s="172"/>
      <c r="R135" s="172"/>
      <c r="S135" s="172"/>
      <c r="T135" s="173"/>
      <c r="AT135" s="167" t="s">
        <v>140</v>
      </c>
      <c r="AU135" s="167" t="s">
        <v>91</v>
      </c>
      <c r="AV135" s="14" t="s">
        <v>91</v>
      </c>
      <c r="AW135" s="14" t="s">
        <v>36</v>
      </c>
      <c r="AX135" s="14" t="s">
        <v>81</v>
      </c>
      <c r="AY135" s="167" t="s">
        <v>131</v>
      </c>
    </row>
    <row r="136" spans="1:65" s="15" customFormat="1" ht="11.25">
      <c r="B136" s="174"/>
      <c r="D136" s="159" t="s">
        <v>140</v>
      </c>
      <c r="E136" s="175" t="s">
        <v>1</v>
      </c>
      <c r="F136" s="176" t="s">
        <v>145</v>
      </c>
      <c r="H136" s="177">
        <v>91.125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140</v>
      </c>
      <c r="AU136" s="175" t="s">
        <v>91</v>
      </c>
      <c r="AV136" s="15" t="s">
        <v>138</v>
      </c>
      <c r="AW136" s="15" t="s">
        <v>36</v>
      </c>
      <c r="AX136" s="15" t="s">
        <v>89</v>
      </c>
      <c r="AY136" s="175" t="s">
        <v>131</v>
      </c>
    </row>
    <row r="137" spans="1:65" s="2" customFormat="1" ht="37.9" customHeight="1">
      <c r="A137" s="33"/>
      <c r="B137" s="144"/>
      <c r="C137" s="145" t="s">
        <v>159</v>
      </c>
      <c r="D137" s="145" t="s">
        <v>133</v>
      </c>
      <c r="E137" s="146" t="s">
        <v>622</v>
      </c>
      <c r="F137" s="147" t="s">
        <v>623</v>
      </c>
      <c r="G137" s="148" t="s">
        <v>136</v>
      </c>
      <c r="H137" s="149">
        <v>243</v>
      </c>
      <c r="I137" s="150"/>
      <c r="J137" s="151">
        <f>ROUND(I137*H137,2)</f>
        <v>0</v>
      </c>
      <c r="K137" s="147" t="s">
        <v>137</v>
      </c>
      <c r="L137" s="34"/>
      <c r="M137" s="152" t="s">
        <v>1</v>
      </c>
      <c r="N137" s="153" t="s">
        <v>46</v>
      </c>
      <c r="O137" s="59"/>
      <c r="P137" s="154">
        <f>O137*H137</f>
        <v>0</v>
      </c>
      <c r="Q137" s="154">
        <v>8.4000000000000003E-4</v>
      </c>
      <c r="R137" s="154">
        <f>Q137*H137</f>
        <v>0.20412</v>
      </c>
      <c r="S137" s="154">
        <v>0</v>
      </c>
      <c r="T137" s="155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6" t="s">
        <v>138</v>
      </c>
      <c r="AT137" s="156" t="s">
        <v>133</v>
      </c>
      <c r="AU137" s="156" t="s">
        <v>91</v>
      </c>
      <c r="AY137" s="18" t="s">
        <v>131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8" t="s">
        <v>89</v>
      </c>
      <c r="BK137" s="157">
        <f>ROUND(I137*H137,2)</f>
        <v>0</v>
      </c>
      <c r="BL137" s="18" t="s">
        <v>138</v>
      </c>
      <c r="BM137" s="156" t="s">
        <v>624</v>
      </c>
    </row>
    <row r="138" spans="1:65" s="14" customFormat="1" ht="11.25">
      <c r="B138" s="166"/>
      <c r="D138" s="159" t="s">
        <v>140</v>
      </c>
      <c r="E138" s="167" t="s">
        <v>1</v>
      </c>
      <c r="F138" s="168" t="s">
        <v>625</v>
      </c>
      <c r="H138" s="169">
        <v>243</v>
      </c>
      <c r="I138" s="170"/>
      <c r="L138" s="166"/>
      <c r="M138" s="171"/>
      <c r="N138" s="172"/>
      <c r="O138" s="172"/>
      <c r="P138" s="172"/>
      <c r="Q138" s="172"/>
      <c r="R138" s="172"/>
      <c r="S138" s="172"/>
      <c r="T138" s="173"/>
      <c r="AT138" s="167" t="s">
        <v>140</v>
      </c>
      <c r="AU138" s="167" t="s">
        <v>91</v>
      </c>
      <c r="AV138" s="14" t="s">
        <v>91</v>
      </c>
      <c r="AW138" s="14" t="s">
        <v>36</v>
      </c>
      <c r="AX138" s="14" t="s">
        <v>89</v>
      </c>
      <c r="AY138" s="167" t="s">
        <v>131</v>
      </c>
    </row>
    <row r="139" spans="1:65" s="2" customFormat="1" ht="44.25" customHeight="1">
      <c r="A139" s="33"/>
      <c r="B139" s="144"/>
      <c r="C139" s="145" t="s">
        <v>165</v>
      </c>
      <c r="D139" s="145" t="s">
        <v>133</v>
      </c>
      <c r="E139" s="146" t="s">
        <v>626</v>
      </c>
      <c r="F139" s="147" t="s">
        <v>627</v>
      </c>
      <c r="G139" s="148" t="s">
        <v>136</v>
      </c>
      <c r="H139" s="149">
        <v>243</v>
      </c>
      <c r="I139" s="150"/>
      <c r="J139" s="151">
        <f>ROUND(I139*H139,2)</f>
        <v>0</v>
      </c>
      <c r="K139" s="147" t="s">
        <v>137</v>
      </c>
      <c r="L139" s="34"/>
      <c r="M139" s="152" t="s">
        <v>1</v>
      </c>
      <c r="N139" s="153" t="s">
        <v>46</v>
      </c>
      <c r="O139" s="59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6" t="s">
        <v>138</v>
      </c>
      <c r="AT139" s="156" t="s">
        <v>133</v>
      </c>
      <c r="AU139" s="156" t="s">
        <v>91</v>
      </c>
      <c r="AY139" s="18" t="s">
        <v>131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8" t="s">
        <v>89</v>
      </c>
      <c r="BK139" s="157">
        <f>ROUND(I139*H139,2)</f>
        <v>0</v>
      </c>
      <c r="BL139" s="18" t="s">
        <v>138</v>
      </c>
      <c r="BM139" s="156" t="s">
        <v>628</v>
      </c>
    </row>
    <row r="140" spans="1:65" s="2" customFormat="1" ht="24.2" customHeight="1">
      <c r="A140" s="33"/>
      <c r="B140" s="144"/>
      <c r="C140" s="145" t="s">
        <v>171</v>
      </c>
      <c r="D140" s="145" t="s">
        <v>133</v>
      </c>
      <c r="E140" s="146" t="s">
        <v>212</v>
      </c>
      <c r="F140" s="147" t="s">
        <v>213</v>
      </c>
      <c r="G140" s="148" t="s">
        <v>179</v>
      </c>
      <c r="H140" s="149">
        <v>91.125</v>
      </c>
      <c r="I140" s="150"/>
      <c r="J140" s="151">
        <f>ROUND(I140*H140,2)</f>
        <v>0</v>
      </c>
      <c r="K140" s="147" t="s">
        <v>1</v>
      </c>
      <c r="L140" s="34"/>
      <c r="M140" s="152" t="s">
        <v>1</v>
      </c>
      <c r="N140" s="153" t="s">
        <v>46</v>
      </c>
      <c r="O140" s="59"/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6" t="s">
        <v>138</v>
      </c>
      <c r="AT140" s="156" t="s">
        <v>133</v>
      </c>
      <c r="AU140" s="156" t="s">
        <v>91</v>
      </c>
      <c r="AY140" s="18" t="s">
        <v>131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8" t="s">
        <v>89</v>
      </c>
      <c r="BK140" s="157">
        <f>ROUND(I140*H140,2)</f>
        <v>0</v>
      </c>
      <c r="BL140" s="18" t="s">
        <v>138</v>
      </c>
      <c r="BM140" s="156" t="s">
        <v>629</v>
      </c>
    </row>
    <row r="141" spans="1:65" s="13" customFormat="1" ht="11.25">
      <c r="B141" s="158"/>
      <c r="D141" s="159" t="s">
        <v>140</v>
      </c>
      <c r="E141" s="160" t="s">
        <v>1</v>
      </c>
      <c r="F141" s="161" t="s">
        <v>215</v>
      </c>
      <c r="H141" s="160" t="s">
        <v>1</v>
      </c>
      <c r="I141" s="162"/>
      <c r="L141" s="158"/>
      <c r="M141" s="163"/>
      <c r="N141" s="164"/>
      <c r="O141" s="164"/>
      <c r="P141" s="164"/>
      <c r="Q141" s="164"/>
      <c r="R141" s="164"/>
      <c r="S141" s="164"/>
      <c r="T141" s="165"/>
      <c r="AT141" s="160" t="s">
        <v>140</v>
      </c>
      <c r="AU141" s="160" t="s">
        <v>91</v>
      </c>
      <c r="AV141" s="13" t="s">
        <v>89</v>
      </c>
      <c r="AW141" s="13" t="s">
        <v>36</v>
      </c>
      <c r="AX141" s="13" t="s">
        <v>81</v>
      </c>
      <c r="AY141" s="160" t="s">
        <v>131</v>
      </c>
    </row>
    <row r="142" spans="1:65" s="13" customFormat="1" ht="11.25">
      <c r="B142" s="158"/>
      <c r="D142" s="159" t="s">
        <v>140</v>
      </c>
      <c r="E142" s="160" t="s">
        <v>1</v>
      </c>
      <c r="F142" s="161" t="s">
        <v>216</v>
      </c>
      <c r="H142" s="160" t="s">
        <v>1</v>
      </c>
      <c r="I142" s="162"/>
      <c r="L142" s="158"/>
      <c r="M142" s="163"/>
      <c r="N142" s="164"/>
      <c r="O142" s="164"/>
      <c r="P142" s="164"/>
      <c r="Q142" s="164"/>
      <c r="R142" s="164"/>
      <c r="S142" s="164"/>
      <c r="T142" s="165"/>
      <c r="AT142" s="160" t="s">
        <v>140</v>
      </c>
      <c r="AU142" s="160" t="s">
        <v>91</v>
      </c>
      <c r="AV142" s="13" t="s">
        <v>89</v>
      </c>
      <c r="AW142" s="13" t="s">
        <v>36</v>
      </c>
      <c r="AX142" s="13" t="s">
        <v>81</v>
      </c>
      <c r="AY142" s="160" t="s">
        <v>131</v>
      </c>
    </row>
    <row r="143" spans="1:65" s="14" customFormat="1" ht="11.25">
      <c r="B143" s="166"/>
      <c r="D143" s="159" t="s">
        <v>140</v>
      </c>
      <c r="E143" s="167" t="s">
        <v>1</v>
      </c>
      <c r="F143" s="168" t="s">
        <v>630</v>
      </c>
      <c r="H143" s="169">
        <v>91.125</v>
      </c>
      <c r="I143" s="170"/>
      <c r="L143" s="166"/>
      <c r="M143" s="171"/>
      <c r="N143" s="172"/>
      <c r="O143" s="172"/>
      <c r="P143" s="172"/>
      <c r="Q143" s="172"/>
      <c r="R143" s="172"/>
      <c r="S143" s="172"/>
      <c r="T143" s="173"/>
      <c r="AT143" s="167" t="s">
        <v>140</v>
      </c>
      <c r="AU143" s="167" t="s">
        <v>91</v>
      </c>
      <c r="AV143" s="14" t="s">
        <v>91</v>
      </c>
      <c r="AW143" s="14" t="s">
        <v>36</v>
      </c>
      <c r="AX143" s="14" t="s">
        <v>89</v>
      </c>
      <c r="AY143" s="167" t="s">
        <v>131</v>
      </c>
    </row>
    <row r="144" spans="1:65" s="2" customFormat="1" ht="44.25" customHeight="1">
      <c r="A144" s="33"/>
      <c r="B144" s="144"/>
      <c r="C144" s="145" t="s">
        <v>176</v>
      </c>
      <c r="D144" s="145" t="s">
        <v>133</v>
      </c>
      <c r="E144" s="146" t="s">
        <v>219</v>
      </c>
      <c r="F144" s="147" t="s">
        <v>220</v>
      </c>
      <c r="G144" s="148" t="s">
        <v>179</v>
      </c>
      <c r="H144" s="149">
        <v>72.900000000000006</v>
      </c>
      <c r="I144" s="150"/>
      <c r="J144" s="151">
        <f>ROUND(I144*H144,2)</f>
        <v>0</v>
      </c>
      <c r="K144" s="147" t="s">
        <v>137</v>
      </c>
      <c r="L144" s="34"/>
      <c r="M144" s="152" t="s">
        <v>1</v>
      </c>
      <c r="N144" s="153" t="s">
        <v>46</v>
      </c>
      <c r="O144" s="59"/>
      <c r="P144" s="154">
        <f>O144*H144</f>
        <v>0</v>
      </c>
      <c r="Q144" s="154">
        <v>0</v>
      </c>
      <c r="R144" s="154">
        <f>Q144*H144</f>
        <v>0</v>
      </c>
      <c r="S144" s="154">
        <v>0</v>
      </c>
      <c r="T144" s="15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6" t="s">
        <v>138</v>
      </c>
      <c r="AT144" s="156" t="s">
        <v>133</v>
      </c>
      <c r="AU144" s="156" t="s">
        <v>91</v>
      </c>
      <c r="AY144" s="18" t="s">
        <v>131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18" t="s">
        <v>89</v>
      </c>
      <c r="BK144" s="157">
        <f>ROUND(I144*H144,2)</f>
        <v>0</v>
      </c>
      <c r="BL144" s="18" t="s">
        <v>138</v>
      </c>
      <c r="BM144" s="156" t="s">
        <v>631</v>
      </c>
    </row>
    <row r="145" spans="1:65" s="13" customFormat="1" ht="11.25">
      <c r="B145" s="158"/>
      <c r="D145" s="159" t="s">
        <v>140</v>
      </c>
      <c r="E145" s="160" t="s">
        <v>1</v>
      </c>
      <c r="F145" s="161" t="s">
        <v>632</v>
      </c>
      <c r="H145" s="160" t="s">
        <v>1</v>
      </c>
      <c r="I145" s="162"/>
      <c r="L145" s="158"/>
      <c r="M145" s="163"/>
      <c r="N145" s="164"/>
      <c r="O145" s="164"/>
      <c r="P145" s="164"/>
      <c r="Q145" s="164"/>
      <c r="R145" s="164"/>
      <c r="S145" s="164"/>
      <c r="T145" s="165"/>
      <c r="AT145" s="160" t="s">
        <v>140</v>
      </c>
      <c r="AU145" s="160" t="s">
        <v>91</v>
      </c>
      <c r="AV145" s="13" t="s">
        <v>89</v>
      </c>
      <c r="AW145" s="13" t="s">
        <v>36</v>
      </c>
      <c r="AX145" s="13" t="s">
        <v>81</v>
      </c>
      <c r="AY145" s="160" t="s">
        <v>131</v>
      </c>
    </row>
    <row r="146" spans="1:65" s="14" customFormat="1" ht="11.25">
      <c r="B146" s="166"/>
      <c r="D146" s="159" t="s">
        <v>140</v>
      </c>
      <c r="E146" s="167" t="s">
        <v>1</v>
      </c>
      <c r="F146" s="168" t="s">
        <v>621</v>
      </c>
      <c r="H146" s="169">
        <v>91.125</v>
      </c>
      <c r="I146" s="170"/>
      <c r="L146" s="166"/>
      <c r="M146" s="171"/>
      <c r="N146" s="172"/>
      <c r="O146" s="172"/>
      <c r="P146" s="172"/>
      <c r="Q146" s="172"/>
      <c r="R146" s="172"/>
      <c r="S146" s="172"/>
      <c r="T146" s="173"/>
      <c r="AT146" s="167" t="s">
        <v>140</v>
      </c>
      <c r="AU146" s="167" t="s">
        <v>91</v>
      </c>
      <c r="AV146" s="14" t="s">
        <v>91</v>
      </c>
      <c r="AW146" s="14" t="s">
        <v>36</v>
      </c>
      <c r="AX146" s="14" t="s">
        <v>81</v>
      </c>
      <c r="AY146" s="167" t="s">
        <v>131</v>
      </c>
    </row>
    <row r="147" spans="1:65" s="14" customFormat="1" ht="11.25">
      <c r="B147" s="166"/>
      <c r="D147" s="159" t="s">
        <v>140</v>
      </c>
      <c r="E147" s="167" t="s">
        <v>1</v>
      </c>
      <c r="F147" s="168" t="s">
        <v>633</v>
      </c>
      <c r="H147" s="169">
        <v>-18.225000000000001</v>
      </c>
      <c r="I147" s="170"/>
      <c r="L147" s="166"/>
      <c r="M147" s="171"/>
      <c r="N147" s="172"/>
      <c r="O147" s="172"/>
      <c r="P147" s="172"/>
      <c r="Q147" s="172"/>
      <c r="R147" s="172"/>
      <c r="S147" s="172"/>
      <c r="T147" s="173"/>
      <c r="AT147" s="167" t="s">
        <v>140</v>
      </c>
      <c r="AU147" s="167" t="s">
        <v>91</v>
      </c>
      <c r="AV147" s="14" t="s">
        <v>91</v>
      </c>
      <c r="AW147" s="14" t="s">
        <v>36</v>
      </c>
      <c r="AX147" s="14" t="s">
        <v>81</v>
      </c>
      <c r="AY147" s="167" t="s">
        <v>131</v>
      </c>
    </row>
    <row r="148" spans="1:65" s="16" customFormat="1" ht="11.25">
      <c r="B148" s="199"/>
      <c r="D148" s="159" t="s">
        <v>140</v>
      </c>
      <c r="E148" s="200" t="s">
        <v>1</v>
      </c>
      <c r="F148" s="201" t="s">
        <v>634</v>
      </c>
      <c r="H148" s="202">
        <v>72.900000000000006</v>
      </c>
      <c r="I148" s="203"/>
      <c r="L148" s="199"/>
      <c r="M148" s="204"/>
      <c r="N148" s="205"/>
      <c r="O148" s="205"/>
      <c r="P148" s="205"/>
      <c r="Q148" s="205"/>
      <c r="R148" s="205"/>
      <c r="S148" s="205"/>
      <c r="T148" s="206"/>
      <c r="AT148" s="200" t="s">
        <v>140</v>
      </c>
      <c r="AU148" s="200" t="s">
        <v>91</v>
      </c>
      <c r="AV148" s="16" t="s">
        <v>150</v>
      </c>
      <c r="AW148" s="16" t="s">
        <v>36</v>
      </c>
      <c r="AX148" s="16" t="s">
        <v>81</v>
      </c>
      <c r="AY148" s="200" t="s">
        <v>131</v>
      </c>
    </row>
    <row r="149" spans="1:65" s="15" customFormat="1" ht="11.25">
      <c r="B149" s="174"/>
      <c r="D149" s="159" t="s">
        <v>140</v>
      </c>
      <c r="E149" s="175" t="s">
        <v>1</v>
      </c>
      <c r="F149" s="176" t="s">
        <v>145</v>
      </c>
      <c r="H149" s="177">
        <v>72.900000000000006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140</v>
      </c>
      <c r="AU149" s="175" t="s">
        <v>91</v>
      </c>
      <c r="AV149" s="15" t="s">
        <v>138</v>
      </c>
      <c r="AW149" s="15" t="s">
        <v>36</v>
      </c>
      <c r="AX149" s="15" t="s">
        <v>89</v>
      </c>
      <c r="AY149" s="175" t="s">
        <v>131</v>
      </c>
    </row>
    <row r="150" spans="1:65" s="2" customFormat="1" ht="16.5" customHeight="1">
      <c r="A150" s="33"/>
      <c r="B150" s="144"/>
      <c r="C150" s="182" t="s">
        <v>182</v>
      </c>
      <c r="D150" s="182" t="s">
        <v>225</v>
      </c>
      <c r="E150" s="183" t="s">
        <v>226</v>
      </c>
      <c r="F150" s="184" t="s">
        <v>227</v>
      </c>
      <c r="G150" s="185" t="s">
        <v>228</v>
      </c>
      <c r="H150" s="186">
        <v>127.575</v>
      </c>
      <c r="I150" s="187"/>
      <c r="J150" s="188">
        <f>ROUND(I150*H150,2)</f>
        <v>0</v>
      </c>
      <c r="K150" s="184" t="s">
        <v>1</v>
      </c>
      <c r="L150" s="189"/>
      <c r="M150" s="190" t="s">
        <v>1</v>
      </c>
      <c r="N150" s="191" t="s">
        <v>46</v>
      </c>
      <c r="O150" s="59"/>
      <c r="P150" s="154">
        <f>O150*H150</f>
        <v>0</v>
      </c>
      <c r="Q150" s="154">
        <v>1</v>
      </c>
      <c r="R150" s="154">
        <f>Q150*H150</f>
        <v>127.575</v>
      </c>
      <c r="S150" s="154">
        <v>0</v>
      </c>
      <c r="T150" s="15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6" t="s">
        <v>176</v>
      </c>
      <c r="AT150" s="156" t="s">
        <v>225</v>
      </c>
      <c r="AU150" s="156" t="s">
        <v>91</v>
      </c>
      <c r="AY150" s="18" t="s">
        <v>131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8" t="s">
        <v>89</v>
      </c>
      <c r="BK150" s="157">
        <f>ROUND(I150*H150,2)</f>
        <v>0</v>
      </c>
      <c r="BL150" s="18" t="s">
        <v>138</v>
      </c>
      <c r="BM150" s="156" t="s">
        <v>635</v>
      </c>
    </row>
    <row r="151" spans="1:65" s="2" customFormat="1" ht="19.5">
      <c r="A151" s="33"/>
      <c r="B151" s="34"/>
      <c r="C151" s="33"/>
      <c r="D151" s="159" t="s">
        <v>230</v>
      </c>
      <c r="E151" s="33"/>
      <c r="F151" s="192" t="s">
        <v>231</v>
      </c>
      <c r="G151" s="33"/>
      <c r="H151" s="33"/>
      <c r="I151" s="193"/>
      <c r="J151" s="33"/>
      <c r="K151" s="33"/>
      <c r="L151" s="34"/>
      <c r="M151" s="194"/>
      <c r="N151" s="195"/>
      <c r="O151" s="59"/>
      <c r="P151" s="59"/>
      <c r="Q151" s="59"/>
      <c r="R151" s="59"/>
      <c r="S151" s="59"/>
      <c r="T151" s="60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230</v>
      </c>
      <c r="AU151" s="18" t="s">
        <v>91</v>
      </c>
    </row>
    <row r="152" spans="1:65" s="14" customFormat="1" ht="11.25">
      <c r="B152" s="166"/>
      <c r="D152" s="159" t="s">
        <v>140</v>
      </c>
      <c r="E152" s="167" t="s">
        <v>1</v>
      </c>
      <c r="F152" s="168" t="s">
        <v>636</v>
      </c>
      <c r="H152" s="169">
        <v>145.80000000000001</v>
      </c>
      <c r="I152" s="170"/>
      <c r="L152" s="166"/>
      <c r="M152" s="171"/>
      <c r="N152" s="172"/>
      <c r="O152" s="172"/>
      <c r="P152" s="172"/>
      <c r="Q152" s="172"/>
      <c r="R152" s="172"/>
      <c r="S152" s="172"/>
      <c r="T152" s="173"/>
      <c r="AT152" s="167" t="s">
        <v>140</v>
      </c>
      <c r="AU152" s="167" t="s">
        <v>91</v>
      </c>
      <c r="AV152" s="14" t="s">
        <v>91</v>
      </c>
      <c r="AW152" s="14" t="s">
        <v>36</v>
      </c>
      <c r="AX152" s="14" t="s">
        <v>81</v>
      </c>
      <c r="AY152" s="167" t="s">
        <v>131</v>
      </c>
    </row>
    <row r="153" spans="1:65" s="14" customFormat="1" ht="11.25">
      <c r="B153" s="166"/>
      <c r="D153" s="159" t="s">
        <v>140</v>
      </c>
      <c r="E153" s="167" t="s">
        <v>1</v>
      </c>
      <c r="F153" s="168" t="s">
        <v>637</v>
      </c>
      <c r="H153" s="169">
        <v>-18.225000000000001</v>
      </c>
      <c r="I153" s="170"/>
      <c r="L153" s="166"/>
      <c r="M153" s="171"/>
      <c r="N153" s="172"/>
      <c r="O153" s="172"/>
      <c r="P153" s="172"/>
      <c r="Q153" s="172"/>
      <c r="R153" s="172"/>
      <c r="S153" s="172"/>
      <c r="T153" s="173"/>
      <c r="AT153" s="167" t="s">
        <v>140</v>
      </c>
      <c r="AU153" s="167" t="s">
        <v>91</v>
      </c>
      <c r="AV153" s="14" t="s">
        <v>91</v>
      </c>
      <c r="AW153" s="14" t="s">
        <v>36</v>
      </c>
      <c r="AX153" s="14" t="s">
        <v>81</v>
      </c>
      <c r="AY153" s="167" t="s">
        <v>131</v>
      </c>
    </row>
    <row r="154" spans="1:65" s="15" customFormat="1" ht="11.25">
      <c r="B154" s="174"/>
      <c r="D154" s="159" t="s">
        <v>140</v>
      </c>
      <c r="E154" s="175" t="s">
        <v>1</v>
      </c>
      <c r="F154" s="176" t="s">
        <v>145</v>
      </c>
      <c r="H154" s="177">
        <v>127.575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140</v>
      </c>
      <c r="AU154" s="175" t="s">
        <v>91</v>
      </c>
      <c r="AV154" s="15" t="s">
        <v>138</v>
      </c>
      <c r="AW154" s="15" t="s">
        <v>36</v>
      </c>
      <c r="AX154" s="15" t="s">
        <v>89</v>
      </c>
      <c r="AY154" s="175" t="s">
        <v>131</v>
      </c>
    </row>
    <row r="155" spans="1:65" s="2" customFormat="1" ht="16.5" customHeight="1">
      <c r="A155" s="33"/>
      <c r="B155" s="144"/>
      <c r="C155" s="182" t="s">
        <v>191</v>
      </c>
      <c r="D155" s="182" t="s">
        <v>225</v>
      </c>
      <c r="E155" s="183" t="s">
        <v>236</v>
      </c>
      <c r="F155" s="184" t="s">
        <v>237</v>
      </c>
      <c r="G155" s="185" t="s">
        <v>228</v>
      </c>
      <c r="H155" s="186">
        <v>18.225000000000001</v>
      </c>
      <c r="I155" s="187"/>
      <c r="J155" s="188">
        <f>ROUND(I155*H155,2)</f>
        <v>0</v>
      </c>
      <c r="K155" s="184" t="s">
        <v>137</v>
      </c>
      <c r="L155" s="189"/>
      <c r="M155" s="190" t="s">
        <v>1</v>
      </c>
      <c r="N155" s="191" t="s">
        <v>46</v>
      </c>
      <c r="O155" s="59"/>
      <c r="P155" s="154">
        <f>O155*H155</f>
        <v>0</v>
      </c>
      <c r="Q155" s="154">
        <v>1</v>
      </c>
      <c r="R155" s="154">
        <f>Q155*H155</f>
        <v>18.225000000000001</v>
      </c>
      <c r="S155" s="154">
        <v>0</v>
      </c>
      <c r="T155" s="15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6" t="s">
        <v>176</v>
      </c>
      <c r="AT155" s="156" t="s">
        <v>225</v>
      </c>
      <c r="AU155" s="156" t="s">
        <v>91</v>
      </c>
      <c r="AY155" s="18" t="s">
        <v>131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8" t="s">
        <v>89</v>
      </c>
      <c r="BK155" s="157">
        <f>ROUND(I155*H155,2)</f>
        <v>0</v>
      </c>
      <c r="BL155" s="18" t="s">
        <v>138</v>
      </c>
      <c r="BM155" s="156" t="s">
        <v>638</v>
      </c>
    </row>
    <row r="156" spans="1:65" s="14" customFormat="1" ht="11.25">
      <c r="B156" s="166"/>
      <c r="D156" s="159" t="s">
        <v>140</v>
      </c>
      <c r="E156" s="167" t="s">
        <v>1</v>
      </c>
      <c r="F156" s="168" t="s">
        <v>639</v>
      </c>
      <c r="H156" s="169">
        <v>18.225000000000001</v>
      </c>
      <c r="I156" s="170"/>
      <c r="L156" s="166"/>
      <c r="M156" s="171"/>
      <c r="N156" s="172"/>
      <c r="O156" s="172"/>
      <c r="P156" s="172"/>
      <c r="Q156" s="172"/>
      <c r="R156" s="172"/>
      <c r="S156" s="172"/>
      <c r="T156" s="173"/>
      <c r="AT156" s="167" t="s">
        <v>140</v>
      </c>
      <c r="AU156" s="167" t="s">
        <v>91</v>
      </c>
      <c r="AV156" s="14" t="s">
        <v>91</v>
      </c>
      <c r="AW156" s="14" t="s">
        <v>36</v>
      </c>
      <c r="AX156" s="14" t="s">
        <v>89</v>
      </c>
      <c r="AY156" s="167" t="s">
        <v>131</v>
      </c>
    </row>
    <row r="157" spans="1:65" s="2" customFormat="1" ht="66.75" customHeight="1">
      <c r="A157" s="33"/>
      <c r="B157" s="144"/>
      <c r="C157" s="145" t="s">
        <v>195</v>
      </c>
      <c r="D157" s="145" t="s">
        <v>133</v>
      </c>
      <c r="E157" s="146" t="s">
        <v>242</v>
      </c>
      <c r="F157" s="147" t="s">
        <v>243</v>
      </c>
      <c r="G157" s="148" t="s">
        <v>179</v>
      </c>
      <c r="H157" s="149">
        <v>9.1129999999999995</v>
      </c>
      <c r="I157" s="150"/>
      <c r="J157" s="151">
        <f>ROUND(I157*H157,2)</f>
        <v>0</v>
      </c>
      <c r="K157" s="147" t="s">
        <v>137</v>
      </c>
      <c r="L157" s="34"/>
      <c r="M157" s="152" t="s">
        <v>1</v>
      </c>
      <c r="N157" s="153" t="s">
        <v>46</v>
      </c>
      <c r="O157" s="59"/>
      <c r="P157" s="154">
        <f>O157*H157</f>
        <v>0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6" t="s">
        <v>138</v>
      </c>
      <c r="AT157" s="156" t="s">
        <v>133</v>
      </c>
      <c r="AU157" s="156" t="s">
        <v>91</v>
      </c>
      <c r="AY157" s="18" t="s">
        <v>131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8" t="s">
        <v>89</v>
      </c>
      <c r="BK157" s="157">
        <f>ROUND(I157*H157,2)</f>
        <v>0</v>
      </c>
      <c r="BL157" s="18" t="s">
        <v>138</v>
      </c>
      <c r="BM157" s="156" t="s">
        <v>640</v>
      </c>
    </row>
    <row r="158" spans="1:65" s="14" customFormat="1" ht="11.25">
      <c r="B158" s="166"/>
      <c r="D158" s="159" t="s">
        <v>140</v>
      </c>
      <c r="E158" s="167" t="s">
        <v>1</v>
      </c>
      <c r="F158" s="168" t="s">
        <v>641</v>
      </c>
      <c r="H158" s="169">
        <v>9.1129999999999995</v>
      </c>
      <c r="I158" s="170"/>
      <c r="L158" s="166"/>
      <c r="M158" s="171"/>
      <c r="N158" s="172"/>
      <c r="O158" s="172"/>
      <c r="P158" s="172"/>
      <c r="Q158" s="172"/>
      <c r="R158" s="172"/>
      <c r="S158" s="172"/>
      <c r="T158" s="173"/>
      <c r="AT158" s="167" t="s">
        <v>140</v>
      </c>
      <c r="AU158" s="167" t="s">
        <v>91</v>
      </c>
      <c r="AV158" s="14" t="s">
        <v>91</v>
      </c>
      <c r="AW158" s="14" t="s">
        <v>36</v>
      </c>
      <c r="AX158" s="14" t="s">
        <v>89</v>
      </c>
      <c r="AY158" s="167" t="s">
        <v>131</v>
      </c>
    </row>
    <row r="159" spans="1:65" s="2" customFormat="1" ht="16.5" customHeight="1">
      <c r="A159" s="33"/>
      <c r="B159" s="144"/>
      <c r="C159" s="182" t="s">
        <v>8</v>
      </c>
      <c r="D159" s="182" t="s">
        <v>225</v>
      </c>
      <c r="E159" s="183" t="s">
        <v>248</v>
      </c>
      <c r="F159" s="184" t="s">
        <v>249</v>
      </c>
      <c r="G159" s="185" t="s">
        <v>228</v>
      </c>
      <c r="H159" s="186">
        <v>18.225999999999999</v>
      </c>
      <c r="I159" s="187"/>
      <c r="J159" s="188">
        <f>ROUND(I159*H159,2)</f>
        <v>0</v>
      </c>
      <c r="K159" s="184" t="s">
        <v>137</v>
      </c>
      <c r="L159" s="189"/>
      <c r="M159" s="190" t="s">
        <v>1</v>
      </c>
      <c r="N159" s="191" t="s">
        <v>46</v>
      </c>
      <c r="O159" s="59"/>
      <c r="P159" s="154">
        <f>O159*H159</f>
        <v>0</v>
      </c>
      <c r="Q159" s="154">
        <v>1</v>
      </c>
      <c r="R159" s="154">
        <f>Q159*H159</f>
        <v>18.225999999999999</v>
      </c>
      <c r="S159" s="154">
        <v>0</v>
      </c>
      <c r="T159" s="15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6" t="s">
        <v>176</v>
      </c>
      <c r="AT159" s="156" t="s">
        <v>225</v>
      </c>
      <c r="AU159" s="156" t="s">
        <v>91</v>
      </c>
      <c r="AY159" s="18" t="s">
        <v>131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8" t="s">
        <v>89</v>
      </c>
      <c r="BK159" s="157">
        <f>ROUND(I159*H159,2)</f>
        <v>0</v>
      </c>
      <c r="BL159" s="18" t="s">
        <v>138</v>
      </c>
      <c r="BM159" s="156" t="s">
        <v>642</v>
      </c>
    </row>
    <row r="160" spans="1:65" s="2" customFormat="1" ht="19.5">
      <c r="A160" s="33"/>
      <c r="B160" s="34"/>
      <c r="C160" s="33"/>
      <c r="D160" s="159" t="s">
        <v>230</v>
      </c>
      <c r="E160" s="33"/>
      <c r="F160" s="192" t="s">
        <v>231</v>
      </c>
      <c r="G160" s="33"/>
      <c r="H160" s="33"/>
      <c r="I160" s="193"/>
      <c r="J160" s="33"/>
      <c r="K160" s="33"/>
      <c r="L160" s="34"/>
      <c r="M160" s="194"/>
      <c r="N160" s="195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230</v>
      </c>
      <c r="AU160" s="18" t="s">
        <v>91</v>
      </c>
    </row>
    <row r="161" spans="1:65" s="14" customFormat="1" ht="11.25">
      <c r="B161" s="166"/>
      <c r="D161" s="159" t="s">
        <v>140</v>
      </c>
      <c r="F161" s="168" t="s">
        <v>643</v>
      </c>
      <c r="H161" s="169">
        <v>18.225999999999999</v>
      </c>
      <c r="I161" s="170"/>
      <c r="L161" s="166"/>
      <c r="M161" s="171"/>
      <c r="N161" s="172"/>
      <c r="O161" s="172"/>
      <c r="P161" s="172"/>
      <c r="Q161" s="172"/>
      <c r="R161" s="172"/>
      <c r="S161" s="172"/>
      <c r="T161" s="173"/>
      <c r="AT161" s="167" t="s">
        <v>140</v>
      </c>
      <c r="AU161" s="167" t="s">
        <v>91</v>
      </c>
      <c r="AV161" s="14" t="s">
        <v>91</v>
      </c>
      <c r="AW161" s="14" t="s">
        <v>3</v>
      </c>
      <c r="AX161" s="14" t="s">
        <v>89</v>
      </c>
      <c r="AY161" s="167" t="s">
        <v>131</v>
      </c>
    </row>
    <row r="162" spans="1:65" s="12" customFormat="1" ht="22.9" customHeight="1">
      <c r="B162" s="131"/>
      <c r="D162" s="132" t="s">
        <v>80</v>
      </c>
      <c r="E162" s="142" t="s">
        <v>138</v>
      </c>
      <c r="F162" s="142" t="s">
        <v>261</v>
      </c>
      <c r="I162" s="134"/>
      <c r="J162" s="143">
        <f>BK162</f>
        <v>0</v>
      </c>
      <c r="L162" s="131"/>
      <c r="M162" s="136"/>
      <c r="N162" s="137"/>
      <c r="O162" s="137"/>
      <c r="P162" s="138">
        <f>SUM(P163:P166)</f>
        <v>0</v>
      </c>
      <c r="Q162" s="137"/>
      <c r="R162" s="138">
        <f>SUM(R163:R166)</f>
        <v>0.20655000000000001</v>
      </c>
      <c r="S162" s="137"/>
      <c r="T162" s="139">
        <f>SUM(T163:T166)</f>
        <v>0</v>
      </c>
      <c r="AR162" s="132" t="s">
        <v>89</v>
      </c>
      <c r="AT162" s="140" t="s">
        <v>80</v>
      </c>
      <c r="AU162" s="140" t="s">
        <v>89</v>
      </c>
      <c r="AY162" s="132" t="s">
        <v>131</v>
      </c>
      <c r="BK162" s="141">
        <f>SUM(BK163:BK166)</f>
        <v>0</v>
      </c>
    </row>
    <row r="163" spans="1:65" s="2" customFormat="1" ht="33" customHeight="1">
      <c r="A163" s="33"/>
      <c r="B163" s="144"/>
      <c r="C163" s="145" t="s">
        <v>206</v>
      </c>
      <c r="D163" s="145" t="s">
        <v>133</v>
      </c>
      <c r="E163" s="146" t="s">
        <v>268</v>
      </c>
      <c r="F163" s="147" t="s">
        <v>269</v>
      </c>
      <c r="G163" s="148" t="s">
        <v>179</v>
      </c>
      <c r="H163" s="149">
        <v>9.1129999999999995</v>
      </c>
      <c r="I163" s="150"/>
      <c r="J163" s="151">
        <f>ROUND(I163*H163,2)</f>
        <v>0</v>
      </c>
      <c r="K163" s="147" t="s">
        <v>137</v>
      </c>
      <c r="L163" s="34"/>
      <c r="M163" s="152" t="s">
        <v>1</v>
      </c>
      <c r="N163" s="153" t="s">
        <v>46</v>
      </c>
      <c r="O163" s="59"/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6" t="s">
        <v>138</v>
      </c>
      <c r="AT163" s="156" t="s">
        <v>133</v>
      </c>
      <c r="AU163" s="156" t="s">
        <v>91</v>
      </c>
      <c r="AY163" s="18" t="s">
        <v>131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8" t="s">
        <v>89</v>
      </c>
      <c r="BK163" s="157">
        <f>ROUND(I163*H163,2)</f>
        <v>0</v>
      </c>
      <c r="BL163" s="18" t="s">
        <v>138</v>
      </c>
      <c r="BM163" s="156" t="s">
        <v>644</v>
      </c>
    </row>
    <row r="164" spans="1:65" s="14" customFormat="1" ht="11.25">
      <c r="B164" s="166"/>
      <c r="D164" s="159" t="s">
        <v>140</v>
      </c>
      <c r="E164" s="167" t="s">
        <v>1</v>
      </c>
      <c r="F164" s="168" t="s">
        <v>641</v>
      </c>
      <c r="H164" s="169">
        <v>9.1129999999999995</v>
      </c>
      <c r="I164" s="170"/>
      <c r="L164" s="166"/>
      <c r="M164" s="171"/>
      <c r="N164" s="172"/>
      <c r="O164" s="172"/>
      <c r="P164" s="172"/>
      <c r="Q164" s="172"/>
      <c r="R164" s="172"/>
      <c r="S164" s="172"/>
      <c r="T164" s="173"/>
      <c r="AT164" s="167" t="s">
        <v>140</v>
      </c>
      <c r="AU164" s="167" t="s">
        <v>91</v>
      </c>
      <c r="AV164" s="14" t="s">
        <v>91</v>
      </c>
      <c r="AW164" s="14" t="s">
        <v>36</v>
      </c>
      <c r="AX164" s="14" t="s">
        <v>89</v>
      </c>
      <c r="AY164" s="167" t="s">
        <v>131</v>
      </c>
    </row>
    <row r="165" spans="1:65" s="2" customFormat="1" ht="33" customHeight="1">
      <c r="A165" s="33"/>
      <c r="B165" s="144"/>
      <c r="C165" s="145" t="s">
        <v>211</v>
      </c>
      <c r="D165" s="145" t="s">
        <v>133</v>
      </c>
      <c r="E165" s="146" t="s">
        <v>274</v>
      </c>
      <c r="F165" s="147" t="s">
        <v>275</v>
      </c>
      <c r="G165" s="148" t="s">
        <v>276</v>
      </c>
      <c r="H165" s="149">
        <v>27</v>
      </c>
      <c r="I165" s="150"/>
      <c r="J165" s="151">
        <f>ROUND(I165*H165,2)</f>
        <v>0</v>
      </c>
      <c r="K165" s="147" t="s">
        <v>137</v>
      </c>
      <c r="L165" s="34"/>
      <c r="M165" s="152" t="s">
        <v>1</v>
      </c>
      <c r="N165" s="153" t="s">
        <v>46</v>
      </c>
      <c r="O165" s="59"/>
      <c r="P165" s="154">
        <f>O165*H165</f>
        <v>0</v>
      </c>
      <c r="Q165" s="154">
        <v>1.65E-3</v>
      </c>
      <c r="R165" s="154">
        <f>Q165*H165</f>
        <v>4.4549999999999999E-2</v>
      </c>
      <c r="S165" s="154">
        <v>0</v>
      </c>
      <c r="T165" s="155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6" t="s">
        <v>138</v>
      </c>
      <c r="AT165" s="156" t="s">
        <v>133</v>
      </c>
      <c r="AU165" s="156" t="s">
        <v>91</v>
      </c>
      <c r="AY165" s="18" t="s">
        <v>131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18" t="s">
        <v>89</v>
      </c>
      <c r="BK165" s="157">
        <f>ROUND(I165*H165,2)</f>
        <v>0</v>
      </c>
      <c r="BL165" s="18" t="s">
        <v>138</v>
      </c>
      <c r="BM165" s="156" t="s">
        <v>645</v>
      </c>
    </row>
    <row r="166" spans="1:65" s="2" customFormat="1" ht="16.5" customHeight="1">
      <c r="A166" s="33"/>
      <c r="B166" s="144"/>
      <c r="C166" s="182" t="s">
        <v>218</v>
      </c>
      <c r="D166" s="182" t="s">
        <v>225</v>
      </c>
      <c r="E166" s="183" t="s">
        <v>279</v>
      </c>
      <c r="F166" s="184" t="s">
        <v>280</v>
      </c>
      <c r="G166" s="185" t="s">
        <v>276</v>
      </c>
      <c r="H166" s="186">
        <v>27</v>
      </c>
      <c r="I166" s="187"/>
      <c r="J166" s="188">
        <f>ROUND(I166*H166,2)</f>
        <v>0</v>
      </c>
      <c r="K166" s="184" t="s">
        <v>1</v>
      </c>
      <c r="L166" s="189"/>
      <c r="M166" s="190" t="s">
        <v>1</v>
      </c>
      <c r="N166" s="191" t="s">
        <v>46</v>
      </c>
      <c r="O166" s="59"/>
      <c r="P166" s="154">
        <f>O166*H166</f>
        <v>0</v>
      </c>
      <c r="Q166" s="154">
        <v>6.0000000000000001E-3</v>
      </c>
      <c r="R166" s="154">
        <f>Q166*H166</f>
        <v>0.16200000000000001</v>
      </c>
      <c r="S166" s="154">
        <v>0</v>
      </c>
      <c r="T166" s="15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6" t="s">
        <v>176</v>
      </c>
      <c r="AT166" s="156" t="s">
        <v>225</v>
      </c>
      <c r="AU166" s="156" t="s">
        <v>91</v>
      </c>
      <c r="AY166" s="18" t="s">
        <v>131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8" t="s">
        <v>89</v>
      </c>
      <c r="BK166" s="157">
        <f>ROUND(I166*H166,2)</f>
        <v>0</v>
      </c>
      <c r="BL166" s="18" t="s">
        <v>138</v>
      </c>
      <c r="BM166" s="156" t="s">
        <v>646</v>
      </c>
    </row>
    <row r="167" spans="1:65" s="12" customFormat="1" ht="22.9" customHeight="1">
      <c r="B167" s="131"/>
      <c r="D167" s="132" t="s">
        <v>80</v>
      </c>
      <c r="E167" s="142" t="s">
        <v>159</v>
      </c>
      <c r="F167" s="142" t="s">
        <v>289</v>
      </c>
      <c r="I167" s="134"/>
      <c r="J167" s="143">
        <f>BK167</f>
        <v>0</v>
      </c>
      <c r="L167" s="131"/>
      <c r="M167" s="136"/>
      <c r="N167" s="137"/>
      <c r="O167" s="137"/>
      <c r="P167" s="138">
        <f>SUM(P168:P185)</f>
        <v>0</v>
      </c>
      <c r="Q167" s="137"/>
      <c r="R167" s="138">
        <f>SUM(R168:R185)</f>
        <v>0</v>
      </c>
      <c r="S167" s="137"/>
      <c r="T167" s="139">
        <f>SUM(T168:T185)</f>
        <v>0</v>
      </c>
      <c r="AR167" s="132" t="s">
        <v>89</v>
      </c>
      <c r="AT167" s="140" t="s">
        <v>80</v>
      </c>
      <c r="AU167" s="140" t="s">
        <v>89</v>
      </c>
      <c r="AY167" s="132" t="s">
        <v>131</v>
      </c>
      <c r="BK167" s="141">
        <f>SUM(BK168:BK185)</f>
        <v>0</v>
      </c>
    </row>
    <row r="168" spans="1:65" s="2" customFormat="1" ht="33" customHeight="1">
      <c r="A168" s="33"/>
      <c r="B168" s="144"/>
      <c r="C168" s="145" t="s">
        <v>224</v>
      </c>
      <c r="D168" s="145" t="s">
        <v>133</v>
      </c>
      <c r="E168" s="146" t="s">
        <v>291</v>
      </c>
      <c r="F168" s="147" t="s">
        <v>292</v>
      </c>
      <c r="G168" s="148" t="s">
        <v>136</v>
      </c>
      <c r="H168" s="149">
        <v>121.5</v>
      </c>
      <c r="I168" s="150"/>
      <c r="J168" s="151">
        <f>ROUND(I168*H168,2)</f>
        <v>0</v>
      </c>
      <c r="K168" s="147" t="s">
        <v>137</v>
      </c>
      <c r="L168" s="34"/>
      <c r="M168" s="152" t="s">
        <v>1</v>
      </c>
      <c r="N168" s="153" t="s">
        <v>46</v>
      </c>
      <c r="O168" s="59"/>
      <c r="P168" s="154">
        <f>O168*H168</f>
        <v>0</v>
      </c>
      <c r="Q168" s="154">
        <v>0</v>
      </c>
      <c r="R168" s="154">
        <f>Q168*H168</f>
        <v>0</v>
      </c>
      <c r="S168" s="154">
        <v>0</v>
      </c>
      <c r="T168" s="15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6" t="s">
        <v>138</v>
      </c>
      <c r="AT168" s="156" t="s">
        <v>133</v>
      </c>
      <c r="AU168" s="156" t="s">
        <v>91</v>
      </c>
      <c r="AY168" s="18" t="s">
        <v>131</v>
      </c>
      <c r="BE168" s="157">
        <f>IF(N168="základní",J168,0)</f>
        <v>0</v>
      </c>
      <c r="BF168" s="157">
        <f>IF(N168="snížená",J168,0)</f>
        <v>0</v>
      </c>
      <c r="BG168" s="157">
        <f>IF(N168="zákl. přenesená",J168,0)</f>
        <v>0</v>
      </c>
      <c r="BH168" s="157">
        <f>IF(N168="sníž. přenesená",J168,0)</f>
        <v>0</v>
      </c>
      <c r="BI168" s="157">
        <f>IF(N168="nulová",J168,0)</f>
        <v>0</v>
      </c>
      <c r="BJ168" s="18" t="s">
        <v>89</v>
      </c>
      <c r="BK168" s="157">
        <f>ROUND(I168*H168,2)</f>
        <v>0</v>
      </c>
      <c r="BL168" s="18" t="s">
        <v>138</v>
      </c>
      <c r="BM168" s="156" t="s">
        <v>647</v>
      </c>
    </row>
    <row r="169" spans="1:65" s="14" customFormat="1" ht="11.25">
      <c r="B169" s="166"/>
      <c r="D169" s="159" t="s">
        <v>140</v>
      </c>
      <c r="E169" s="167" t="s">
        <v>1</v>
      </c>
      <c r="F169" s="168" t="s">
        <v>648</v>
      </c>
      <c r="H169" s="169">
        <v>121.5</v>
      </c>
      <c r="I169" s="170"/>
      <c r="L169" s="166"/>
      <c r="M169" s="171"/>
      <c r="N169" s="172"/>
      <c r="O169" s="172"/>
      <c r="P169" s="172"/>
      <c r="Q169" s="172"/>
      <c r="R169" s="172"/>
      <c r="S169" s="172"/>
      <c r="T169" s="173"/>
      <c r="AT169" s="167" t="s">
        <v>140</v>
      </c>
      <c r="AU169" s="167" t="s">
        <v>91</v>
      </c>
      <c r="AV169" s="14" t="s">
        <v>91</v>
      </c>
      <c r="AW169" s="14" t="s">
        <v>36</v>
      </c>
      <c r="AX169" s="14" t="s">
        <v>89</v>
      </c>
      <c r="AY169" s="167" t="s">
        <v>131</v>
      </c>
    </row>
    <row r="170" spans="1:65" s="2" customFormat="1" ht="33" customHeight="1">
      <c r="A170" s="33"/>
      <c r="B170" s="144"/>
      <c r="C170" s="145" t="s">
        <v>235</v>
      </c>
      <c r="D170" s="145" t="s">
        <v>133</v>
      </c>
      <c r="E170" s="146" t="s">
        <v>649</v>
      </c>
      <c r="F170" s="147" t="s">
        <v>650</v>
      </c>
      <c r="G170" s="148" t="s">
        <v>136</v>
      </c>
      <c r="H170" s="149">
        <v>60.75</v>
      </c>
      <c r="I170" s="150"/>
      <c r="J170" s="151">
        <f>ROUND(I170*H170,2)</f>
        <v>0</v>
      </c>
      <c r="K170" s="147" t="s">
        <v>137</v>
      </c>
      <c r="L170" s="34"/>
      <c r="M170" s="152" t="s">
        <v>1</v>
      </c>
      <c r="N170" s="153" t="s">
        <v>46</v>
      </c>
      <c r="O170" s="59"/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6" t="s">
        <v>138</v>
      </c>
      <c r="AT170" s="156" t="s">
        <v>133</v>
      </c>
      <c r="AU170" s="156" t="s">
        <v>91</v>
      </c>
      <c r="AY170" s="18" t="s">
        <v>131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8" t="s">
        <v>89</v>
      </c>
      <c r="BK170" s="157">
        <f>ROUND(I170*H170,2)</f>
        <v>0</v>
      </c>
      <c r="BL170" s="18" t="s">
        <v>138</v>
      </c>
      <c r="BM170" s="156" t="s">
        <v>651</v>
      </c>
    </row>
    <row r="171" spans="1:65" s="13" customFormat="1" ht="11.25">
      <c r="B171" s="158"/>
      <c r="D171" s="159" t="s">
        <v>140</v>
      </c>
      <c r="E171" s="160" t="s">
        <v>1</v>
      </c>
      <c r="F171" s="161" t="s">
        <v>149</v>
      </c>
      <c r="H171" s="160" t="s">
        <v>1</v>
      </c>
      <c r="I171" s="162"/>
      <c r="L171" s="158"/>
      <c r="M171" s="163"/>
      <c r="N171" s="164"/>
      <c r="O171" s="164"/>
      <c r="P171" s="164"/>
      <c r="Q171" s="164"/>
      <c r="R171" s="164"/>
      <c r="S171" s="164"/>
      <c r="T171" s="165"/>
      <c r="AT171" s="160" t="s">
        <v>140</v>
      </c>
      <c r="AU171" s="160" t="s">
        <v>91</v>
      </c>
      <c r="AV171" s="13" t="s">
        <v>89</v>
      </c>
      <c r="AW171" s="13" t="s">
        <v>36</v>
      </c>
      <c r="AX171" s="13" t="s">
        <v>81</v>
      </c>
      <c r="AY171" s="160" t="s">
        <v>131</v>
      </c>
    </row>
    <row r="172" spans="1:65" s="13" customFormat="1" ht="11.25">
      <c r="B172" s="158"/>
      <c r="D172" s="159" t="s">
        <v>140</v>
      </c>
      <c r="E172" s="160" t="s">
        <v>1</v>
      </c>
      <c r="F172" s="161" t="s">
        <v>299</v>
      </c>
      <c r="H172" s="160" t="s">
        <v>1</v>
      </c>
      <c r="I172" s="162"/>
      <c r="L172" s="158"/>
      <c r="M172" s="163"/>
      <c r="N172" s="164"/>
      <c r="O172" s="164"/>
      <c r="P172" s="164"/>
      <c r="Q172" s="164"/>
      <c r="R172" s="164"/>
      <c r="S172" s="164"/>
      <c r="T172" s="165"/>
      <c r="AT172" s="160" t="s">
        <v>140</v>
      </c>
      <c r="AU172" s="160" t="s">
        <v>91</v>
      </c>
      <c r="AV172" s="13" t="s">
        <v>89</v>
      </c>
      <c r="AW172" s="13" t="s">
        <v>36</v>
      </c>
      <c r="AX172" s="13" t="s">
        <v>81</v>
      </c>
      <c r="AY172" s="160" t="s">
        <v>131</v>
      </c>
    </row>
    <row r="173" spans="1:65" s="14" customFormat="1" ht="11.25">
      <c r="B173" s="166"/>
      <c r="D173" s="159" t="s">
        <v>140</v>
      </c>
      <c r="E173" s="167" t="s">
        <v>1</v>
      </c>
      <c r="F173" s="168" t="s">
        <v>611</v>
      </c>
      <c r="H173" s="169">
        <v>60.75</v>
      </c>
      <c r="I173" s="170"/>
      <c r="L173" s="166"/>
      <c r="M173" s="171"/>
      <c r="N173" s="172"/>
      <c r="O173" s="172"/>
      <c r="P173" s="172"/>
      <c r="Q173" s="172"/>
      <c r="R173" s="172"/>
      <c r="S173" s="172"/>
      <c r="T173" s="173"/>
      <c r="AT173" s="167" t="s">
        <v>140</v>
      </c>
      <c r="AU173" s="167" t="s">
        <v>91</v>
      </c>
      <c r="AV173" s="14" t="s">
        <v>91</v>
      </c>
      <c r="AW173" s="14" t="s">
        <v>36</v>
      </c>
      <c r="AX173" s="14" t="s">
        <v>89</v>
      </c>
      <c r="AY173" s="167" t="s">
        <v>131</v>
      </c>
    </row>
    <row r="174" spans="1:65" s="2" customFormat="1" ht="37.9" customHeight="1">
      <c r="A174" s="33"/>
      <c r="B174" s="144"/>
      <c r="C174" s="145" t="s">
        <v>241</v>
      </c>
      <c r="D174" s="145" t="s">
        <v>133</v>
      </c>
      <c r="E174" s="146" t="s">
        <v>652</v>
      </c>
      <c r="F174" s="147" t="s">
        <v>653</v>
      </c>
      <c r="G174" s="148" t="s">
        <v>136</v>
      </c>
      <c r="H174" s="149">
        <v>60.75</v>
      </c>
      <c r="I174" s="150"/>
      <c r="J174" s="151">
        <f>ROUND(I174*H174,2)</f>
        <v>0</v>
      </c>
      <c r="K174" s="147" t="s">
        <v>137</v>
      </c>
      <c r="L174" s="34"/>
      <c r="M174" s="152" t="s">
        <v>1</v>
      </c>
      <c r="N174" s="153" t="s">
        <v>46</v>
      </c>
      <c r="O174" s="59"/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6" t="s">
        <v>138</v>
      </c>
      <c r="AT174" s="156" t="s">
        <v>133</v>
      </c>
      <c r="AU174" s="156" t="s">
        <v>91</v>
      </c>
      <c r="AY174" s="18" t="s">
        <v>131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8" t="s">
        <v>89</v>
      </c>
      <c r="BK174" s="157">
        <f>ROUND(I174*H174,2)</f>
        <v>0</v>
      </c>
      <c r="BL174" s="18" t="s">
        <v>138</v>
      </c>
      <c r="BM174" s="156" t="s">
        <v>654</v>
      </c>
    </row>
    <row r="175" spans="1:65" s="13" customFormat="1" ht="11.25">
      <c r="B175" s="158"/>
      <c r="D175" s="159" t="s">
        <v>140</v>
      </c>
      <c r="E175" s="160" t="s">
        <v>1</v>
      </c>
      <c r="F175" s="161" t="s">
        <v>149</v>
      </c>
      <c r="H175" s="160" t="s">
        <v>1</v>
      </c>
      <c r="I175" s="162"/>
      <c r="L175" s="158"/>
      <c r="M175" s="163"/>
      <c r="N175" s="164"/>
      <c r="O175" s="164"/>
      <c r="P175" s="164"/>
      <c r="Q175" s="164"/>
      <c r="R175" s="164"/>
      <c r="S175" s="164"/>
      <c r="T175" s="165"/>
      <c r="AT175" s="160" t="s">
        <v>140</v>
      </c>
      <c r="AU175" s="160" t="s">
        <v>91</v>
      </c>
      <c r="AV175" s="13" t="s">
        <v>89</v>
      </c>
      <c r="AW175" s="13" t="s">
        <v>36</v>
      </c>
      <c r="AX175" s="13" t="s">
        <v>81</v>
      </c>
      <c r="AY175" s="160" t="s">
        <v>131</v>
      </c>
    </row>
    <row r="176" spans="1:65" s="13" customFormat="1" ht="11.25">
      <c r="B176" s="158"/>
      <c r="D176" s="159" t="s">
        <v>140</v>
      </c>
      <c r="E176" s="160" t="s">
        <v>1</v>
      </c>
      <c r="F176" s="161" t="s">
        <v>304</v>
      </c>
      <c r="H176" s="160" t="s">
        <v>1</v>
      </c>
      <c r="I176" s="162"/>
      <c r="L176" s="158"/>
      <c r="M176" s="163"/>
      <c r="N176" s="164"/>
      <c r="O176" s="164"/>
      <c r="P176" s="164"/>
      <c r="Q176" s="164"/>
      <c r="R176" s="164"/>
      <c r="S176" s="164"/>
      <c r="T176" s="165"/>
      <c r="AT176" s="160" t="s">
        <v>140</v>
      </c>
      <c r="AU176" s="160" t="s">
        <v>91</v>
      </c>
      <c r="AV176" s="13" t="s">
        <v>89</v>
      </c>
      <c r="AW176" s="13" t="s">
        <v>36</v>
      </c>
      <c r="AX176" s="13" t="s">
        <v>81</v>
      </c>
      <c r="AY176" s="160" t="s">
        <v>131</v>
      </c>
    </row>
    <row r="177" spans="1:65" s="14" customFormat="1" ht="11.25">
      <c r="B177" s="166"/>
      <c r="D177" s="159" t="s">
        <v>140</v>
      </c>
      <c r="E177" s="167" t="s">
        <v>1</v>
      </c>
      <c r="F177" s="168" t="s">
        <v>611</v>
      </c>
      <c r="H177" s="169">
        <v>60.75</v>
      </c>
      <c r="I177" s="170"/>
      <c r="L177" s="166"/>
      <c r="M177" s="171"/>
      <c r="N177" s="172"/>
      <c r="O177" s="172"/>
      <c r="P177" s="172"/>
      <c r="Q177" s="172"/>
      <c r="R177" s="172"/>
      <c r="S177" s="172"/>
      <c r="T177" s="173"/>
      <c r="AT177" s="167" t="s">
        <v>140</v>
      </c>
      <c r="AU177" s="167" t="s">
        <v>91</v>
      </c>
      <c r="AV177" s="14" t="s">
        <v>91</v>
      </c>
      <c r="AW177" s="14" t="s">
        <v>36</v>
      </c>
      <c r="AX177" s="14" t="s">
        <v>89</v>
      </c>
      <c r="AY177" s="167" t="s">
        <v>131</v>
      </c>
    </row>
    <row r="178" spans="1:65" s="2" customFormat="1" ht="49.15" customHeight="1">
      <c r="A178" s="33"/>
      <c r="B178" s="144"/>
      <c r="C178" s="145" t="s">
        <v>247</v>
      </c>
      <c r="D178" s="145" t="s">
        <v>133</v>
      </c>
      <c r="E178" s="146" t="s">
        <v>306</v>
      </c>
      <c r="F178" s="147" t="s">
        <v>307</v>
      </c>
      <c r="G178" s="148" t="s">
        <v>136</v>
      </c>
      <c r="H178" s="149">
        <v>121.5</v>
      </c>
      <c r="I178" s="150"/>
      <c r="J178" s="151">
        <f>ROUND(I178*H178,2)</f>
        <v>0</v>
      </c>
      <c r="K178" s="147" t="s">
        <v>137</v>
      </c>
      <c r="L178" s="34"/>
      <c r="M178" s="152" t="s">
        <v>1</v>
      </c>
      <c r="N178" s="153" t="s">
        <v>46</v>
      </c>
      <c r="O178" s="59"/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6" t="s">
        <v>138</v>
      </c>
      <c r="AT178" s="156" t="s">
        <v>133</v>
      </c>
      <c r="AU178" s="156" t="s">
        <v>91</v>
      </c>
      <c r="AY178" s="18" t="s">
        <v>131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8" t="s">
        <v>89</v>
      </c>
      <c r="BK178" s="157">
        <f>ROUND(I178*H178,2)</f>
        <v>0</v>
      </c>
      <c r="BL178" s="18" t="s">
        <v>138</v>
      </c>
      <c r="BM178" s="156" t="s">
        <v>655</v>
      </c>
    </row>
    <row r="179" spans="1:65" s="14" customFormat="1" ht="11.25">
      <c r="B179" s="166"/>
      <c r="D179" s="159" t="s">
        <v>140</v>
      </c>
      <c r="E179" s="167" t="s">
        <v>1</v>
      </c>
      <c r="F179" s="168" t="s">
        <v>648</v>
      </c>
      <c r="H179" s="169">
        <v>121.5</v>
      </c>
      <c r="I179" s="170"/>
      <c r="L179" s="166"/>
      <c r="M179" s="171"/>
      <c r="N179" s="172"/>
      <c r="O179" s="172"/>
      <c r="P179" s="172"/>
      <c r="Q179" s="172"/>
      <c r="R179" s="172"/>
      <c r="S179" s="172"/>
      <c r="T179" s="173"/>
      <c r="AT179" s="167" t="s">
        <v>140</v>
      </c>
      <c r="AU179" s="167" t="s">
        <v>91</v>
      </c>
      <c r="AV179" s="14" t="s">
        <v>91</v>
      </c>
      <c r="AW179" s="14" t="s">
        <v>36</v>
      </c>
      <c r="AX179" s="14" t="s">
        <v>89</v>
      </c>
      <c r="AY179" s="167" t="s">
        <v>131</v>
      </c>
    </row>
    <row r="180" spans="1:65" s="2" customFormat="1" ht="24.2" customHeight="1">
      <c r="A180" s="33"/>
      <c r="B180" s="144"/>
      <c r="C180" s="145" t="s">
        <v>253</v>
      </c>
      <c r="D180" s="145" t="s">
        <v>133</v>
      </c>
      <c r="E180" s="146" t="s">
        <v>311</v>
      </c>
      <c r="F180" s="147" t="s">
        <v>312</v>
      </c>
      <c r="G180" s="148" t="s">
        <v>136</v>
      </c>
      <c r="H180" s="149">
        <v>60.75</v>
      </c>
      <c r="I180" s="150"/>
      <c r="J180" s="151">
        <f>ROUND(I180*H180,2)</f>
        <v>0</v>
      </c>
      <c r="K180" s="147" t="s">
        <v>137</v>
      </c>
      <c r="L180" s="34"/>
      <c r="M180" s="152" t="s">
        <v>1</v>
      </c>
      <c r="N180" s="153" t="s">
        <v>46</v>
      </c>
      <c r="O180" s="59"/>
      <c r="P180" s="154">
        <f>O180*H180</f>
        <v>0</v>
      </c>
      <c r="Q180" s="154">
        <v>0</v>
      </c>
      <c r="R180" s="154">
        <f>Q180*H180</f>
        <v>0</v>
      </c>
      <c r="S180" s="154">
        <v>0</v>
      </c>
      <c r="T180" s="155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6" t="s">
        <v>138</v>
      </c>
      <c r="AT180" s="156" t="s">
        <v>133</v>
      </c>
      <c r="AU180" s="156" t="s">
        <v>91</v>
      </c>
      <c r="AY180" s="18" t="s">
        <v>131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8" t="s">
        <v>89</v>
      </c>
      <c r="BK180" s="157">
        <f>ROUND(I180*H180,2)</f>
        <v>0</v>
      </c>
      <c r="BL180" s="18" t="s">
        <v>138</v>
      </c>
      <c r="BM180" s="156" t="s">
        <v>656</v>
      </c>
    </row>
    <row r="181" spans="1:65" s="14" customFormat="1" ht="11.25">
      <c r="B181" s="166"/>
      <c r="D181" s="159" t="s">
        <v>140</v>
      </c>
      <c r="E181" s="167" t="s">
        <v>1</v>
      </c>
      <c r="F181" s="168" t="s">
        <v>611</v>
      </c>
      <c r="H181" s="169">
        <v>60.75</v>
      </c>
      <c r="I181" s="170"/>
      <c r="L181" s="166"/>
      <c r="M181" s="171"/>
      <c r="N181" s="172"/>
      <c r="O181" s="172"/>
      <c r="P181" s="172"/>
      <c r="Q181" s="172"/>
      <c r="R181" s="172"/>
      <c r="S181" s="172"/>
      <c r="T181" s="173"/>
      <c r="AT181" s="167" t="s">
        <v>140</v>
      </c>
      <c r="AU181" s="167" t="s">
        <v>91</v>
      </c>
      <c r="AV181" s="14" t="s">
        <v>91</v>
      </c>
      <c r="AW181" s="14" t="s">
        <v>36</v>
      </c>
      <c r="AX181" s="14" t="s">
        <v>89</v>
      </c>
      <c r="AY181" s="167" t="s">
        <v>131</v>
      </c>
    </row>
    <row r="182" spans="1:65" s="2" customFormat="1" ht="24.2" customHeight="1">
      <c r="A182" s="33"/>
      <c r="B182" s="144"/>
      <c r="C182" s="145" t="s">
        <v>7</v>
      </c>
      <c r="D182" s="145" t="s">
        <v>133</v>
      </c>
      <c r="E182" s="146" t="s">
        <v>315</v>
      </c>
      <c r="F182" s="147" t="s">
        <v>316</v>
      </c>
      <c r="G182" s="148" t="s">
        <v>136</v>
      </c>
      <c r="H182" s="149">
        <v>121.5</v>
      </c>
      <c r="I182" s="150"/>
      <c r="J182" s="151">
        <f>ROUND(I182*H182,2)</f>
        <v>0</v>
      </c>
      <c r="K182" s="147" t="s">
        <v>137</v>
      </c>
      <c r="L182" s="34"/>
      <c r="M182" s="152" t="s">
        <v>1</v>
      </c>
      <c r="N182" s="153" t="s">
        <v>46</v>
      </c>
      <c r="O182" s="59"/>
      <c r="P182" s="154">
        <f>O182*H182</f>
        <v>0</v>
      </c>
      <c r="Q182" s="154">
        <v>0</v>
      </c>
      <c r="R182" s="154">
        <f>Q182*H182</f>
        <v>0</v>
      </c>
      <c r="S182" s="154">
        <v>0</v>
      </c>
      <c r="T182" s="155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56" t="s">
        <v>138</v>
      </c>
      <c r="AT182" s="156" t="s">
        <v>133</v>
      </c>
      <c r="AU182" s="156" t="s">
        <v>91</v>
      </c>
      <c r="AY182" s="18" t="s">
        <v>131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8" t="s">
        <v>89</v>
      </c>
      <c r="BK182" s="157">
        <f>ROUND(I182*H182,2)</f>
        <v>0</v>
      </c>
      <c r="BL182" s="18" t="s">
        <v>138</v>
      </c>
      <c r="BM182" s="156" t="s">
        <v>657</v>
      </c>
    </row>
    <row r="183" spans="1:65" s="14" customFormat="1" ht="11.25">
      <c r="B183" s="166"/>
      <c r="D183" s="159" t="s">
        <v>140</v>
      </c>
      <c r="E183" s="167" t="s">
        <v>1</v>
      </c>
      <c r="F183" s="168" t="s">
        <v>648</v>
      </c>
      <c r="H183" s="169">
        <v>121.5</v>
      </c>
      <c r="I183" s="170"/>
      <c r="L183" s="166"/>
      <c r="M183" s="171"/>
      <c r="N183" s="172"/>
      <c r="O183" s="172"/>
      <c r="P183" s="172"/>
      <c r="Q183" s="172"/>
      <c r="R183" s="172"/>
      <c r="S183" s="172"/>
      <c r="T183" s="173"/>
      <c r="AT183" s="167" t="s">
        <v>140</v>
      </c>
      <c r="AU183" s="167" t="s">
        <v>91</v>
      </c>
      <c r="AV183" s="14" t="s">
        <v>91</v>
      </c>
      <c r="AW183" s="14" t="s">
        <v>36</v>
      </c>
      <c r="AX183" s="14" t="s">
        <v>89</v>
      </c>
      <c r="AY183" s="167" t="s">
        <v>131</v>
      </c>
    </row>
    <row r="184" spans="1:65" s="2" customFormat="1" ht="49.15" customHeight="1">
      <c r="A184" s="33"/>
      <c r="B184" s="144"/>
      <c r="C184" s="145" t="s">
        <v>262</v>
      </c>
      <c r="D184" s="145" t="s">
        <v>133</v>
      </c>
      <c r="E184" s="146" t="s">
        <v>319</v>
      </c>
      <c r="F184" s="147" t="s">
        <v>320</v>
      </c>
      <c r="G184" s="148" t="s">
        <v>136</v>
      </c>
      <c r="H184" s="149">
        <v>121.5</v>
      </c>
      <c r="I184" s="150"/>
      <c r="J184" s="151">
        <f>ROUND(I184*H184,2)</f>
        <v>0</v>
      </c>
      <c r="K184" s="147" t="s">
        <v>137</v>
      </c>
      <c r="L184" s="34"/>
      <c r="M184" s="152" t="s">
        <v>1</v>
      </c>
      <c r="N184" s="153" t="s">
        <v>46</v>
      </c>
      <c r="O184" s="59"/>
      <c r="P184" s="154">
        <f>O184*H184</f>
        <v>0</v>
      </c>
      <c r="Q184" s="154">
        <v>0</v>
      </c>
      <c r="R184" s="154">
        <f>Q184*H184</f>
        <v>0</v>
      </c>
      <c r="S184" s="154">
        <v>0</v>
      </c>
      <c r="T184" s="155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6" t="s">
        <v>138</v>
      </c>
      <c r="AT184" s="156" t="s">
        <v>133</v>
      </c>
      <c r="AU184" s="156" t="s">
        <v>91</v>
      </c>
      <c r="AY184" s="18" t="s">
        <v>131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8" t="s">
        <v>89</v>
      </c>
      <c r="BK184" s="157">
        <f>ROUND(I184*H184,2)</f>
        <v>0</v>
      </c>
      <c r="BL184" s="18" t="s">
        <v>138</v>
      </c>
      <c r="BM184" s="156" t="s">
        <v>658</v>
      </c>
    </row>
    <row r="185" spans="1:65" s="14" customFormat="1" ht="11.25">
      <c r="B185" s="166"/>
      <c r="D185" s="159" t="s">
        <v>140</v>
      </c>
      <c r="E185" s="167" t="s">
        <v>1</v>
      </c>
      <c r="F185" s="168" t="s">
        <v>648</v>
      </c>
      <c r="H185" s="169">
        <v>121.5</v>
      </c>
      <c r="I185" s="170"/>
      <c r="L185" s="166"/>
      <c r="M185" s="171"/>
      <c r="N185" s="172"/>
      <c r="O185" s="172"/>
      <c r="P185" s="172"/>
      <c r="Q185" s="172"/>
      <c r="R185" s="172"/>
      <c r="S185" s="172"/>
      <c r="T185" s="173"/>
      <c r="AT185" s="167" t="s">
        <v>140</v>
      </c>
      <c r="AU185" s="167" t="s">
        <v>91</v>
      </c>
      <c r="AV185" s="14" t="s">
        <v>91</v>
      </c>
      <c r="AW185" s="14" t="s">
        <v>36</v>
      </c>
      <c r="AX185" s="14" t="s">
        <v>89</v>
      </c>
      <c r="AY185" s="167" t="s">
        <v>131</v>
      </c>
    </row>
    <row r="186" spans="1:65" s="12" customFormat="1" ht="22.9" customHeight="1">
      <c r="B186" s="131"/>
      <c r="D186" s="132" t="s">
        <v>80</v>
      </c>
      <c r="E186" s="142" t="s">
        <v>176</v>
      </c>
      <c r="F186" s="142" t="s">
        <v>322</v>
      </c>
      <c r="I186" s="134"/>
      <c r="J186" s="143">
        <f>BK186</f>
        <v>0</v>
      </c>
      <c r="L186" s="131"/>
      <c r="M186" s="136"/>
      <c r="N186" s="137"/>
      <c r="O186" s="137"/>
      <c r="P186" s="138">
        <f>SUM(P187:P212)</f>
        <v>0</v>
      </c>
      <c r="Q186" s="137"/>
      <c r="R186" s="138">
        <f>SUM(R187:R212)</f>
        <v>1.56027</v>
      </c>
      <c r="S186" s="137"/>
      <c r="T186" s="139">
        <f>SUM(T187:T212)</f>
        <v>0.20736000000000002</v>
      </c>
      <c r="AR186" s="132" t="s">
        <v>89</v>
      </c>
      <c r="AT186" s="140" t="s">
        <v>80</v>
      </c>
      <c r="AU186" s="140" t="s">
        <v>89</v>
      </c>
      <c r="AY186" s="132" t="s">
        <v>131</v>
      </c>
      <c r="BK186" s="141">
        <f>SUM(BK187:BK212)</f>
        <v>0</v>
      </c>
    </row>
    <row r="187" spans="1:65" s="2" customFormat="1" ht="37.9" customHeight="1">
      <c r="A187" s="33"/>
      <c r="B187" s="144"/>
      <c r="C187" s="145" t="s">
        <v>267</v>
      </c>
      <c r="D187" s="145" t="s">
        <v>133</v>
      </c>
      <c r="E187" s="146" t="s">
        <v>393</v>
      </c>
      <c r="F187" s="147" t="s">
        <v>394</v>
      </c>
      <c r="G187" s="148" t="s">
        <v>168</v>
      </c>
      <c r="H187" s="149">
        <v>27</v>
      </c>
      <c r="I187" s="150"/>
      <c r="J187" s="151">
        <f>ROUND(I187*H187,2)</f>
        <v>0</v>
      </c>
      <c r="K187" s="147" t="s">
        <v>137</v>
      </c>
      <c r="L187" s="34"/>
      <c r="M187" s="152" t="s">
        <v>1</v>
      </c>
      <c r="N187" s="153" t="s">
        <v>46</v>
      </c>
      <c r="O187" s="59"/>
      <c r="P187" s="154">
        <f>O187*H187</f>
        <v>0</v>
      </c>
      <c r="Q187" s="154">
        <v>0</v>
      </c>
      <c r="R187" s="154">
        <f>Q187*H187</f>
        <v>0</v>
      </c>
      <c r="S187" s="154">
        <v>0</v>
      </c>
      <c r="T187" s="155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56" t="s">
        <v>138</v>
      </c>
      <c r="AT187" s="156" t="s">
        <v>133</v>
      </c>
      <c r="AU187" s="156" t="s">
        <v>91</v>
      </c>
      <c r="AY187" s="18" t="s">
        <v>131</v>
      </c>
      <c r="BE187" s="157">
        <f>IF(N187="základní",J187,0)</f>
        <v>0</v>
      </c>
      <c r="BF187" s="157">
        <f>IF(N187="snížená",J187,0)</f>
        <v>0</v>
      </c>
      <c r="BG187" s="157">
        <f>IF(N187="zákl. přenesená",J187,0)</f>
        <v>0</v>
      </c>
      <c r="BH187" s="157">
        <f>IF(N187="sníž. přenesená",J187,0)</f>
        <v>0</v>
      </c>
      <c r="BI187" s="157">
        <f>IF(N187="nulová",J187,0)</f>
        <v>0</v>
      </c>
      <c r="BJ187" s="18" t="s">
        <v>89</v>
      </c>
      <c r="BK187" s="157">
        <f>ROUND(I187*H187,2)</f>
        <v>0</v>
      </c>
      <c r="BL187" s="18" t="s">
        <v>138</v>
      </c>
      <c r="BM187" s="156" t="s">
        <v>659</v>
      </c>
    </row>
    <row r="188" spans="1:65" s="13" customFormat="1" ht="11.25">
      <c r="B188" s="158"/>
      <c r="D188" s="159" t="s">
        <v>140</v>
      </c>
      <c r="E188" s="160" t="s">
        <v>1</v>
      </c>
      <c r="F188" s="161" t="s">
        <v>396</v>
      </c>
      <c r="H188" s="160" t="s">
        <v>1</v>
      </c>
      <c r="I188" s="162"/>
      <c r="L188" s="158"/>
      <c r="M188" s="163"/>
      <c r="N188" s="164"/>
      <c r="O188" s="164"/>
      <c r="P188" s="164"/>
      <c r="Q188" s="164"/>
      <c r="R188" s="164"/>
      <c r="S188" s="164"/>
      <c r="T188" s="165"/>
      <c r="AT188" s="160" t="s">
        <v>140</v>
      </c>
      <c r="AU188" s="160" t="s">
        <v>91</v>
      </c>
      <c r="AV188" s="13" t="s">
        <v>89</v>
      </c>
      <c r="AW188" s="13" t="s">
        <v>36</v>
      </c>
      <c r="AX188" s="13" t="s">
        <v>81</v>
      </c>
      <c r="AY188" s="160" t="s">
        <v>131</v>
      </c>
    </row>
    <row r="189" spans="1:65" s="14" customFormat="1" ht="11.25">
      <c r="B189" s="166"/>
      <c r="D189" s="159" t="s">
        <v>140</v>
      </c>
      <c r="E189" s="167" t="s">
        <v>1</v>
      </c>
      <c r="F189" s="168" t="s">
        <v>660</v>
      </c>
      <c r="H189" s="169">
        <v>27</v>
      </c>
      <c r="I189" s="170"/>
      <c r="L189" s="166"/>
      <c r="M189" s="171"/>
      <c r="N189" s="172"/>
      <c r="O189" s="172"/>
      <c r="P189" s="172"/>
      <c r="Q189" s="172"/>
      <c r="R189" s="172"/>
      <c r="S189" s="172"/>
      <c r="T189" s="173"/>
      <c r="AT189" s="167" t="s">
        <v>140</v>
      </c>
      <c r="AU189" s="167" t="s">
        <v>91</v>
      </c>
      <c r="AV189" s="14" t="s">
        <v>91</v>
      </c>
      <c r="AW189" s="14" t="s">
        <v>36</v>
      </c>
      <c r="AX189" s="14" t="s">
        <v>89</v>
      </c>
      <c r="AY189" s="167" t="s">
        <v>131</v>
      </c>
    </row>
    <row r="190" spans="1:65" s="2" customFormat="1" ht="24.2" customHeight="1">
      <c r="A190" s="33"/>
      <c r="B190" s="144"/>
      <c r="C190" s="182" t="s">
        <v>273</v>
      </c>
      <c r="D190" s="182" t="s">
        <v>225</v>
      </c>
      <c r="E190" s="183" t="s">
        <v>399</v>
      </c>
      <c r="F190" s="184" t="s">
        <v>400</v>
      </c>
      <c r="G190" s="185" t="s">
        <v>168</v>
      </c>
      <c r="H190" s="186">
        <v>27</v>
      </c>
      <c r="I190" s="187"/>
      <c r="J190" s="188">
        <f>ROUND(I190*H190,2)</f>
        <v>0</v>
      </c>
      <c r="K190" s="184" t="s">
        <v>137</v>
      </c>
      <c r="L190" s="189"/>
      <c r="M190" s="190" t="s">
        <v>1</v>
      </c>
      <c r="N190" s="191" t="s">
        <v>46</v>
      </c>
      <c r="O190" s="59"/>
      <c r="P190" s="154">
        <f>O190*H190</f>
        <v>0</v>
      </c>
      <c r="Q190" s="154">
        <v>1.5E-3</v>
      </c>
      <c r="R190" s="154">
        <f>Q190*H190</f>
        <v>4.0500000000000001E-2</v>
      </c>
      <c r="S190" s="154">
        <v>0</v>
      </c>
      <c r="T190" s="155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56" t="s">
        <v>176</v>
      </c>
      <c r="AT190" s="156" t="s">
        <v>225</v>
      </c>
      <c r="AU190" s="156" t="s">
        <v>91</v>
      </c>
      <c r="AY190" s="18" t="s">
        <v>131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8" t="s">
        <v>89</v>
      </c>
      <c r="BK190" s="157">
        <f>ROUND(I190*H190,2)</f>
        <v>0</v>
      </c>
      <c r="BL190" s="18" t="s">
        <v>138</v>
      </c>
      <c r="BM190" s="156" t="s">
        <v>661</v>
      </c>
    </row>
    <row r="191" spans="1:65" s="2" customFormat="1" ht="16.5" customHeight="1">
      <c r="A191" s="33"/>
      <c r="B191" s="144"/>
      <c r="C191" s="145" t="s">
        <v>278</v>
      </c>
      <c r="D191" s="145" t="s">
        <v>133</v>
      </c>
      <c r="E191" s="146" t="s">
        <v>403</v>
      </c>
      <c r="F191" s="147" t="s">
        <v>404</v>
      </c>
      <c r="G191" s="148" t="s">
        <v>405</v>
      </c>
      <c r="H191" s="149">
        <v>27</v>
      </c>
      <c r="I191" s="150"/>
      <c r="J191" s="151">
        <f>ROUND(I191*H191,2)</f>
        <v>0</v>
      </c>
      <c r="K191" s="147" t="s">
        <v>1</v>
      </c>
      <c r="L191" s="34"/>
      <c r="M191" s="152" t="s">
        <v>1</v>
      </c>
      <c r="N191" s="153" t="s">
        <v>46</v>
      </c>
      <c r="O191" s="59"/>
      <c r="P191" s="154">
        <f>O191*H191</f>
        <v>0</v>
      </c>
      <c r="Q191" s="154">
        <v>0</v>
      </c>
      <c r="R191" s="154">
        <f>Q191*H191</f>
        <v>0</v>
      </c>
      <c r="S191" s="154">
        <v>0</v>
      </c>
      <c r="T191" s="155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6" t="s">
        <v>138</v>
      </c>
      <c r="AT191" s="156" t="s">
        <v>133</v>
      </c>
      <c r="AU191" s="156" t="s">
        <v>91</v>
      </c>
      <c r="AY191" s="18" t="s">
        <v>131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8" t="s">
        <v>89</v>
      </c>
      <c r="BK191" s="157">
        <f>ROUND(I191*H191,2)</f>
        <v>0</v>
      </c>
      <c r="BL191" s="18" t="s">
        <v>138</v>
      </c>
      <c r="BM191" s="156" t="s">
        <v>662</v>
      </c>
    </row>
    <row r="192" spans="1:65" s="13" customFormat="1" ht="11.25">
      <c r="B192" s="158"/>
      <c r="D192" s="159" t="s">
        <v>140</v>
      </c>
      <c r="E192" s="160" t="s">
        <v>1</v>
      </c>
      <c r="F192" s="161" t="s">
        <v>407</v>
      </c>
      <c r="H192" s="160" t="s">
        <v>1</v>
      </c>
      <c r="I192" s="162"/>
      <c r="L192" s="158"/>
      <c r="M192" s="163"/>
      <c r="N192" s="164"/>
      <c r="O192" s="164"/>
      <c r="P192" s="164"/>
      <c r="Q192" s="164"/>
      <c r="R192" s="164"/>
      <c r="S192" s="164"/>
      <c r="T192" s="165"/>
      <c r="AT192" s="160" t="s">
        <v>140</v>
      </c>
      <c r="AU192" s="160" t="s">
        <v>91</v>
      </c>
      <c r="AV192" s="13" t="s">
        <v>89</v>
      </c>
      <c r="AW192" s="13" t="s">
        <v>36</v>
      </c>
      <c r="AX192" s="13" t="s">
        <v>81</v>
      </c>
      <c r="AY192" s="160" t="s">
        <v>131</v>
      </c>
    </row>
    <row r="193" spans="1:65" s="13" customFormat="1" ht="11.25">
      <c r="B193" s="158"/>
      <c r="D193" s="159" t="s">
        <v>140</v>
      </c>
      <c r="E193" s="160" t="s">
        <v>1</v>
      </c>
      <c r="F193" s="161" t="s">
        <v>408</v>
      </c>
      <c r="H193" s="160" t="s">
        <v>1</v>
      </c>
      <c r="I193" s="162"/>
      <c r="L193" s="158"/>
      <c r="M193" s="163"/>
      <c r="N193" s="164"/>
      <c r="O193" s="164"/>
      <c r="P193" s="164"/>
      <c r="Q193" s="164"/>
      <c r="R193" s="164"/>
      <c r="S193" s="164"/>
      <c r="T193" s="165"/>
      <c r="AT193" s="160" t="s">
        <v>140</v>
      </c>
      <c r="AU193" s="160" t="s">
        <v>91</v>
      </c>
      <c r="AV193" s="13" t="s">
        <v>89</v>
      </c>
      <c r="AW193" s="13" t="s">
        <v>36</v>
      </c>
      <c r="AX193" s="13" t="s">
        <v>81</v>
      </c>
      <c r="AY193" s="160" t="s">
        <v>131</v>
      </c>
    </row>
    <row r="194" spans="1:65" s="14" customFormat="1" ht="11.25">
      <c r="B194" s="166"/>
      <c r="D194" s="159" t="s">
        <v>140</v>
      </c>
      <c r="E194" s="167" t="s">
        <v>1</v>
      </c>
      <c r="F194" s="168" t="s">
        <v>290</v>
      </c>
      <c r="H194" s="169">
        <v>27</v>
      </c>
      <c r="I194" s="170"/>
      <c r="L194" s="166"/>
      <c r="M194" s="171"/>
      <c r="N194" s="172"/>
      <c r="O194" s="172"/>
      <c r="P194" s="172"/>
      <c r="Q194" s="172"/>
      <c r="R194" s="172"/>
      <c r="S194" s="172"/>
      <c r="T194" s="173"/>
      <c r="AT194" s="167" t="s">
        <v>140</v>
      </c>
      <c r="AU194" s="167" t="s">
        <v>91</v>
      </c>
      <c r="AV194" s="14" t="s">
        <v>91</v>
      </c>
      <c r="AW194" s="14" t="s">
        <v>36</v>
      </c>
      <c r="AX194" s="14" t="s">
        <v>89</v>
      </c>
      <c r="AY194" s="167" t="s">
        <v>131</v>
      </c>
    </row>
    <row r="195" spans="1:65" s="2" customFormat="1" ht="37.9" customHeight="1">
      <c r="A195" s="33"/>
      <c r="B195" s="144"/>
      <c r="C195" s="145" t="s">
        <v>282</v>
      </c>
      <c r="D195" s="145" t="s">
        <v>133</v>
      </c>
      <c r="E195" s="146" t="s">
        <v>663</v>
      </c>
      <c r="F195" s="147" t="s">
        <v>664</v>
      </c>
      <c r="G195" s="148" t="s">
        <v>276</v>
      </c>
      <c r="H195" s="149">
        <v>2</v>
      </c>
      <c r="I195" s="150"/>
      <c r="J195" s="151">
        <f t="shared" ref="J195:J212" si="0">ROUND(I195*H195,2)</f>
        <v>0</v>
      </c>
      <c r="K195" s="147" t="s">
        <v>137</v>
      </c>
      <c r="L195" s="34"/>
      <c r="M195" s="152" t="s">
        <v>1</v>
      </c>
      <c r="N195" s="153" t="s">
        <v>46</v>
      </c>
      <c r="O195" s="59"/>
      <c r="P195" s="154">
        <f t="shared" ref="P195:P212" si="1">O195*H195</f>
        <v>0</v>
      </c>
      <c r="Q195" s="154">
        <v>0</v>
      </c>
      <c r="R195" s="154">
        <f t="shared" ref="R195:R212" si="2">Q195*H195</f>
        <v>0</v>
      </c>
      <c r="S195" s="154">
        <v>0</v>
      </c>
      <c r="T195" s="155">
        <f t="shared" ref="T195:T212" si="3"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6" t="s">
        <v>138</v>
      </c>
      <c r="AT195" s="156" t="s">
        <v>133</v>
      </c>
      <c r="AU195" s="156" t="s">
        <v>91</v>
      </c>
      <c r="AY195" s="18" t="s">
        <v>131</v>
      </c>
      <c r="BE195" s="157">
        <f t="shared" ref="BE195:BE212" si="4">IF(N195="základní",J195,0)</f>
        <v>0</v>
      </c>
      <c r="BF195" s="157">
        <f t="shared" ref="BF195:BF212" si="5">IF(N195="snížená",J195,0)</f>
        <v>0</v>
      </c>
      <c r="BG195" s="157">
        <f t="shared" ref="BG195:BG212" si="6">IF(N195="zákl. přenesená",J195,0)</f>
        <v>0</v>
      </c>
      <c r="BH195" s="157">
        <f t="shared" ref="BH195:BH212" si="7">IF(N195="sníž. přenesená",J195,0)</f>
        <v>0</v>
      </c>
      <c r="BI195" s="157">
        <f t="shared" ref="BI195:BI212" si="8">IF(N195="nulová",J195,0)</f>
        <v>0</v>
      </c>
      <c r="BJ195" s="18" t="s">
        <v>89</v>
      </c>
      <c r="BK195" s="157">
        <f t="shared" ref="BK195:BK212" si="9">ROUND(I195*H195,2)</f>
        <v>0</v>
      </c>
      <c r="BL195" s="18" t="s">
        <v>138</v>
      </c>
      <c r="BM195" s="156" t="s">
        <v>665</v>
      </c>
    </row>
    <row r="196" spans="1:65" s="2" customFormat="1" ht="21.75" customHeight="1">
      <c r="A196" s="33"/>
      <c r="B196" s="144"/>
      <c r="C196" s="182" t="s">
        <v>290</v>
      </c>
      <c r="D196" s="182" t="s">
        <v>225</v>
      </c>
      <c r="E196" s="183" t="s">
        <v>666</v>
      </c>
      <c r="F196" s="184" t="s">
        <v>667</v>
      </c>
      <c r="G196" s="185" t="s">
        <v>276</v>
      </c>
      <c r="H196" s="186">
        <v>2</v>
      </c>
      <c r="I196" s="187"/>
      <c r="J196" s="188">
        <f t="shared" si="0"/>
        <v>0</v>
      </c>
      <c r="K196" s="184" t="s">
        <v>1</v>
      </c>
      <c r="L196" s="189"/>
      <c r="M196" s="190" t="s">
        <v>1</v>
      </c>
      <c r="N196" s="191" t="s">
        <v>46</v>
      </c>
      <c r="O196" s="59"/>
      <c r="P196" s="154">
        <f t="shared" si="1"/>
        <v>0</v>
      </c>
      <c r="Q196" s="154">
        <v>3.6000000000000002E-4</v>
      </c>
      <c r="R196" s="154">
        <f t="shared" si="2"/>
        <v>7.2000000000000005E-4</v>
      </c>
      <c r="S196" s="154">
        <v>0</v>
      </c>
      <c r="T196" s="155">
        <f t="shared" si="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6" t="s">
        <v>176</v>
      </c>
      <c r="AT196" s="156" t="s">
        <v>225</v>
      </c>
      <c r="AU196" s="156" t="s">
        <v>91</v>
      </c>
      <c r="AY196" s="18" t="s">
        <v>131</v>
      </c>
      <c r="BE196" s="157">
        <f t="shared" si="4"/>
        <v>0</v>
      </c>
      <c r="BF196" s="157">
        <f t="shared" si="5"/>
        <v>0</v>
      </c>
      <c r="BG196" s="157">
        <f t="shared" si="6"/>
        <v>0</v>
      </c>
      <c r="BH196" s="157">
        <f t="shared" si="7"/>
        <v>0</v>
      </c>
      <c r="BI196" s="157">
        <f t="shared" si="8"/>
        <v>0</v>
      </c>
      <c r="BJ196" s="18" t="s">
        <v>89</v>
      </c>
      <c r="BK196" s="157">
        <f t="shared" si="9"/>
        <v>0</v>
      </c>
      <c r="BL196" s="18" t="s">
        <v>138</v>
      </c>
      <c r="BM196" s="156" t="s">
        <v>668</v>
      </c>
    </row>
    <row r="197" spans="1:65" s="2" customFormat="1" ht="21.75" customHeight="1">
      <c r="A197" s="33"/>
      <c r="B197" s="144"/>
      <c r="C197" s="182" t="s">
        <v>295</v>
      </c>
      <c r="D197" s="182" t="s">
        <v>225</v>
      </c>
      <c r="E197" s="183" t="s">
        <v>669</v>
      </c>
      <c r="F197" s="184" t="s">
        <v>670</v>
      </c>
      <c r="G197" s="185" t="s">
        <v>276</v>
      </c>
      <c r="H197" s="186">
        <v>2</v>
      </c>
      <c r="I197" s="187"/>
      <c r="J197" s="188">
        <f t="shared" si="0"/>
        <v>0</v>
      </c>
      <c r="K197" s="184" t="s">
        <v>1</v>
      </c>
      <c r="L197" s="189"/>
      <c r="M197" s="190" t="s">
        <v>1</v>
      </c>
      <c r="N197" s="191" t="s">
        <v>46</v>
      </c>
      <c r="O197" s="59"/>
      <c r="P197" s="154">
        <f t="shared" si="1"/>
        <v>0</v>
      </c>
      <c r="Q197" s="154">
        <v>1.0000000000000001E-5</v>
      </c>
      <c r="R197" s="154">
        <f t="shared" si="2"/>
        <v>2.0000000000000002E-5</v>
      </c>
      <c r="S197" s="154">
        <v>0</v>
      </c>
      <c r="T197" s="155">
        <f t="shared" si="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56" t="s">
        <v>176</v>
      </c>
      <c r="AT197" s="156" t="s">
        <v>225</v>
      </c>
      <c r="AU197" s="156" t="s">
        <v>91</v>
      </c>
      <c r="AY197" s="18" t="s">
        <v>131</v>
      </c>
      <c r="BE197" s="157">
        <f t="shared" si="4"/>
        <v>0</v>
      </c>
      <c r="BF197" s="157">
        <f t="shared" si="5"/>
        <v>0</v>
      </c>
      <c r="BG197" s="157">
        <f t="shared" si="6"/>
        <v>0</v>
      </c>
      <c r="BH197" s="157">
        <f t="shared" si="7"/>
        <v>0</v>
      </c>
      <c r="BI197" s="157">
        <f t="shared" si="8"/>
        <v>0</v>
      </c>
      <c r="BJ197" s="18" t="s">
        <v>89</v>
      </c>
      <c r="BK197" s="157">
        <f t="shared" si="9"/>
        <v>0</v>
      </c>
      <c r="BL197" s="18" t="s">
        <v>138</v>
      </c>
      <c r="BM197" s="156" t="s">
        <v>671</v>
      </c>
    </row>
    <row r="198" spans="1:65" s="2" customFormat="1" ht="37.9" customHeight="1">
      <c r="A198" s="33"/>
      <c r="B198" s="144"/>
      <c r="C198" s="145" t="s">
        <v>300</v>
      </c>
      <c r="D198" s="145" t="s">
        <v>133</v>
      </c>
      <c r="E198" s="146" t="s">
        <v>418</v>
      </c>
      <c r="F198" s="147" t="s">
        <v>419</v>
      </c>
      <c r="G198" s="148" t="s">
        <v>276</v>
      </c>
      <c r="H198" s="149">
        <v>25</v>
      </c>
      <c r="I198" s="150"/>
      <c r="J198" s="151">
        <f t="shared" si="0"/>
        <v>0</v>
      </c>
      <c r="K198" s="147" t="s">
        <v>137</v>
      </c>
      <c r="L198" s="34"/>
      <c r="M198" s="152" t="s">
        <v>1</v>
      </c>
      <c r="N198" s="153" t="s">
        <v>46</v>
      </c>
      <c r="O198" s="59"/>
      <c r="P198" s="154">
        <f t="shared" si="1"/>
        <v>0</v>
      </c>
      <c r="Q198" s="154">
        <v>0</v>
      </c>
      <c r="R198" s="154">
        <f t="shared" si="2"/>
        <v>0</v>
      </c>
      <c r="S198" s="154">
        <v>0</v>
      </c>
      <c r="T198" s="155">
        <f t="shared" si="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56" t="s">
        <v>138</v>
      </c>
      <c r="AT198" s="156" t="s">
        <v>133</v>
      </c>
      <c r="AU198" s="156" t="s">
        <v>91</v>
      </c>
      <c r="AY198" s="18" t="s">
        <v>131</v>
      </c>
      <c r="BE198" s="157">
        <f t="shared" si="4"/>
        <v>0</v>
      </c>
      <c r="BF198" s="157">
        <f t="shared" si="5"/>
        <v>0</v>
      </c>
      <c r="BG198" s="157">
        <f t="shared" si="6"/>
        <v>0</v>
      </c>
      <c r="BH198" s="157">
        <f t="shared" si="7"/>
        <v>0</v>
      </c>
      <c r="BI198" s="157">
        <f t="shared" si="8"/>
        <v>0</v>
      </c>
      <c r="BJ198" s="18" t="s">
        <v>89</v>
      </c>
      <c r="BK198" s="157">
        <f t="shared" si="9"/>
        <v>0</v>
      </c>
      <c r="BL198" s="18" t="s">
        <v>138</v>
      </c>
      <c r="BM198" s="156" t="s">
        <v>672</v>
      </c>
    </row>
    <row r="199" spans="1:65" s="2" customFormat="1" ht="16.5" customHeight="1">
      <c r="A199" s="33"/>
      <c r="B199" s="144"/>
      <c r="C199" s="182" t="s">
        <v>305</v>
      </c>
      <c r="D199" s="182" t="s">
        <v>225</v>
      </c>
      <c r="E199" s="183" t="s">
        <v>422</v>
      </c>
      <c r="F199" s="184" t="s">
        <v>423</v>
      </c>
      <c r="G199" s="185" t="s">
        <v>276</v>
      </c>
      <c r="H199" s="186">
        <v>25</v>
      </c>
      <c r="I199" s="187"/>
      <c r="J199" s="188">
        <f t="shared" si="0"/>
        <v>0</v>
      </c>
      <c r="K199" s="184" t="s">
        <v>1</v>
      </c>
      <c r="L199" s="189"/>
      <c r="M199" s="190" t="s">
        <v>1</v>
      </c>
      <c r="N199" s="191" t="s">
        <v>46</v>
      </c>
      <c r="O199" s="59"/>
      <c r="P199" s="154">
        <f t="shared" si="1"/>
        <v>0</v>
      </c>
      <c r="Q199" s="154">
        <v>4.2999999999999999E-4</v>
      </c>
      <c r="R199" s="154">
        <f t="shared" si="2"/>
        <v>1.0749999999999999E-2</v>
      </c>
      <c r="S199" s="154">
        <v>0</v>
      </c>
      <c r="T199" s="155">
        <f t="shared" si="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56" t="s">
        <v>176</v>
      </c>
      <c r="AT199" s="156" t="s">
        <v>225</v>
      </c>
      <c r="AU199" s="156" t="s">
        <v>91</v>
      </c>
      <c r="AY199" s="18" t="s">
        <v>131</v>
      </c>
      <c r="BE199" s="157">
        <f t="shared" si="4"/>
        <v>0</v>
      </c>
      <c r="BF199" s="157">
        <f t="shared" si="5"/>
        <v>0</v>
      </c>
      <c r="BG199" s="157">
        <f t="shared" si="6"/>
        <v>0</v>
      </c>
      <c r="BH199" s="157">
        <f t="shared" si="7"/>
        <v>0</v>
      </c>
      <c r="BI199" s="157">
        <f t="shared" si="8"/>
        <v>0</v>
      </c>
      <c r="BJ199" s="18" t="s">
        <v>89</v>
      </c>
      <c r="BK199" s="157">
        <f t="shared" si="9"/>
        <v>0</v>
      </c>
      <c r="BL199" s="18" t="s">
        <v>138</v>
      </c>
      <c r="BM199" s="156" t="s">
        <v>673</v>
      </c>
    </row>
    <row r="200" spans="1:65" s="2" customFormat="1" ht="21.75" customHeight="1">
      <c r="A200" s="33"/>
      <c r="B200" s="144"/>
      <c r="C200" s="182" t="s">
        <v>310</v>
      </c>
      <c r="D200" s="182" t="s">
        <v>225</v>
      </c>
      <c r="E200" s="183" t="s">
        <v>426</v>
      </c>
      <c r="F200" s="184" t="s">
        <v>427</v>
      </c>
      <c r="G200" s="185" t="s">
        <v>276</v>
      </c>
      <c r="H200" s="186">
        <v>25</v>
      </c>
      <c r="I200" s="187"/>
      <c r="J200" s="188">
        <f t="shared" si="0"/>
        <v>0</v>
      </c>
      <c r="K200" s="184" t="s">
        <v>1</v>
      </c>
      <c r="L200" s="189"/>
      <c r="M200" s="190" t="s">
        <v>1</v>
      </c>
      <c r="N200" s="191" t="s">
        <v>46</v>
      </c>
      <c r="O200" s="59"/>
      <c r="P200" s="154">
        <f t="shared" si="1"/>
        <v>0</v>
      </c>
      <c r="Q200" s="154">
        <v>1.0000000000000001E-5</v>
      </c>
      <c r="R200" s="154">
        <f t="shared" si="2"/>
        <v>2.5000000000000001E-4</v>
      </c>
      <c r="S200" s="154">
        <v>0</v>
      </c>
      <c r="T200" s="155">
        <f t="shared" si="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56" t="s">
        <v>176</v>
      </c>
      <c r="AT200" s="156" t="s">
        <v>225</v>
      </c>
      <c r="AU200" s="156" t="s">
        <v>91</v>
      </c>
      <c r="AY200" s="18" t="s">
        <v>131</v>
      </c>
      <c r="BE200" s="157">
        <f t="shared" si="4"/>
        <v>0</v>
      </c>
      <c r="BF200" s="157">
        <f t="shared" si="5"/>
        <v>0</v>
      </c>
      <c r="BG200" s="157">
        <f t="shared" si="6"/>
        <v>0</v>
      </c>
      <c r="BH200" s="157">
        <f t="shared" si="7"/>
        <v>0</v>
      </c>
      <c r="BI200" s="157">
        <f t="shared" si="8"/>
        <v>0</v>
      </c>
      <c r="BJ200" s="18" t="s">
        <v>89</v>
      </c>
      <c r="BK200" s="157">
        <f t="shared" si="9"/>
        <v>0</v>
      </c>
      <c r="BL200" s="18" t="s">
        <v>138</v>
      </c>
      <c r="BM200" s="156" t="s">
        <v>674</v>
      </c>
    </row>
    <row r="201" spans="1:65" s="2" customFormat="1" ht="33" customHeight="1">
      <c r="A201" s="33"/>
      <c r="B201" s="144"/>
      <c r="C201" s="145" t="s">
        <v>314</v>
      </c>
      <c r="D201" s="145" t="s">
        <v>133</v>
      </c>
      <c r="E201" s="146" t="s">
        <v>430</v>
      </c>
      <c r="F201" s="147" t="s">
        <v>431</v>
      </c>
      <c r="G201" s="148" t="s">
        <v>276</v>
      </c>
      <c r="H201" s="149">
        <v>25</v>
      </c>
      <c r="I201" s="150"/>
      <c r="J201" s="151">
        <f t="shared" si="0"/>
        <v>0</v>
      </c>
      <c r="K201" s="147" t="s">
        <v>137</v>
      </c>
      <c r="L201" s="34"/>
      <c r="M201" s="152" t="s">
        <v>1</v>
      </c>
      <c r="N201" s="153" t="s">
        <v>46</v>
      </c>
      <c r="O201" s="59"/>
      <c r="P201" s="154">
        <f t="shared" si="1"/>
        <v>0</v>
      </c>
      <c r="Q201" s="154">
        <v>1.6000000000000001E-4</v>
      </c>
      <c r="R201" s="154">
        <f t="shared" si="2"/>
        <v>4.0000000000000001E-3</v>
      </c>
      <c r="S201" s="154">
        <v>0</v>
      </c>
      <c r="T201" s="155">
        <f t="shared" si="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6" t="s">
        <v>138</v>
      </c>
      <c r="AT201" s="156" t="s">
        <v>133</v>
      </c>
      <c r="AU201" s="156" t="s">
        <v>91</v>
      </c>
      <c r="AY201" s="18" t="s">
        <v>131</v>
      </c>
      <c r="BE201" s="157">
        <f t="shared" si="4"/>
        <v>0</v>
      </c>
      <c r="BF201" s="157">
        <f t="shared" si="5"/>
        <v>0</v>
      </c>
      <c r="BG201" s="157">
        <f t="shared" si="6"/>
        <v>0</v>
      </c>
      <c r="BH201" s="157">
        <f t="shared" si="7"/>
        <v>0</v>
      </c>
      <c r="BI201" s="157">
        <f t="shared" si="8"/>
        <v>0</v>
      </c>
      <c r="BJ201" s="18" t="s">
        <v>89</v>
      </c>
      <c r="BK201" s="157">
        <f t="shared" si="9"/>
        <v>0</v>
      </c>
      <c r="BL201" s="18" t="s">
        <v>138</v>
      </c>
      <c r="BM201" s="156" t="s">
        <v>675</v>
      </c>
    </row>
    <row r="202" spans="1:65" s="2" customFormat="1" ht="24.2" customHeight="1">
      <c r="A202" s="33"/>
      <c r="B202" s="144"/>
      <c r="C202" s="182" t="s">
        <v>318</v>
      </c>
      <c r="D202" s="182" t="s">
        <v>225</v>
      </c>
      <c r="E202" s="255" t="s">
        <v>434</v>
      </c>
      <c r="F202" s="256" t="s">
        <v>435</v>
      </c>
      <c r="G202" s="257" t="s">
        <v>276</v>
      </c>
      <c r="H202" s="258">
        <v>25</v>
      </c>
      <c r="I202" s="259"/>
      <c r="J202" s="259">
        <f t="shared" si="0"/>
        <v>0</v>
      </c>
      <c r="K202" s="184" t="s">
        <v>137</v>
      </c>
      <c r="L202" s="189"/>
      <c r="M202" s="190" t="s">
        <v>1</v>
      </c>
      <c r="N202" s="191" t="s">
        <v>46</v>
      </c>
      <c r="O202" s="59"/>
      <c r="P202" s="154">
        <f t="shared" si="1"/>
        <v>0</v>
      </c>
      <c r="Q202" s="154">
        <v>2.5999999999999999E-3</v>
      </c>
      <c r="R202" s="154">
        <f t="shared" si="2"/>
        <v>6.5000000000000002E-2</v>
      </c>
      <c r="S202" s="154">
        <v>0</v>
      </c>
      <c r="T202" s="155">
        <f t="shared" si="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56" t="s">
        <v>176</v>
      </c>
      <c r="AT202" s="156" t="s">
        <v>225</v>
      </c>
      <c r="AU202" s="156" t="s">
        <v>91</v>
      </c>
      <c r="AY202" s="18" t="s">
        <v>131</v>
      </c>
      <c r="BE202" s="157">
        <f t="shared" si="4"/>
        <v>0</v>
      </c>
      <c r="BF202" s="157">
        <f t="shared" si="5"/>
        <v>0</v>
      </c>
      <c r="BG202" s="157">
        <f t="shared" si="6"/>
        <v>0</v>
      </c>
      <c r="BH202" s="157">
        <f t="shared" si="7"/>
        <v>0</v>
      </c>
      <c r="BI202" s="157">
        <f t="shared" si="8"/>
        <v>0</v>
      </c>
      <c r="BJ202" s="18" t="s">
        <v>89</v>
      </c>
      <c r="BK202" s="157">
        <f t="shared" si="9"/>
        <v>0</v>
      </c>
      <c r="BL202" s="18" t="s">
        <v>138</v>
      </c>
      <c r="BM202" s="156" t="s">
        <v>676</v>
      </c>
    </row>
    <row r="203" spans="1:65" s="2" customFormat="1" ht="24.2" customHeight="1">
      <c r="A203" s="33"/>
      <c r="B203" s="144"/>
      <c r="C203" s="182" t="s">
        <v>323</v>
      </c>
      <c r="D203" s="182" t="s">
        <v>225</v>
      </c>
      <c r="E203" s="255" t="s">
        <v>438</v>
      </c>
      <c r="F203" s="256" t="s">
        <v>439</v>
      </c>
      <c r="G203" s="257" t="s">
        <v>276</v>
      </c>
      <c r="H203" s="258">
        <v>25</v>
      </c>
      <c r="I203" s="259"/>
      <c r="J203" s="259">
        <f t="shared" si="0"/>
        <v>0</v>
      </c>
      <c r="K203" s="184" t="s">
        <v>1</v>
      </c>
      <c r="L203" s="189"/>
      <c r="M203" s="190" t="s">
        <v>1</v>
      </c>
      <c r="N203" s="191" t="s">
        <v>46</v>
      </c>
      <c r="O203" s="59"/>
      <c r="P203" s="154">
        <f t="shared" si="1"/>
        <v>0</v>
      </c>
      <c r="Q203" s="154">
        <v>3.16E-3</v>
      </c>
      <c r="R203" s="154">
        <f t="shared" si="2"/>
        <v>7.9000000000000001E-2</v>
      </c>
      <c r="S203" s="154">
        <v>0</v>
      </c>
      <c r="T203" s="155">
        <f t="shared" si="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56" t="s">
        <v>176</v>
      </c>
      <c r="AT203" s="156" t="s">
        <v>225</v>
      </c>
      <c r="AU203" s="156" t="s">
        <v>91</v>
      </c>
      <c r="AY203" s="18" t="s">
        <v>131</v>
      </c>
      <c r="BE203" s="157">
        <f t="shared" si="4"/>
        <v>0</v>
      </c>
      <c r="BF203" s="157">
        <f t="shared" si="5"/>
        <v>0</v>
      </c>
      <c r="BG203" s="157">
        <f t="shared" si="6"/>
        <v>0</v>
      </c>
      <c r="BH203" s="157">
        <f t="shared" si="7"/>
        <v>0</v>
      </c>
      <c r="BI203" s="157">
        <f t="shared" si="8"/>
        <v>0</v>
      </c>
      <c r="BJ203" s="18" t="s">
        <v>89</v>
      </c>
      <c r="BK203" s="157">
        <f t="shared" si="9"/>
        <v>0</v>
      </c>
      <c r="BL203" s="18" t="s">
        <v>138</v>
      </c>
      <c r="BM203" s="156" t="s">
        <v>677</v>
      </c>
    </row>
    <row r="204" spans="1:65" s="2" customFormat="1" ht="33" customHeight="1">
      <c r="A204" s="33"/>
      <c r="B204" s="144"/>
      <c r="C204" s="145" t="s">
        <v>327</v>
      </c>
      <c r="D204" s="145" t="s">
        <v>133</v>
      </c>
      <c r="E204" s="146" t="s">
        <v>678</v>
      </c>
      <c r="F204" s="147" t="s">
        <v>679</v>
      </c>
      <c r="G204" s="148" t="s">
        <v>276</v>
      </c>
      <c r="H204" s="149">
        <v>2</v>
      </c>
      <c r="I204" s="150"/>
      <c r="J204" s="151">
        <f t="shared" si="0"/>
        <v>0</v>
      </c>
      <c r="K204" s="147" t="s">
        <v>137</v>
      </c>
      <c r="L204" s="34"/>
      <c r="M204" s="152" t="s">
        <v>1</v>
      </c>
      <c r="N204" s="153" t="s">
        <v>46</v>
      </c>
      <c r="O204" s="59"/>
      <c r="P204" s="154">
        <f t="shared" si="1"/>
        <v>0</v>
      </c>
      <c r="Q204" s="154">
        <v>2.4000000000000001E-4</v>
      </c>
      <c r="R204" s="154">
        <f t="shared" si="2"/>
        <v>4.8000000000000001E-4</v>
      </c>
      <c r="S204" s="154">
        <v>0</v>
      </c>
      <c r="T204" s="155">
        <f t="shared" si="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6" t="s">
        <v>138</v>
      </c>
      <c r="AT204" s="156" t="s">
        <v>133</v>
      </c>
      <c r="AU204" s="156" t="s">
        <v>91</v>
      </c>
      <c r="AY204" s="18" t="s">
        <v>131</v>
      </c>
      <c r="BE204" s="157">
        <f t="shared" si="4"/>
        <v>0</v>
      </c>
      <c r="BF204" s="157">
        <f t="shared" si="5"/>
        <v>0</v>
      </c>
      <c r="BG204" s="157">
        <f t="shared" si="6"/>
        <v>0</v>
      </c>
      <c r="BH204" s="157">
        <f t="shared" si="7"/>
        <v>0</v>
      </c>
      <c r="BI204" s="157">
        <f t="shared" si="8"/>
        <v>0</v>
      </c>
      <c r="BJ204" s="18" t="s">
        <v>89</v>
      </c>
      <c r="BK204" s="157">
        <f t="shared" si="9"/>
        <v>0</v>
      </c>
      <c r="BL204" s="18" t="s">
        <v>138</v>
      </c>
      <c r="BM204" s="156" t="s">
        <v>680</v>
      </c>
    </row>
    <row r="205" spans="1:65" s="2" customFormat="1" ht="24.2" customHeight="1">
      <c r="A205" s="33"/>
      <c r="B205" s="144"/>
      <c r="C205" s="182" t="s">
        <v>331</v>
      </c>
      <c r="D205" s="182" t="s">
        <v>225</v>
      </c>
      <c r="E205" s="255" t="s">
        <v>681</v>
      </c>
      <c r="F205" s="256" t="s">
        <v>682</v>
      </c>
      <c r="G205" s="257" t="s">
        <v>276</v>
      </c>
      <c r="H205" s="258">
        <v>2</v>
      </c>
      <c r="I205" s="259"/>
      <c r="J205" s="259">
        <f t="shared" si="0"/>
        <v>0</v>
      </c>
      <c r="K205" s="184" t="s">
        <v>137</v>
      </c>
      <c r="L205" s="189"/>
      <c r="M205" s="190" t="s">
        <v>1</v>
      </c>
      <c r="N205" s="191" t="s">
        <v>46</v>
      </c>
      <c r="O205" s="59"/>
      <c r="P205" s="154">
        <f t="shared" si="1"/>
        <v>0</v>
      </c>
      <c r="Q205" s="154">
        <v>3.64E-3</v>
      </c>
      <c r="R205" s="154">
        <f t="shared" si="2"/>
        <v>7.28E-3</v>
      </c>
      <c r="S205" s="154">
        <v>0</v>
      </c>
      <c r="T205" s="155">
        <f t="shared" si="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6" t="s">
        <v>176</v>
      </c>
      <c r="AT205" s="156" t="s">
        <v>225</v>
      </c>
      <c r="AU205" s="156" t="s">
        <v>91</v>
      </c>
      <c r="AY205" s="18" t="s">
        <v>131</v>
      </c>
      <c r="BE205" s="157">
        <f t="shared" si="4"/>
        <v>0</v>
      </c>
      <c r="BF205" s="157">
        <f t="shared" si="5"/>
        <v>0</v>
      </c>
      <c r="BG205" s="157">
        <f t="shared" si="6"/>
        <v>0</v>
      </c>
      <c r="BH205" s="157">
        <f t="shared" si="7"/>
        <v>0</v>
      </c>
      <c r="BI205" s="157">
        <f t="shared" si="8"/>
        <v>0</v>
      </c>
      <c r="BJ205" s="18" t="s">
        <v>89</v>
      </c>
      <c r="BK205" s="157">
        <f t="shared" si="9"/>
        <v>0</v>
      </c>
      <c r="BL205" s="18" t="s">
        <v>138</v>
      </c>
      <c r="BM205" s="156" t="s">
        <v>683</v>
      </c>
    </row>
    <row r="206" spans="1:65" s="2" customFormat="1" ht="24.2" customHeight="1">
      <c r="A206" s="33"/>
      <c r="B206" s="144"/>
      <c r="C206" s="182" t="s">
        <v>335</v>
      </c>
      <c r="D206" s="182" t="s">
        <v>225</v>
      </c>
      <c r="E206" s="255" t="s">
        <v>438</v>
      </c>
      <c r="F206" s="256" t="s">
        <v>439</v>
      </c>
      <c r="G206" s="257" t="s">
        <v>276</v>
      </c>
      <c r="H206" s="258">
        <v>2</v>
      </c>
      <c r="I206" s="259"/>
      <c r="J206" s="259">
        <f t="shared" si="0"/>
        <v>0</v>
      </c>
      <c r="K206" s="184" t="s">
        <v>1</v>
      </c>
      <c r="L206" s="189"/>
      <c r="M206" s="190" t="s">
        <v>1</v>
      </c>
      <c r="N206" s="191" t="s">
        <v>46</v>
      </c>
      <c r="O206" s="59"/>
      <c r="P206" s="154">
        <f t="shared" si="1"/>
        <v>0</v>
      </c>
      <c r="Q206" s="154">
        <v>3.16E-3</v>
      </c>
      <c r="R206" s="154">
        <f t="shared" si="2"/>
        <v>6.3200000000000001E-3</v>
      </c>
      <c r="S206" s="154">
        <v>0</v>
      </c>
      <c r="T206" s="155">
        <f t="shared" si="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56" t="s">
        <v>176</v>
      </c>
      <c r="AT206" s="156" t="s">
        <v>225</v>
      </c>
      <c r="AU206" s="156" t="s">
        <v>91</v>
      </c>
      <c r="AY206" s="18" t="s">
        <v>131</v>
      </c>
      <c r="BE206" s="157">
        <f t="shared" si="4"/>
        <v>0</v>
      </c>
      <c r="BF206" s="157">
        <f t="shared" si="5"/>
        <v>0</v>
      </c>
      <c r="BG206" s="157">
        <f t="shared" si="6"/>
        <v>0</v>
      </c>
      <c r="BH206" s="157">
        <f t="shared" si="7"/>
        <v>0</v>
      </c>
      <c r="BI206" s="157">
        <f t="shared" si="8"/>
        <v>0</v>
      </c>
      <c r="BJ206" s="18" t="s">
        <v>89</v>
      </c>
      <c r="BK206" s="157">
        <f t="shared" si="9"/>
        <v>0</v>
      </c>
      <c r="BL206" s="18" t="s">
        <v>138</v>
      </c>
      <c r="BM206" s="156" t="s">
        <v>684</v>
      </c>
    </row>
    <row r="207" spans="1:65" s="2" customFormat="1" ht="37.9" customHeight="1">
      <c r="A207" s="33"/>
      <c r="B207" s="144"/>
      <c r="C207" s="145" t="s">
        <v>339</v>
      </c>
      <c r="D207" s="145" t="s">
        <v>133</v>
      </c>
      <c r="E207" s="146" t="s">
        <v>442</v>
      </c>
      <c r="F207" s="147" t="s">
        <v>443</v>
      </c>
      <c r="G207" s="148" t="s">
        <v>276</v>
      </c>
      <c r="H207" s="149">
        <v>27</v>
      </c>
      <c r="I207" s="150"/>
      <c r="J207" s="151">
        <f t="shared" si="0"/>
        <v>0</v>
      </c>
      <c r="K207" s="147" t="s">
        <v>137</v>
      </c>
      <c r="L207" s="34"/>
      <c r="M207" s="152" t="s">
        <v>1</v>
      </c>
      <c r="N207" s="153" t="s">
        <v>46</v>
      </c>
      <c r="O207" s="59"/>
      <c r="P207" s="154">
        <f t="shared" si="1"/>
        <v>0</v>
      </c>
      <c r="Q207" s="154">
        <v>0</v>
      </c>
      <c r="R207" s="154">
        <f t="shared" si="2"/>
        <v>0</v>
      </c>
      <c r="S207" s="154">
        <v>7.6800000000000002E-3</v>
      </c>
      <c r="T207" s="155">
        <f t="shared" si="3"/>
        <v>0.20736000000000002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56" t="s">
        <v>138</v>
      </c>
      <c r="AT207" s="156" t="s">
        <v>133</v>
      </c>
      <c r="AU207" s="156" t="s">
        <v>91</v>
      </c>
      <c r="AY207" s="18" t="s">
        <v>131</v>
      </c>
      <c r="BE207" s="157">
        <f t="shared" si="4"/>
        <v>0</v>
      </c>
      <c r="BF207" s="157">
        <f t="shared" si="5"/>
        <v>0</v>
      </c>
      <c r="BG207" s="157">
        <f t="shared" si="6"/>
        <v>0</v>
      </c>
      <c r="BH207" s="157">
        <f t="shared" si="7"/>
        <v>0</v>
      </c>
      <c r="BI207" s="157">
        <f t="shared" si="8"/>
        <v>0</v>
      </c>
      <c r="BJ207" s="18" t="s">
        <v>89</v>
      </c>
      <c r="BK207" s="157">
        <f t="shared" si="9"/>
        <v>0</v>
      </c>
      <c r="BL207" s="18" t="s">
        <v>138</v>
      </c>
      <c r="BM207" s="156" t="s">
        <v>685</v>
      </c>
    </row>
    <row r="208" spans="1:65" s="2" customFormat="1" ht="44.25" customHeight="1">
      <c r="A208" s="33"/>
      <c r="B208" s="144"/>
      <c r="C208" s="145" t="s">
        <v>343</v>
      </c>
      <c r="D208" s="145" t="s">
        <v>133</v>
      </c>
      <c r="E208" s="146" t="s">
        <v>471</v>
      </c>
      <c r="F208" s="147" t="s">
        <v>472</v>
      </c>
      <c r="G208" s="148" t="s">
        <v>276</v>
      </c>
      <c r="H208" s="149">
        <v>27</v>
      </c>
      <c r="I208" s="150"/>
      <c r="J208" s="151">
        <f t="shared" si="0"/>
        <v>0</v>
      </c>
      <c r="K208" s="147" t="s">
        <v>137</v>
      </c>
      <c r="L208" s="34"/>
      <c r="M208" s="152" t="s">
        <v>1</v>
      </c>
      <c r="N208" s="153" t="s">
        <v>46</v>
      </c>
      <c r="O208" s="59"/>
      <c r="P208" s="154">
        <f t="shared" si="1"/>
        <v>0</v>
      </c>
      <c r="Q208" s="154">
        <v>0</v>
      </c>
      <c r="R208" s="154">
        <f t="shared" si="2"/>
        <v>0</v>
      </c>
      <c r="S208" s="154">
        <v>0</v>
      </c>
      <c r="T208" s="155">
        <f t="shared" si="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56" t="s">
        <v>138</v>
      </c>
      <c r="AT208" s="156" t="s">
        <v>133</v>
      </c>
      <c r="AU208" s="156" t="s">
        <v>91</v>
      </c>
      <c r="AY208" s="18" t="s">
        <v>131</v>
      </c>
      <c r="BE208" s="157">
        <f t="shared" si="4"/>
        <v>0</v>
      </c>
      <c r="BF208" s="157">
        <f t="shared" si="5"/>
        <v>0</v>
      </c>
      <c r="BG208" s="157">
        <f t="shared" si="6"/>
        <v>0</v>
      </c>
      <c r="BH208" s="157">
        <f t="shared" si="7"/>
        <v>0</v>
      </c>
      <c r="BI208" s="157">
        <f t="shared" si="8"/>
        <v>0</v>
      </c>
      <c r="BJ208" s="18" t="s">
        <v>89</v>
      </c>
      <c r="BK208" s="157">
        <f t="shared" si="9"/>
        <v>0</v>
      </c>
      <c r="BL208" s="18" t="s">
        <v>138</v>
      </c>
      <c r="BM208" s="156" t="s">
        <v>686</v>
      </c>
    </row>
    <row r="209" spans="1:65" s="2" customFormat="1" ht="33" customHeight="1">
      <c r="A209" s="33"/>
      <c r="B209" s="144"/>
      <c r="C209" s="182" t="s">
        <v>347</v>
      </c>
      <c r="D209" s="182" t="s">
        <v>225</v>
      </c>
      <c r="E209" s="255" t="s">
        <v>475</v>
      </c>
      <c r="F209" s="256" t="s">
        <v>476</v>
      </c>
      <c r="G209" s="257" t="s">
        <v>276</v>
      </c>
      <c r="H209" s="258">
        <v>27</v>
      </c>
      <c r="I209" s="259"/>
      <c r="J209" s="259">
        <f t="shared" si="0"/>
        <v>0</v>
      </c>
      <c r="K209" s="184" t="s">
        <v>137</v>
      </c>
      <c r="L209" s="189"/>
      <c r="M209" s="190" t="s">
        <v>1</v>
      </c>
      <c r="N209" s="191" t="s">
        <v>46</v>
      </c>
      <c r="O209" s="59"/>
      <c r="P209" s="154">
        <f t="shared" si="1"/>
        <v>0</v>
      </c>
      <c r="Q209" s="154">
        <v>1.9E-3</v>
      </c>
      <c r="R209" s="154">
        <f t="shared" si="2"/>
        <v>5.1299999999999998E-2</v>
      </c>
      <c r="S209" s="154">
        <v>0</v>
      </c>
      <c r="T209" s="155">
        <f t="shared" si="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6" t="s">
        <v>176</v>
      </c>
      <c r="AT209" s="156" t="s">
        <v>225</v>
      </c>
      <c r="AU209" s="156" t="s">
        <v>91</v>
      </c>
      <c r="AY209" s="18" t="s">
        <v>131</v>
      </c>
      <c r="BE209" s="157">
        <f t="shared" si="4"/>
        <v>0</v>
      </c>
      <c r="BF209" s="157">
        <f t="shared" si="5"/>
        <v>0</v>
      </c>
      <c r="BG209" s="157">
        <f t="shared" si="6"/>
        <v>0</v>
      </c>
      <c r="BH209" s="157">
        <f t="shared" si="7"/>
        <v>0</v>
      </c>
      <c r="BI209" s="157">
        <f t="shared" si="8"/>
        <v>0</v>
      </c>
      <c r="BJ209" s="18" t="s">
        <v>89</v>
      </c>
      <c r="BK209" s="157">
        <f t="shared" si="9"/>
        <v>0</v>
      </c>
      <c r="BL209" s="18" t="s">
        <v>138</v>
      </c>
      <c r="BM209" s="156" t="s">
        <v>687</v>
      </c>
    </row>
    <row r="210" spans="1:65" s="2" customFormat="1" ht="24.2" customHeight="1">
      <c r="A210" s="33"/>
      <c r="B210" s="144"/>
      <c r="C210" s="145" t="s">
        <v>351</v>
      </c>
      <c r="D210" s="145" t="s">
        <v>133</v>
      </c>
      <c r="E210" s="146" t="s">
        <v>495</v>
      </c>
      <c r="F210" s="147" t="s">
        <v>496</v>
      </c>
      <c r="G210" s="148" t="s">
        <v>276</v>
      </c>
      <c r="H210" s="149">
        <v>27</v>
      </c>
      <c r="I210" s="150"/>
      <c r="J210" s="151">
        <f t="shared" si="0"/>
        <v>0</v>
      </c>
      <c r="K210" s="147" t="s">
        <v>137</v>
      </c>
      <c r="L210" s="34"/>
      <c r="M210" s="152" t="s">
        <v>1</v>
      </c>
      <c r="N210" s="153" t="s">
        <v>46</v>
      </c>
      <c r="O210" s="59"/>
      <c r="P210" s="154">
        <f t="shared" si="1"/>
        <v>0</v>
      </c>
      <c r="Q210" s="154">
        <v>0.04</v>
      </c>
      <c r="R210" s="154">
        <f t="shared" si="2"/>
        <v>1.08</v>
      </c>
      <c r="S210" s="154">
        <v>0</v>
      </c>
      <c r="T210" s="155">
        <f t="shared" si="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56" t="s">
        <v>138</v>
      </c>
      <c r="AT210" s="156" t="s">
        <v>133</v>
      </c>
      <c r="AU210" s="156" t="s">
        <v>91</v>
      </c>
      <c r="AY210" s="18" t="s">
        <v>131</v>
      </c>
      <c r="BE210" s="157">
        <f t="shared" si="4"/>
        <v>0</v>
      </c>
      <c r="BF210" s="157">
        <f t="shared" si="5"/>
        <v>0</v>
      </c>
      <c r="BG210" s="157">
        <f t="shared" si="6"/>
        <v>0</v>
      </c>
      <c r="BH210" s="157">
        <f t="shared" si="7"/>
        <v>0</v>
      </c>
      <c r="BI210" s="157">
        <f t="shared" si="8"/>
        <v>0</v>
      </c>
      <c r="BJ210" s="18" t="s">
        <v>89</v>
      </c>
      <c r="BK210" s="157">
        <f t="shared" si="9"/>
        <v>0</v>
      </c>
      <c r="BL210" s="18" t="s">
        <v>138</v>
      </c>
      <c r="BM210" s="156" t="s">
        <v>688</v>
      </c>
    </row>
    <row r="211" spans="1:65" s="2" customFormat="1" ht="16.5" customHeight="1">
      <c r="A211" s="33"/>
      <c r="B211" s="144"/>
      <c r="C211" s="182" t="s">
        <v>355</v>
      </c>
      <c r="D211" s="182" t="s">
        <v>225</v>
      </c>
      <c r="E211" s="255" t="s">
        <v>499</v>
      </c>
      <c r="F211" s="256" t="s">
        <v>500</v>
      </c>
      <c r="G211" s="257" t="s">
        <v>276</v>
      </c>
      <c r="H211" s="258">
        <v>27</v>
      </c>
      <c r="I211" s="259"/>
      <c r="J211" s="259">
        <f t="shared" si="0"/>
        <v>0</v>
      </c>
      <c r="K211" s="184" t="s">
        <v>137</v>
      </c>
      <c r="L211" s="189"/>
      <c r="M211" s="190" t="s">
        <v>1</v>
      </c>
      <c r="N211" s="191" t="s">
        <v>46</v>
      </c>
      <c r="O211" s="59"/>
      <c r="P211" s="154">
        <f t="shared" si="1"/>
        <v>0</v>
      </c>
      <c r="Q211" s="154">
        <v>7.3000000000000001E-3</v>
      </c>
      <c r="R211" s="154">
        <f t="shared" si="2"/>
        <v>0.1971</v>
      </c>
      <c r="S211" s="154">
        <v>0</v>
      </c>
      <c r="T211" s="155">
        <f t="shared" si="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6" t="s">
        <v>176</v>
      </c>
      <c r="AT211" s="156" t="s">
        <v>225</v>
      </c>
      <c r="AU211" s="156" t="s">
        <v>91</v>
      </c>
      <c r="AY211" s="18" t="s">
        <v>131</v>
      </c>
      <c r="BE211" s="157">
        <f t="shared" si="4"/>
        <v>0</v>
      </c>
      <c r="BF211" s="157">
        <f t="shared" si="5"/>
        <v>0</v>
      </c>
      <c r="BG211" s="157">
        <f t="shared" si="6"/>
        <v>0</v>
      </c>
      <c r="BH211" s="157">
        <f t="shared" si="7"/>
        <v>0</v>
      </c>
      <c r="BI211" s="157">
        <f t="shared" si="8"/>
        <v>0</v>
      </c>
      <c r="BJ211" s="18" t="s">
        <v>89</v>
      </c>
      <c r="BK211" s="157">
        <f t="shared" si="9"/>
        <v>0</v>
      </c>
      <c r="BL211" s="18" t="s">
        <v>138</v>
      </c>
      <c r="BM211" s="156" t="s">
        <v>689</v>
      </c>
    </row>
    <row r="212" spans="1:65" s="2" customFormat="1" ht="24.2" customHeight="1">
      <c r="A212" s="33"/>
      <c r="B212" s="144"/>
      <c r="C212" s="182" t="s">
        <v>359</v>
      </c>
      <c r="D212" s="182" t="s">
        <v>225</v>
      </c>
      <c r="E212" s="255" t="s">
        <v>503</v>
      </c>
      <c r="F212" s="256" t="s">
        <v>504</v>
      </c>
      <c r="G212" s="257" t="s">
        <v>276</v>
      </c>
      <c r="H212" s="258">
        <v>27</v>
      </c>
      <c r="I212" s="259"/>
      <c r="J212" s="259">
        <f t="shared" si="0"/>
        <v>0</v>
      </c>
      <c r="K212" s="184" t="s">
        <v>1</v>
      </c>
      <c r="L212" s="189"/>
      <c r="M212" s="190" t="s">
        <v>1</v>
      </c>
      <c r="N212" s="191" t="s">
        <v>46</v>
      </c>
      <c r="O212" s="59"/>
      <c r="P212" s="154">
        <f t="shared" si="1"/>
        <v>0</v>
      </c>
      <c r="Q212" s="154">
        <v>6.4999999999999997E-4</v>
      </c>
      <c r="R212" s="154">
        <f t="shared" si="2"/>
        <v>1.755E-2</v>
      </c>
      <c r="S212" s="154">
        <v>0</v>
      </c>
      <c r="T212" s="155">
        <f t="shared" si="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56" t="s">
        <v>176</v>
      </c>
      <c r="AT212" s="156" t="s">
        <v>225</v>
      </c>
      <c r="AU212" s="156" t="s">
        <v>91</v>
      </c>
      <c r="AY212" s="18" t="s">
        <v>131</v>
      </c>
      <c r="BE212" s="157">
        <f t="shared" si="4"/>
        <v>0</v>
      </c>
      <c r="BF212" s="157">
        <f t="shared" si="5"/>
        <v>0</v>
      </c>
      <c r="BG212" s="157">
        <f t="shared" si="6"/>
        <v>0</v>
      </c>
      <c r="BH212" s="157">
        <f t="shared" si="7"/>
        <v>0</v>
      </c>
      <c r="BI212" s="157">
        <f t="shared" si="8"/>
        <v>0</v>
      </c>
      <c r="BJ212" s="18" t="s">
        <v>89</v>
      </c>
      <c r="BK212" s="157">
        <f t="shared" si="9"/>
        <v>0</v>
      </c>
      <c r="BL212" s="18" t="s">
        <v>138</v>
      </c>
      <c r="BM212" s="156" t="s">
        <v>690</v>
      </c>
    </row>
    <row r="213" spans="1:65" s="12" customFormat="1" ht="22.9" customHeight="1">
      <c r="B213" s="131"/>
      <c r="D213" s="132" t="s">
        <v>80</v>
      </c>
      <c r="E213" s="142" t="s">
        <v>182</v>
      </c>
      <c r="F213" s="142" t="s">
        <v>538</v>
      </c>
      <c r="I213" s="134"/>
      <c r="J213" s="143">
        <f>BK213</f>
        <v>0</v>
      </c>
      <c r="L213" s="131"/>
      <c r="M213" s="136"/>
      <c r="N213" s="137"/>
      <c r="O213" s="137"/>
      <c r="P213" s="138">
        <f>SUM(P214:P221)</f>
        <v>0</v>
      </c>
      <c r="Q213" s="137"/>
      <c r="R213" s="138">
        <f>SUM(R214:R221)</f>
        <v>5.6700000000000007E-2</v>
      </c>
      <c r="S213" s="137"/>
      <c r="T213" s="139">
        <f>SUM(T214:T221)</f>
        <v>0</v>
      </c>
      <c r="AR213" s="132" t="s">
        <v>89</v>
      </c>
      <c r="AT213" s="140" t="s">
        <v>80</v>
      </c>
      <c r="AU213" s="140" t="s">
        <v>89</v>
      </c>
      <c r="AY213" s="132" t="s">
        <v>131</v>
      </c>
      <c r="BK213" s="141">
        <f>SUM(BK214:BK221)</f>
        <v>0</v>
      </c>
    </row>
    <row r="214" spans="1:65" s="2" customFormat="1" ht="37.9" customHeight="1">
      <c r="A214" s="33"/>
      <c r="B214" s="144"/>
      <c r="C214" s="145" t="s">
        <v>363</v>
      </c>
      <c r="D214" s="145" t="s">
        <v>133</v>
      </c>
      <c r="E214" s="146" t="s">
        <v>540</v>
      </c>
      <c r="F214" s="147" t="s">
        <v>541</v>
      </c>
      <c r="G214" s="148" t="s">
        <v>168</v>
      </c>
      <c r="H214" s="149">
        <v>162</v>
      </c>
      <c r="I214" s="150"/>
      <c r="J214" s="151">
        <f>ROUND(I214*H214,2)</f>
        <v>0</v>
      </c>
      <c r="K214" s="147" t="s">
        <v>137</v>
      </c>
      <c r="L214" s="34"/>
      <c r="M214" s="152" t="s">
        <v>1</v>
      </c>
      <c r="N214" s="153" t="s">
        <v>46</v>
      </c>
      <c r="O214" s="59"/>
      <c r="P214" s="154">
        <f>O214*H214</f>
        <v>0</v>
      </c>
      <c r="Q214" s="154">
        <v>1.0000000000000001E-5</v>
      </c>
      <c r="R214" s="154">
        <f>Q214*H214</f>
        <v>1.6200000000000001E-3</v>
      </c>
      <c r="S214" s="154">
        <v>0</v>
      </c>
      <c r="T214" s="155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56" t="s">
        <v>138</v>
      </c>
      <c r="AT214" s="156" t="s">
        <v>133</v>
      </c>
      <c r="AU214" s="156" t="s">
        <v>91</v>
      </c>
      <c r="AY214" s="18" t="s">
        <v>131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18" t="s">
        <v>89</v>
      </c>
      <c r="BK214" s="157">
        <f>ROUND(I214*H214,2)</f>
        <v>0</v>
      </c>
      <c r="BL214" s="18" t="s">
        <v>138</v>
      </c>
      <c r="BM214" s="156" t="s">
        <v>691</v>
      </c>
    </row>
    <row r="215" spans="1:65" s="14" customFormat="1" ht="11.25">
      <c r="B215" s="166"/>
      <c r="D215" s="159" t="s">
        <v>140</v>
      </c>
      <c r="E215" s="167" t="s">
        <v>1</v>
      </c>
      <c r="F215" s="168" t="s">
        <v>692</v>
      </c>
      <c r="H215" s="169">
        <v>162</v>
      </c>
      <c r="I215" s="170"/>
      <c r="L215" s="166"/>
      <c r="M215" s="171"/>
      <c r="N215" s="172"/>
      <c r="O215" s="172"/>
      <c r="P215" s="172"/>
      <c r="Q215" s="172"/>
      <c r="R215" s="172"/>
      <c r="S215" s="172"/>
      <c r="T215" s="173"/>
      <c r="AT215" s="167" t="s">
        <v>140</v>
      </c>
      <c r="AU215" s="167" t="s">
        <v>91</v>
      </c>
      <c r="AV215" s="14" t="s">
        <v>91</v>
      </c>
      <c r="AW215" s="14" t="s">
        <v>36</v>
      </c>
      <c r="AX215" s="14" t="s">
        <v>89</v>
      </c>
      <c r="AY215" s="167" t="s">
        <v>131</v>
      </c>
    </row>
    <row r="216" spans="1:65" s="2" customFormat="1" ht="55.5" customHeight="1">
      <c r="A216" s="33"/>
      <c r="B216" s="144"/>
      <c r="C216" s="145" t="s">
        <v>367</v>
      </c>
      <c r="D216" s="145" t="s">
        <v>133</v>
      </c>
      <c r="E216" s="146" t="s">
        <v>546</v>
      </c>
      <c r="F216" s="147" t="s">
        <v>547</v>
      </c>
      <c r="G216" s="148" t="s">
        <v>168</v>
      </c>
      <c r="H216" s="149">
        <v>162</v>
      </c>
      <c r="I216" s="150"/>
      <c r="J216" s="151">
        <f>ROUND(I216*H216,2)</f>
        <v>0</v>
      </c>
      <c r="K216" s="147" t="s">
        <v>137</v>
      </c>
      <c r="L216" s="34"/>
      <c r="M216" s="152" t="s">
        <v>1</v>
      </c>
      <c r="N216" s="153" t="s">
        <v>46</v>
      </c>
      <c r="O216" s="59"/>
      <c r="P216" s="154">
        <f>O216*H216</f>
        <v>0</v>
      </c>
      <c r="Q216" s="154">
        <v>3.4000000000000002E-4</v>
      </c>
      <c r="R216" s="154">
        <f>Q216*H216</f>
        <v>5.5080000000000004E-2</v>
      </c>
      <c r="S216" s="154">
        <v>0</v>
      </c>
      <c r="T216" s="155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6" t="s">
        <v>138</v>
      </c>
      <c r="AT216" s="156" t="s">
        <v>133</v>
      </c>
      <c r="AU216" s="156" t="s">
        <v>91</v>
      </c>
      <c r="AY216" s="18" t="s">
        <v>131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8" t="s">
        <v>89</v>
      </c>
      <c r="BK216" s="157">
        <f>ROUND(I216*H216,2)</f>
        <v>0</v>
      </c>
      <c r="BL216" s="18" t="s">
        <v>138</v>
      </c>
      <c r="BM216" s="156" t="s">
        <v>693</v>
      </c>
    </row>
    <row r="217" spans="1:65" s="14" customFormat="1" ht="11.25">
      <c r="B217" s="166"/>
      <c r="D217" s="159" t="s">
        <v>140</v>
      </c>
      <c r="E217" s="167" t="s">
        <v>1</v>
      </c>
      <c r="F217" s="168" t="s">
        <v>692</v>
      </c>
      <c r="H217" s="169">
        <v>162</v>
      </c>
      <c r="I217" s="170"/>
      <c r="L217" s="166"/>
      <c r="M217" s="171"/>
      <c r="N217" s="172"/>
      <c r="O217" s="172"/>
      <c r="P217" s="172"/>
      <c r="Q217" s="172"/>
      <c r="R217" s="172"/>
      <c r="S217" s="172"/>
      <c r="T217" s="173"/>
      <c r="AT217" s="167" t="s">
        <v>140</v>
      </c>
      <c r="AU217" s="167" t="s">
        <v>91</v>
      </c>
      <c r="AV217" s="14" t="s">
        <v>91</v>
      </c>
      <c r="AW217" s="14" t="s">
        <v>36</v>
      </c>
      <c r="AX217" s="14" t="s">
        <v>89</v>
      </c>
      <c r="AY217" s="167" t="s">
        <v>131</v>
      </c>
    </row>
    <row r="218" spans="1:65" s="2" customFormat="1" ht="37.9" customHeight="1">
      <c r="A218" s="33"/>
      <c r="B218" s="144"/>
      <c r="C218" s="145" t="s">
        <v>371</v>
      </c>
      <c r="D218" s="145" t="s">
        <v>133</v>
      </c>
      <c r="E218" s="146" t="s">
        <v>550</v>
      </c>
      <c r="F218" s="147" t="s">
        <v>551</v>
      </c>
      <c r="G218" s="148" t="s">
        <v>168</v>
      </c>
      <c r="H218" s="149">
        <v>162</v>
      </c>
      <c r="I218" s="150"/>
      <c r="J218" s="151">
        <f>ROUND(I218*H218,2)</f>
        <v>0</v>
      </c>
      <c r="K218" s="147" t="s">
        <v>137</v>
      </c>
      <c r="L218" s="34"/>
      <c r="M218" s="152" t="s">
        <v>1</v>
      </c>
      <c r="N218" s="153" t="s">
        <v>46</v>
      </c>
      <c r="O218" s="59"/>
      <c r="P218" s="154">
        <f>O218*H218</f>
        <v>0</v>
      </c>
      <c r="Q218" s="154">
        <v>0</v>
      </c>
      <c r="R218" s="154">
        <f>Q218*H218</f>
        <v>0</v>
      </c>
      <c r="S218" s="154">
        <v>0</v>
      </c>
      <c r="T218" s="155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56" t="s">
        <v>138</v>
      </c>
      <c r="AT218" s="156" t="s">
        <v>133</v>
      </c>
      <c r="AU218" s="156" t="s">
        <v>91</v>
      </c>
      <c r="AY218" s="18" t="s">
        <v>131</v>
      </c>
      <c r="BE218" s="157">
        <f>IF(N218="základní",J218,0)</f>
        <v>0</v>
      </c>
      <c r="BF218" s="157">
        <f>IF(N218="snížená",J218,0)</f>
        <v>0</v>
      </c>
      <c r="BG218" s="157">
        <f>IF(N218="zákl. přenesená",J218,0)</f>
        <v>0</v>
      </c>
      <c r="BH218" s="157">
        <f>IF(N218="sníž. přenesená",J218,0)</f>
        <v>0</v>
      </c>
      <c r="BI218" s="157">
        <f>IF(N218="nulová",J218,0)</f>
        <v>0</v>
      </c>
      <c r="BJ218" s="18" t="s">
        <v>89</v>
      </c>
      <c r="BK218" s="157">
        <f>ROUND(I218*H218,2)</f>
        <v>0</v>
      </c>
      <c r="BL218" s="18" t="s">
        <v>138</v>
      </c>
      <c r="BM218" s="156" t="s">
        <v>694</v>
      </c>
    </row>
    <row r="219" spans="1:65" s="14" customFormat="1" ht="11.25">
      <c r="B219" s="166"/>
      <c r="D219" s="159" t="s">
        <v>140</v>
      </c>
      <c r="E219" s="167" t="s">
        <v>1</v>
      </c>
      <c r="F219" s="168" t="s">
        <v>692</v>
      </c>
      <c r="H219" s="169">
        <v>162</v>
      </c>
      <c r="I219" s="170"/>
      <c r="L219" s="166"/>
      <c r="M219" s="171"/>
      <c r="N219" s="172"/>
      <c r="O219" s="172"/>
      <c r="P219" s="172"/>
      <c r="Q219" s="172"/>
      <c r="R219" s="172"/>
      <c r="S219" s="172"/>
      <c r="T219" s="173"/>
      <c r="AT219" s="167" t="s">
        <v>140</v>
      </c>
      <c r="AU219" s="167" t="s">
        <v>91</v>
      </c>
      <c r="AV219" s="14" t="s">
        <v>91</v>
      </c>
      <c r="AW219" s="14" t="s">
        <v>36</v>
      </c>
      <c r="AX219" s="14" t="s">
        <v>89</v>
      </c>
      <c r="AY219" s="167" t="s">
        <v>131</v>
      </c>
    </row>
    <row r="220" spans="1:65" s="2" customFormat="1" ht="24.2" customHeight="1">
      <c r="A220" s="33"/>
      <c r="B220" s="144"/>
      <c r="C220" s="145" t="s">
        <v>375</v>
      </c>
      <c r="D220" s="145" t="s">
        <v>133</v>
      </c>
      <c r="E220" s="146" t="s">
        <v>554</v>
      </c>
      <c r="F220" s="147" t="s">
        <v>555</v>
      </c>
      <c r="G220" s="148" t="s">
        <v>168</v>
      </c>
      <c r="H220" s="149">
        <v>162</v>
      </c>
      <c r="I220" s="150"/>
      <c r="J220" s="151">
        <f>ROUND(I220*H220,2)</f>
        <v>0</v>
      </c>
      <c r="K220" s="147" t="s">
        <v>137</v>
      </c>
      <c r="L220" s="34"/>
      <c r="M220" s="152" t="s">
        <v>1</v>
      </c>
      <c r="N220" s="153" t="s">
        <v>46</v>
      </c>
      <c r="O220" s="59"/>
      <c r="P220" s="154">
        <f>O220*H220</f>
        <v>0</v>
      </c>
      <c r="Q220" s="154">
        <v>0</v>
      </c>
      <c r="R220" s="154">
        <f>Q220*H220</f>
        <v>0</v>
      </c>
      <c r="S220" s="154">
        <v>0</v>
      </c>
      <c r="T220" s="155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56" t="s">
        <v>138</v>
      </c>
      <c r="AT220" s="156" t="s">
        <v>133</v>
      </c>
      <c r="AU220" s="156" t="s">
        <v>91</v>
      </c>
      <c r="AY220" s="18" t="s">
        <v>131</v>
      </c>
      <c r="BE220" s="157">
        <f>IF(N220="základní",J220,0)</f>
        <v>0</v>
      </c>
      <c r="BF220" s="157">
        <f>IF(N220="snížená",J220,0)</f>
        <v>0</v>
      </c>
      <c r="BG220" s="157">
        <f>IF(N220="zákl. přenesená",J220,0)</f>
        <v>0</v>
      </c>
      <c r="BH220" s="157">
        <f>IF(N220="sníž. přenesená",J220,0)</f>
        <v>0</v>
      </c>
      <c r="BI220" s="157">
        <f>IF(N220="nulová",J220,0)</f>
        <v>0</v>
      </c>
      <c r="BJ220" s="18" t="s">
        <v>89</v>
      </c>
      <c r="BK220" s="157">
        <f>ROUND(I220*H220,2)</f>
        <v>0</v>
      </c>
      <c r="BL220" s="18" t="s">
        <v>138</v>
      </c>
      <c r="BM220" s="156" t="s">
        <v>695</v>
      </c>
    </row>
    <row r="221" spans="1:65" s="14" customFormat="1" ht="11.25">
      <c r="B221" s="166"/>
      <c r="D221" s="159" t="s">
        <v>140</v>
      </c>
      <c r="E221" s="167" t="s">
        <v>1</v>
      </c>
      <c r="F221" s="168" t="s">
        <v>692</v>
      </c>
      <c r="H221" s="169">
        <v>162</v>
      </c>
      <c r="I221" s="170"/>
      <c r="L221" s="166"/>
      <c r="M221" s="171"/>
      <c r="N221" s="172"/>
      <c r="O221" s="172"/>
      <c r="P221" s="172"/>
      <c r="Q221" s="172"/>
      <c r="R221" s="172"/>
      <c r="S221" s="172"/>
      <c r="T221" s="173"/>
      <c r="AT221" s="167" t="s">
        <v>140</v>
      </c>
      <c r="AU221" s="167" t="s">
        <v>91</v>
      </c>
      <c r="AV221" s="14" t="s">
        <v>91</v>
      </c>
      <c r="AW221" s="14" t="s">
        <v>36</v>
      </c>
      <c r="AX221" s="14" t="s">
        <v>89</v>
      </c>
      <c r="AY221" s="167" t="s">
        <v>131</v>
      </c>
    </row>
    <row r="222" spans="1:65" s="12" customFormat="1" ht="22.9" customHeight="1">
      <c r="B222" s="131"/>
      <c r="D222" s="132" t="s">
        <v>80</v>
      </c>
      <c r="E222" s="142" t="s">
        <v>557</v>
      </c>
      <c r="F222" s="142" t="s">
        <v>558</v>
      </c>
      <c r="I222" s="134"/>
      <c r="J222" s="143">
        <f>BK222</f>
        <v>0</v>
      </c>
      <c r="L222" s="131"/>
      <c r="M222" s="136"/>
      <c r="N222" s="137"/>
      <c r="O222" s="137"/>
      <c r="P222" s="138">
        <f>SUM(P223:P226)</f>
        <v>0</v>
      </c>
      <c r="Q222" s="137"/>
      <c r="R222" s="138">
        <f>SUM(R223:R226)</f>
        <v>0</v>
      </c>
      <c r="S222" s="137"/>
      <c r="T222" s="139">
        <f>SUM(T223:T226)</f>
        <v>0</v>
      </c>
      <c r="AR222" s="132" t="s">
        <v>89</v>
      </c>
      <c r="AT222" s="140" t="s">
        <v>80</v>
      </c>
      <c r="AU222" s="140" t="s">
        <v>89</v>
      </c>
      <c r="AY222" s="132" t="s">
        <v>131</v>
      </c>
      <c r="BK222" s="141">
        <f>SUM(BK223:BK226)</f>
        <v>0</v>
      </c>
    </row>
    <row r="223" spans="1:65" s="2" customFormat="1" ht="24.2" customHeight="1">
      <c r="A223" s="33"/>
      <c r="B223" s="144"/>
      <c r="C223" s="145" t="s">
        <v>379</v>
      </c>
      <c r="D223" s="145" t="s">
        <v>133</v>
      </c>
      <c r="E223" s="146" t="s">
        <v>566</v>
      </c>
      <c r="F223" s="147" t="s">
        <v>567</v>
      </c>
      <c r="G223" s="148" t="s">
        <v>228</v>
      </c>
      <c r="H223" s="149">
        <v>45.927</v>
      </c>
      <c r="I223" s="150"/>
      <c r="J223" s="151">
        <f>ROUND(I223*H223,2)</f>
        <v>0</v>
      </c>
      <c r="K223" s="147" t="s">
        <v>1</v>
      </c>
      <c r="L223" s="34"/>
      <c r="M223" s="152" t="s">
        <v>1</v>
      </c>
      <c r="N223" s="153" t="s">
        <v>46</v>
      </c>
      <c r="O223" s="59"/>
      <c r="P223" s="154">
        <f>O223*H223</f>
        <v>0</v>
      </c>
      <c r="Q223" s="154">
        <v>0</v>
      </c>
      <c r="R223" s="154">
        <f>Q223*H223</f>
        <v>0</v>
      </c>
      <c r="S223" s="154">
        <v>0</v>
      </c>
      <c r="T223" s="155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56" t="s">
        <v>138</v>
      </c>
      <c r="AT223" s="156" t="s">
        <v>133</v>
      </c>
      <c r="AU223" s="156" t="s">
        <v>91</v>
      </c>
      <c r="AY223" s="18" t="s">
        <v>131</v>
      </c>
      <c r="BE223" s="157">
        <f>IF(N223="základní",J223,0)</f>
        <v>0</v>
      </c>
      <c r="BF223" s="157">
        <f>IF(N223="snížená",J223,0)</f>
        <v>0</v>
      </c>
      <c r="BG223" s="157">
        <f>IF(N223="zákl. přenesená",J223,0)</f>
        <v>0</v>
      </c>
      <c r="BH223" s="157">
        <f>IF(N223="sníž. přenesená",J223,0)</f>
        <v>0</v>
      </c>
      <c r="BI223" s="157">
        <f>IF(N223="nulová",J223,0)</f>
        <v>0</v>
      </c>
      <c r="BJ223" s="18" t="s">
        <v>89</v>
      </c>
      <c r="BK223" s="157">
        <f>ROUND(I223*H223,2)</f>
        <v>0</v>
      </c>
      <c r="BL223" s="18" t="s">
        <v>138</v>
      </c>
      <c r="BM223" s="156" t="s">
        <v>696</v>
      </c>
    </row>
    <row r="224" spans="1:65" s="13" customFormat="1" ht="11.25">
      <c r="B224" s="158"/>
      <c r="D224" s="159" t="s">
        <v>140</v>
      </c>
      <c r="E224" s="160" t="s">
        <v>1</v>
      </c>
      <c r="F224" s="161" t="s">
        <v>569</v>
      </c>
      <c r="H224" s="160" t="s">
        <v>1</v>
      </c>
      <c r="I224" s="162"/>
      <c r="L224" s="158"/>
      <c r="M224" s="163"/>
      <c r="N224" s="164"/>
      <c r="O224" s="164"/>
      <c r="P224" s="164"/>
      <c r="Q224" s="164"/>
      <c r="R224" s="164"/>
      <c r="S224" s="164"/>
      <c r="T224" s="165"/>
      <c r="AT224" s="160" t="s">
        <v>140</v>
      </c>
      <c r="AU224" s="160" t="s">
        <v>91</v>
      </c>
      <c r="AV224" s="13" t="s">
        <v>89</v>
      </c>
      <c r="AW224" s="13" t="s">
        <v>36</v>
      </c>
      <c r="AX224" s="13" t="s">
        <v>81</v>
      </c>
      <c r="AY224" s="160" t="s">
        <v>131</v>
      </c>
    </row>
    <row r="225" spans="1:65" s="13" customFormat="1" ht="11.25">
      <c r="B225" s="158"/>
      <c r="D225" s="159" t="s">
        <v>140</v>
      </c>
      <c r="E225" s="160" t="s">
        <v>1</v>
      </c>
      <c r="F225" s="161" t="s">
        <v>216</v>
      </c>
      <c r="H225" s="160" t="s">
        <v>1</v>
      </c>
      <c r="I225" s="162"/>
      <c r="L225" s="158"/>
      <c r="M225" s="163"/>
      <c r="N225" s="164"/>
      <c r="O225" s="164"/>
      <c r="P225" s="164"/>
      <c r="Q225" s="164"/>
      <c r="R225" s="164"/>
      <c r="S225" s="164"/>
      <c r="T225" s="165"/>
      <c r="AT225" s="160" t="s">
        <v>140</v>
      </c>
      <c r="AU225" s="160" t="s">
        <v>91</v>
      </c>
      <c r="AV225" s="13" t="s">
        <v>89</v>
      </c>
      <c r="AW225" s="13" t="s">
        <v>36</v>
      </c>
      <c r="AX225" s="13" t="s">
        <v>81</v>
      </c>
      <c r="AY225" s="160" t="s">
        <v>131</v>
      </c>
    </row>
    <row r="226" spans="1:65" s="14" customFormat="1" ht="11.25">
      <c r="B226" s="166"/>
      <c r="D226" s="159" t="s">
        <v>140</v>
      </c>
      <c r="E226" s="167" t="s">
        <v>1</v>
      </c>
      <c r="F226" s="168" t="s">
        <v>697</v>
      </c>
      <c r="H226" s="169">
        <v>45.927</v>
      </c>
      <c r="I226" s="170"/>
      <c r="L226" s="166"/>
      <c r="M226" s="171"/>
      <c r="N226" s="172"/>
      <c r="O226" s="172"/>
      <c r="P226" s="172"/>
      <c r="Q226" s="172"/>
      <c r="R226" s="172"/>
      <c r="S226" s="172"/>
      <c r="T226" s="173"/>
      <c r="AT226" s="167" t="s">
        <v>140</v>
      </c>
      <c r="AU226" s="167" t="s">
        <v>91</v>
      </c>
      <c r="AV226" s="14" t="s">
        <v>91</v>
      </c>
      <c r="AW226" s="14" t="s">
        <v>36</v>
      </c>
      <c r="AX226" s="14" t="s">
        <v>89</v>
      </c>
      <c r="AY226" s="167" t="s">
        <v>131</v>
      </c>
    </row>
    <row r="227" spans="1:65" s="12" customFormat="1" ht="22.9" customHeight="1">
      <c r="B227" s="131"/>
      <c r="D227" s="132" t="s">
        <v>80</v>
      </c>
      <c r="E227" s="142" t="s">
        <v>577</v>
      </c>
      <c r="F227" s="142" t="s">
        <v>578</v>
      </c>
      <c r="I227" s="134"/>
      <c r="J227" s="143">
        <f>BK227</f>
        <v>0</v>
      </c>
      <c r="L227" s="131"/>
      <c r="M227" s="136"/>
      <c r="N227" s="137"/>
      <c r="O227" s="137"/>
      <c r="P227" s="138">
        <f>P228</f>
        <v>0</v>
      </c>
      <c r="Q227" s="137"/>
      <c r="R227" s="138">
        <f>R228</f>
        <v>0</v>
      </c>
      <c r="S227" s="137"/>
      <c r="T227" s="139">
        <f>T228</f>
        <v>0</v>
      </c>
      <c r="AR227" s="132" t="s">
        <v>89</v>
      </c>
      <c r="AT227" s="140" t="s">
        <v>80</v>
      </c>
      <c r="AU227" s="140" t="s">
        <v>89</v>
      </c>
      <c r="AY227" s="132" t="s">
        <v>131</v>
      </c>
      <c r="BK227" s="141">
        <f>BK228</f>
        <v>0</v>
      </c>
    </row>
    <row r="228" spans="1:65" s="2" customFormat="1" ht="37.9" customHeight="1">
      <c r="A228" s="33"/>
      <c r="B228" s="144"/>
      <c r="C228" s="145" t="s">
        <v>383</v>
      </c>
      <c r="D228" s="145" t="s">
        <v>133</v>
      </c>
      <c r="E228" s="146" t="s">
        <v>580</v>
      </c>
      <c r="F228" s="147" t="s">
        <v>581</v>
      </c>
      <c r="G228" s="148" t="s">
        <v>228</v>
      </c>
      <c r="H228" s="149">
        <v>166.054</v>
      </c>
      <c r="I228" s="150"/>
      <c r="J228" s="151">
        <f>ROUND(I228*H228,2)</f>
        <v>0</v>
      </c>
      <c r="K228" s="147" t="s">
        <v>137</v>
      </c>
      <c r="L228" s="34"/>
      <c r="M228" s="207" t="s">
        <v>1</v>
      </c>
      <c r="N228" s="208" t="s">
        <v>46</v>
      </c>
      <c r="O228" s="209"/>
      <c r="P228" s="210">
        <f>O228*H228</f>
        <v>0</v>
      </c>
      <c r="Q228" s="210">
        <v>0</v>
      </c>
      <c r="R228" s="210">
        <f>Q228*H228</f>
        <v>0</v>
      </c>
      <c r="S228" s="210">
        <v>0</v>
      </c>
      <c r="T228" s="211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56" t="s">
        <v>138</v>
      </c>
      <c r="AT228" s="156" t="s">
        <v>133</v>
      </c>
      <c r="AU228" s="156" t="s">
        <v>91</v>
      </c>
      <c r="AY228" s="18" t="s">
        <v>131</v>
      </c>
      <c r="BE228" s="157">
        <f>IF(N228="základní",J228,0)</f>
        <v>0</v>
      </c>
      <c r="BF228" s="157">
        <f>IF(N228="snížená",J228,0)</f>
        <v>0</v>
      </c>
      <c r="BG228" s="157">
        <f>IF(N228="zákl. přenesená",J228,0)</f>
        <v>0</v>
      </c>
      <c r="BH228" s="157">
        <f>IF(N228="sníž. přenesená",J228,0)</f>
        <v>0</v>
      </c>
      <c r="BI228" s="157">
        <f>IF(N228="nulová",J228,0)</f>
        <v>0</v>
      </c>
      <c r="BJ228" s="18" t="s">
        <v>89</v>
      </c>
      <c r="BK228" s="157">
        <f>ROUND(I228*H228,2)</f>
        <v>0</v>
      </c>
      <c r="BL228" s="18" t="s">
        <v>138</v>
      </c>
      <c r="BM228" s="156" t="s">
        <v>698</v>
      </c>
    </row>
    <row r="229" spans="1:65" s="2" customFormat="1" ht="6.95" customHeight="1">
      <c r="A229" s="33"/>
      <c r="B229" s="48"/>
      <c r="C229" s="49"/>
      <c r="D229" s="49"/>
      <c r="E229" s="49"/>
      <c r="F229" s="49"/>
      <c r="G229" s="49"/>
      <c r="H229" s="49"/>
      <c r="I229" s="49"/>
      <c r="J229" s="49"/>
      <c r="K229" s="49"/>
      <c r="L229" s="34"/>
      <c r="M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</row>
    <row r="230" spans="1:65">
      <c r="H230" s="260">
        <f>SUM(H127:H229)</f>
        <v>5736.2119999999995</v>
      </c>
    </row>
  </sheetData>
  <autoFilter ref="C123:K228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6" fitToHeight="4" orientation="portrait" r:id="rId1"/>
  <headerFooter>
    <oddFooter>&amp;CStrana &amp;P z &amp;N</oddFooter>
  </headerFooter>
  <rowBreaks count="1" manualBreakCount="1">
    <brk id="177" min="2" max="10" man="1"/>
  </rowBreaks>
  <colBreaks count="1" manualBreakCount="1">
    <brk id="13" min="110" max="22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7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8" t="s">
        <v>97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91</v>
      </c>
    </row>
    <row r="4" spans="1:46" s="1" customFormat="1" ht="24.95" customHeight="1">
      <c r="B4" s="21"/>
      <c r="D4" s="22" t="s">
        <v>98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1" t="str">
        <f>'Rekapitulace stavby'!K6</f>
        <v>Mladá Boleslav Čejetice, obnova vodovodu, ul. Nová</v>
      </c>
      <c r="F7" s="252"/>
      <c r="G7" s="252"/>
      <c r="H7" s="252"/>
      <c r="L7" s="21"/>
    </row>
    <row r="8" spans="1:46" s="2" customFormat="1" ht="12" customHeight="1">
      <c r="A8" s="33"/>
      <c r="B8" s="34"/>
      <c r="C8" s="33"/>
      <c r="D8" s="28" t="s">
        <v>99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1" t="s">
        <v>699</v>
      </c>
      <c r="F9" s="253"/>
      <c r="G9" s="253"/>
      <c r="H9" s="253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8. 7. 2024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26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29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30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4" t="str">
        <f>'Rekapitulace stavby'!E14</f>
        <v>Vyplň údaj</v>
      </c>
      <c r="F18" s="215"/>
      <c r="G18" s="215"/>
      <c r="H18" s="215"/>
      <c r="I18" s="28" t="s">
        <v>28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32</v>
      </c>
      <c r="E20" s="33"/>
      <c r="F20" s="33"/>
      <c r="G20" s="33"/>
      <c r="H20" s="33"/>
      <c r="I20" s="28" t="s">
        <v>25</v>
      </c>
      <c r="J20" s="26" t="s">
        <v>33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34</v>
      </c>
      <c r="F21" s="33"/>
      <c r="G21" s="33"/>
      <c r="H21" s="33"/>
      <c r="I21" s="28" t="s">
        <v>28</v>
      </c>
      <c r="J21" s="26" t="s">
        <v>35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38</v>
      </c>
      <c r="F24" s="33"/>
      <c r="G24" s="33"/>
      <c r="H24" s="33"/>
      <c r="I24" s="28" t="s">
        <v>28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39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71.25" customHeight="1">
      <c r="A27" s="95"/>
      <c r="B27" s="96"/>
      <c r="C27" s="95"/>
      <c r="D27" s="95"/>
      <c r="E27" s="220" t="s">
        <v>40</v>
      </c>
      <c r="F27" s="220"/>
      <c r="G27" s="220"/>
      <c r="H27" s="220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41</v>
      </c>
      <c r="E30" s="33"/>
      <c r="F30" s="33"/>
      <c r="G30" s="33"/>
      <c r="H30" s="33"/>
      <c r="I30" s="33"/>
      <c r="J30" s="72">
        <f>ROUND(J117,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43</v>
      </c>
      <c r="G32" s="33"/>
      <c r="H32" s="33"/>
      <c r="I32" s="37" t="s">
        <v>42</v>
      </c>
      <c r="J32" s="37" t="s">
        <v>44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45</v>
      </c>
      <c r="E33" s="28" t="s">
        <v>46</v>
      </c>
      <c r="F33" s="100">
        <f>ROUND((SUM(BE117:BE174)),  2)</f>
        <v>0</v>
      </c>
      <c r="G33" s="33"/>
      <c r="H33" s="33"/>
      <c r="I33" s="101">
        <v>0.21</v>
      </c>
      <c r="J33" s="100">
        <f>ROUND(((SUM(BE117:BE174))*I33),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47</v>
      </c>
      <c r="F34" s="100">
        <f>ROUND((SUM(BF117:BF174)),  2)</f>
        <v>0</v>
      </c>
      <c r="G34" s="33"/>
      <c r="H34" s="33"/>
      <c r="I34" s="101">
        <v>0.12</v>
      </c>
      <c r="J34" s="100">
        <f>ROUND(((SUM(BF117:BF174))*I34),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48</v>
      </c>
      <c r="F35" s="100">
        <f>ROUND((SUM(BG117:BG174)), 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49</v>
      </c>
      <c r="F36" s="100">
        <f>ROUND((SUM(BH117:BH174)),  2)</f>
        <v>0</v>
      </c>
      <c r="G36" s="33"/>
      <c r="H36" s="33"/>
      <c r="I36" s="101">
        <v>0.12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50</v>
      </c>
      <c r="F37" s="100">
        <f>ROUND((SUM(BI117:BI174)),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51</v>
      </c>
      <c r="E39" s="61"/>
      <c r="F39" s="61"/>
      <c r="G39" s="104" t="s">
        <v>52</v>
      </c>
      <c r="H39" s="105" t="s">
        <v>53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54</v>
      </c>
      <c r="E50" s="45"/>
      <c r="F50" s="45"/>
      <c r="G50" s="44" t="s">
        <v>55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56</v>
      </c>
      <c r="E61" s="36"/>
      <c r="F61" s="108" t="s">
        <v>57</v>
      </c>
      <c r="G61" s="46" t="s">
        <v>56</v>
      </c>
      <c r="H61" s="36"/>
      <c r="I61" s="36"/>
      <c r="J61" s="109" t="s">
        <v>57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58</v>
      </c>
      <c r="E65" s="47"/>
      <c r="F65" s="47"/>
      <c r="G65" s="44" t="s">
        <v>59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56</v>
      </c>
      <c r="E76" s="36"/>
      <c r="F76" s="108" t="s">
        <v>57</v>
      </c>
      <c r="G76" s="46" t="s">
        <v>56</v>
      </c>
      <c r="H76" s="36"/>
      <c r="I76" s="36"/>
      <c r="J76" s="109" t="s">
        <v>57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1" t="str">
        <f>E7</f>
        <v>Mladá Boleslav Čejetice, obnova vodovodu, ul. Nová</v>
      </c>
      <c r="F85" s="252"/>
      <c r="G85" s="252"/>
      <c r="H85" s="25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1" t="str">
        <f>E9</f>
        <v>05 - Vedlejší a ostaní náklady</v>
      </c>
      <c r="F87" s="253"/>
      <c r="G87" s="253"/>
      <c r="H87" s="253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Čejetice</v>
      </c>
      <c r="G89" s="33"/>
      <c r="H89" s="33"/>
      <c r="I89" s="28" t="s">
        <v>22</v>
      </c>
      <c r="J89" s="56" t="str">
        <f>IF(J12="","",J12)</f>
        <v>8. 7. 2024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>Vodovody a kanalizace Mladá Boleslav, a.s.</v>
      </c>
      <c r="G91" s="33"/>
      <c r="H91" s="33"/>
      <c r="I91" s="28" t="s">
        <v>32</v>
      </c>
      <c r="J91" s="31" t="str">
        <f>E21</f>
        <v>ŠINDLAR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30</v>
      </c>
      <c r="D92" s="33"/>
      <c r="E92" s="33"/>
      <c r="F92" s="26" t="str">
        <f>IF(E18="","",E18)</f>
        <v>Vyplň údaj</v>
      </c>
      <c r="G92" s="33"/>
      <c r="H92" s="33"/>
      <c r="I92" s="28" t="s">
        <v>37</v>
      </c>
      <c r="J92" s="31" t="str">
        <f>E24</f>
        <v>Roman Bárta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102</v>
      </c>
      <c r="D94" s="102"/>
      <c r="E94" s="102"/>
      <c r="F94" s="102"/>
      <c r="G94" s="102"/>
      <c r="H94" s="102"/>
      <c r="I94" s="102"/>
      <c r="J94" s="111" t="s">
        <v>103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104</v>
      </c>
      <c r="D96" s="33"/>
      <c r="E96" s="33"/>
      <c r="F96" s="33"/>
      <c r="G96" s="33"/>
      <c r="H96" s="33"/>
      <c r="I96" s="33"/>
      <c r="J96" s="72">
        <f>J117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105</v>
      </c>
    </row>
    <row r="97" spans="1:31" s="9" customFormat="1" ht="24.95" customHeight="1">
      <c r="B97" s="113"/>
      <c r="D97" s="114" t="s">
        <v>700</v>
      </c>
      <c r="E97" s="115"/>
      <c r="F97" s="115"/>
      <c r="G97" s="115"/>
      <c r="H97" s="115"/>
      <c r="I97" s="115"/>
      <c r="J97" s="116">
        <f>J118</f>
        <v>0</v>
      </c>
      <c r="L97" s="113"/>
    </row>
    <row r="98" spans="1:31" s="2" customFormat="1" ht="21.75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31" s="2" customFormat="1" ht="6.95" customHeight="1">
      <c r="A99" s="33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3" spans="1:31" s="2" customFormat="1" ht="6.95" customHeight="1">
      <c r="A103" s="33"/>
      <c r="B103" s="50"/>
      <c r="C103" s="51"/>
      <c r="D103" s="51"/>
      <c r="E103" s="51"/>
      <c r="F103" s="51"/>
      <c r="G103" s="51"/>
      <c r="H103" s="51"/>
      <c r="I103" s="51"/>
      <c r="J103" s="51"/>
      <c r="K103" s="51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24.95" customHeight="1">
      <c r="A104" s="33"/>
      <c r="B104" s="34"/>
      <c r="C104" s="22" t="s">
        <v>116</v>
      </c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12" customHeight="1">
      <c r="A106" s="33"/>
      <c r="B106" s="34"/>
      <c r="C106" s="28" t="s">
        <v>16</v>
      </c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6.5" customHeight="1">
      <c r="A107" s="33"/>
      <c r="B107" s="34"/>
      <c r="C107" s="33"/>
      <c r="D107" s="33"/>
      <c r="E107" s="251" t="str">
        <f>E7</f>
        <v>Mladá Boleslav Čejetice, obnova vodovodu, ul. Nová</v>
      </c>
      <c r="F107" s="252"/>
      <c r="G107" s="252"/>
      <c r="H107" s="252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99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3"/>
      <c r="D109" s="33"/>
      <c r="E109" s="231" t="str">
        <f>E9</f>
        <v>05 - Vedlejší a ostaní náklady</v>
      </c>
      <c r="F109" s="253"/>
      <c r="G109" s="253"/>
      <c r="H109" s="25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20</v>
      </c>
      <c r="D111" s="33"/>
      <c r="E111" s="33"/>
      <c r="F111" s="26" t="str">
        <f>F12</f>
        <v>Čejetice</v>
      </c>
      <c r="G111" s="33"/>
      <c r="H111" s="33"/>
      <c r="I111" s="28" t="s">
        <v>22</v>
      </c>
      <c r="J111" s="56" t="str">
        <f>IF(J12="","",J12)</f>
        <v>8. 7. 2024</v>
      </c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5.2" customHeight="1">
      <c r="A113" s="33"/>
      <c r="B113" s="34"/>
      <c r="C113" s="28" t="s">
        <v>24</v>
      </c>
      <c r="D113" s="33"/>
      <c r="E113" s="33"/>
      <c r="F113" s="26" t="str">
        <f>E15</f>
        <v>Vodovody a kanalizace Mladá Boleslav, a.s.</v>
      </c>
      <c r="G113" s="33"/>
      <c r="H113" s="33"/>
      <c r="I113" s="28" t="s">
        <v>32</v>
      </c>
      <c r="J113" s="31" t="str">
        <f>E21</f>
        <v>ŠINDLAR s.r.o.</v>
      </c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30</v>
      </c>
      <c r="D114" s="33"/>
      <c r="E114" s="33"/>
      <c r="F114" s="26" t="str">
        <f>IF(E18="","",E18)</f>
        <v>Vyplň údaj</v>
      </c>
      <c r="G114" s="33"/>
      <c r="H114" s="33"/>
      <c r="I114" s="28" t="s">
        <v>37</v>
      </c>
      <c r="J114" s="31" t="str">
        <f>E24</f>
        <v>Roman Bárta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0.3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11" customFormat="1" ht="29.25" customHeight="1">
      <c r="A116" s="121"/>
      <c r="B116" s="122"/>
      <c r="C116" s="123" t="s">
        <v>117</v>
      </c>
      <c r="D116" s="124" t="s">
        <v>66</v>
      </c>
      <c r="E116" s="124" t="s">
        <v>62</v>
      </c>
      <c r="F116" s="124" t="s">
        <v>63</v>
      </c>
      <c r="G116" s="124" t="s">
        <v>118</v>
      </c>
      <c r="H116" s="124" t="s">
        <v>119</v>
      </c>
      <c r="I116" s="124" t="s">
        <v>120</v>
      </c>
      <c r="J116" s="124" t="s">
        <v>103</v>
      </c>
      <c r="K116" s="125" t="s">
        <v>121</v>
      </c>
      <c r="L116" s="126"/>
      <c r="M116" s="63" t="s">
        <v>1</v>
      </c>
      <c r="N116" s="64" t="s">
        <v>45</v>
      </c>
      <c r="O116" s="64" t="s">
        <v>122</v>
      </c>
      <c r="P116" s="64" t="s">
        <v>123</v>
      </c>
      <c r="Q116" s="64" t="s">
        <v>124</v>
      </c>
      <c r="R116" s="64" t="s">
        <v>125</v>
      </c>
      <c r="S116" s="64" t="s">
        <v>126</v>
      </c>
      <c r="T116" s="65" t="s">
        <v>127</v>
      </c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</row>
    <row r="117" spans="1:65" s="2" customFormat="1" ht="22.9" customHeight="1">
      <c r="A117" s="33"/>
      <c r="B117" s="34"/>
      <c r="C117" s="70" t="s">
        <v>128</v>
      </c>
      <c r="D117" s="33"/>
      <c r="E117" s="33"/>
      <c r="F117" s="33"/>
      <c r="G117" s="33"/>
      <c r="H117" s="33"/>
      <c r="I117" s="33"/>
      <c r="J117" s="127">
        <f>BK117</f>
        <v>0</v>
      </c>
      <c r="K117" s="33"/>
      <c r="L117" s="34"/>
      <c r="M117" s="66"/>
      <c r="N117" s="57"/>
      <c r="O117" s="67"/>
      <c r="P117" s="128">
        <f>P118</f>
        <v>0</v>
      </c>
      <c r="Q117" s="67"/>
      <c r="R117" s="128">
        <f>R118</f>
        <v>0</v>
      </c>
      <c r="S117" s="67"/>
      <c r="T117" s="129">
        <f>T118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8" t="s">
        <v>80</v>
      </c>
      <c r="AU117" s="18" t="s">
        <v>105</v>
      </c>
      <c r="BK117" s="130">
        <f>BK118</f>
        <v>0</v>
      </c>
    </row>
    <row r="118" spans="1:65" s="12" customFormat="1" ht="25.9" customHeight="1">
      <c r="B118" s="131"/>
      <c r="D118" s="132" t="s">
        <v>80</v>
      </c>
      <c r="E118" s="133" t="s">
        <v>701</v>
      </c>
      <c r="F118" s="133" t="s">
        <v>702</v>
      </c>
      <c r="I118" s="134"/>
      <c r="J118" s="135">
        <f>BK118</f>
        <v>0</v>
      </c>
      <c r="L118" s="131"/>
      <c r="M118" s="136"/>
      <c r="N118" s="137"/>
      <c r="O118" s="137"/>
      <c r="P118" s="138">
        <f>SUM(P119:P174)</f>
        <v>0</v>
      </c>
      <c r="Q118" s="137"/>
      <c r="R118" s="138">
        <f>SUM(R119:R174)</f>
        <v>0</v>
      </c>
      <c r="S118" s="137"/>
      <c r="T118" s="139">
        <f>SUM(T119:T174)</f>
        <v>0</v>
      </c>
      <c r="AR118" s="132" t="s">
        <v>159</v>
      </c>
      <c r="AT118" s="140" t="s">
        <v>80</v>
      </c>
      <c r="AU118" s="140" t="s">
        <v>81</v>
      </c>
      <c r="AY118" s="132" t="s">
        <v>131</v>
      </c>
      <c r="BK118" s="141">
        <f>SUM(BK119:BK174)</f>
        <v>0</v>
      </c>
    </row>
    <row r="119" spans="1:65" s="2" customFormat="1" ht="16.5" customHeight="1">
      <c r="A119" s="33"/>
      <c r="B119" s="144"/>
      <c r="C119" s="145" t="s">
        <v>89</v>
      </c>
      <c r="D119" s="145" t="s">
        <v>133</v>
      </c>
      <c r="E119" s="146" t="s">
        <v>703</v>
      </c>
      <c r="F119" s="147" t="s">
        <v>704</v>
      </c>
      <c r="G119" s="148" t="s">
        <v>705</v>
      </c>
      <c r="H119" s="149">
        <v>1</v>
      </c>
      <c r="I119" s="150"/>
      <c r="J119" s="151">
        <f>ROUND(I119*H119,2)</f>
        <v>0</v>
      </c>
      <c r="K119" s="147" t="s">
        <v>1</v>
      </c>
      <c r="L119" s="34"/>
      <c r="M119" s="152" t="s">
        <v>1</v>
      </c>
      <c r="N119" s="153" t="s">
        <v>46</v>
      </c>
      <c r="O119" s="59"/>
      <c r="P119" s="154">
        <f>O119*H119</f>
        <v>0</v>
      </c>
      <c r="Q119" s="154">
        <v>0</v>
      </c>
      <c r="R119" s="154">
        <f>Q119*H119</f>
        <v>0</v>
      </c>
      <c r="S119" s="154">
        <v>0</v>
      </c>
      <c r="T119" s="155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56" t="s">
        <v>706</v>
      </c>
      <c r="AT119" s="156" t="s">
        <v>133</v>
      </c>
      <c r="AU119" s="156" t="s">
        <v>89</v>
      </c>
      <c r="AY119" s="18" t="s">
        <v>131</v>
      </c>
      <c r="BE119" s="157">
        <f>IF(N119="základní",J119,0)</f>
        <v>0</v>
      </c>
      <c r="BF119" s="157">
        <f>IF(N119="snížená",J119,0)</f>
        <v>0</v>
      </c>
      <c r="BG119" s="157">
        <f>IF(N119="zákl. přenesená",J119,0)</f>
        <v>0</v>
      </c>
      <c r="BH119" s="157">
        <f>IF(N119="sníž. přenesená",J119,0)</f>
        <v>0</v>
      </c>
      <c r="BI119" s="157">
        <f>IF(N119="nulová",J119,0)</f>
        <v>0</v>
      </c>
      <c r="BJ119" s="18" t="s">
        <v>89</v>
      </c>
      <c r="BK119" s="157">
        <f>ROUND(I119*H119,2)</f>
        <v>0</v>
      </c>
      <c r="BL119" s="18" t="s">
        <v>706</v>
      </c>
      <c r="BM119" s="156" t="s">
        <v>707</v>
      </c>
    </row>
    <row r="120" spans="1:65" s="13" customFormat="1" ht="11.25">
      <c r="B120" s="158"/>
      <c r="D120" s="159" t="s">
        <v>140</v>
      </c>
      <c r="E120" s="160" t="s">
        <v>1</v>
      </c>
      <c r="F120" s="161" t="s">
        <v>708</v>
      </c>
      <c r="H120" s="160" t="s">
        <v>1</v>
      </c>
      <c r="I120" s="162"/>
      <c r="L120" s="158"/>
      <c r="M120" s="163"/>
      <c r="N120" s="164"/>
      <c r="O120" s="164"/>
      <c r="P120" s="164"/>
      <c r="Q120" s="164"/>
      <c r="R120" s="164"/>
      <c r="S120" s="164"/>
      <c r="T120" s="165"/>
      <c r="AT120" s="160" t="s">
        <v>140</v>
      </c>
      <c r="AU120" s="160" t="s">
        <v>89</v>
      </c>
      <c r="AV120" s="13" t="s">
        <v>89</v>
      </c>
      <c r="AW120" s="13" t="s">
        <v>36</v>
      </c>
      <c r="AX120" s="13" t="s">
        <v>81</v>
      </c>
      <c r="AY120" s="160" t="s">
        <v>131</v>
      </c>
    </row>
    <row r="121" spans="1:65" s="14" customFormat="1" ht="11.25">
      <c r="B121" s="166"/>
      <c r="D121" s="159" t="s">
        <v>140</v>
      </c>
      <c r="E121" s="167" t="s">
        <v>1</v>
      </c>
      <c r="F121" s="168" t="s">
        <v>89</v>
      </c>
      <c r="H121" s="169">
        <v>1</v>
      </c>
      <c r="I121" s="170"/>
      <c r="L121" s="166"/>
      <c r="M121" s="171"/>
      <c r="N121" s="172"/>
      <c r="O121" s="172"/>
      <c r="P121" s="172"/>
      <c r="Q121" s="172"/>
      <c r="R121" s="172"/>
      <c r="S121" s="172"/>
      <c r="T121" s="173"/>
      <c r="AT121" s="167" t="s">
        <v>140</v>
      </c>
      <c r="AU121" s="167" t="s">
        <v>89</v>
      </c>
      <c r="AV121" s="14" t="s">
        <v>91</v>
      </c>
      <c r="AW121" s="14" t="s">
        <v>36</v>
      </c>
      <c r="AX121" s="14" t="s">
        <v>89</v>
      </c>
      <c r="AY121" s="167" t="s">
        <v>131</v>
      </c>
    </row>
    <row r="122" spans="1:65" s="2" customFormat="1" ht="16.5" customHeight="1">
      <c r="A122" s="33"/>
      <c r="B122" s="144"/>
      <c r="C122" s="145" t="s">
        <v>91</v>
      </c>
      <c r="D122" s="145" t="s">
        <v>133</v>
      </c>
      <c r="E122" s="146" t="s">
        <v>709</v>
      </c>
      <c r="F122" s="147" t="s">
        <v>710</v>
      </c>
      <c r="G122" s="148" t="s">
        <v>705</v>
      </c>
      <c r="H122" s="149">
        <v>1</v>
      </c>
      <c r="I122" s="150"/>
      <c r="J122" s="151">
        <f>ROUND(I122*H122,2)</f>
        <v>0</v>
      </c>
      <c r="K122" s="147" t="s">
        <v>1</v>
      </c>
      <c r="L122" s="34"/>
      <c r="M122" s="152" t="s">
        <v>1</v>
      </c>
      <c r="N122" s="153" t="s">
        <v>46</v>
      </c>
      <c r="O122" s="59"/>
      <c r="P122" s="154">
        <f>O122*H122</f>
        <v>0</v>
      </c>
      <c r="Q122" s="154">
        <v>0</v>
      </c>
      <c r="R122" s="154">
        <f>Q122*H122</f>
        <v>0</v>
      </c>
      <c r="S122" s="154">
        <v>0</v>
      </c>
      <c r="T122" s="155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56" t="s">
        <v>706</v>
      </c>
      <c r="AT122" s="156" t="s">
        <v>133</v>
      </c>
      <c r="AU122" s="156" t="s">
        <v>89</v>
      </c>
      <c r="AY122" s="18" t="s">
        <v>131</v>
      </c>
      <c r="BE122" s="157">
        <f>IF(N122="základní",J122,0)</f>
        <v>0</v>
      </c>
      <c r="BF122" s="157">
        <f>IF(N122="snížená",J122,0)</f>
        <v>0</v>
      </c>
      <c r="BG122" s="157">
        <f>IF(N122="zákl. přenesená",J122,0)</f>
        <v>0</v>
      </c>
      <c r="BH122" s="157">
        <f>IF(N122="sníž. přenesená",J122,0)</f>
        <v>0</v>
      </c>
      <c r="BI122" s="157">
        <f>IF(N122="nulová",J122,0)</f>
        <v>0</v>
      </c>
      <c r="BJ122" s="18" t="s">
        <v>89</v>
      </c>
      <c r="BK122" s="157">
        <f>ROUND(I122*H122,2)</f>
        <v>0</v>
      </c>
      <c r="BL122" s="18" t="s">
        <v>706</v>
      </c>
      <c r="BM122" s="156" t="s">
        <v>711</v>
      </c>
    </row>
    <row r="123" spans="1:65" s="13" customFormat="1" ht="11.25">
      <c r="B123" s="158"/>
      <c r="D123" s="159" t="s">
        <v>140</v>
      </c>
      <c r="E123" s="160" t="s">
        <v>1</v>
      </c>
      <c r="F123" s="161" t="s">
        <v>708</v>
      </c>
      <c r="H123" s="160" t="s">
        <v>1</v>
      </c>
      <c r="I123" s="162"/>
      <c r="L123" s="158"/>
      <c r="M123" s="163"/>
      <c r="N123" s="164"/>
      <c r="O123" s="164"/>
      <c r="P123" s="164"/>
      <c r="Q123" s="164"/>
      <c r="R123" s="164"/>
      <c r="S123" s="164"/>
      <c r="T123" s="165"/>
      <c r="AT123" s="160" t="s">
        <v>140</v>
      </c>
      <c r="AU123" s="160" t="s">
        <v>89</v>
      </c>
      <c r="AV123" s="13" t="s">
        <v>89</v>
      </c>
      <c r="AW123" s="13" t="s">
        <v>36</v>
      </c>
      <c r="AX123" s="13" t="s">
        <v>81</v>
      </c>
      <c r="AY123" s="160" t="s">
        <v>131</v>
      </c>
    </row>
    <row r="124" spans="1:65" s="14" customFormat="1" ht="11.25">
      <c r="B124" s="166"/>
      <c r="D124" s="159" t="s">
        <v>140</v>
      </c>
      <c r="E124" s="167" t="s">
        <v>1</v>
      </c>
      <c r="F124" s="168" t="s">
        <v>89</v>
      </c>
      <c r="H124" s="169">
        <v>1</v>
      </c>
      <c r="I124" s="170"/>
      <c r="L124" s="166"/>
      <c r="M124" s="171"/>
      <c r="N124" s="172"/>
      <c r="O124" s="172"/>
      <c r="P124" s="172"/>
      <c r="Q124" s="172"/>
      <c r="R124" s="172"/>
      <c r="S124" s="172"/>
      <c r="T124" s="173"/>
      <c r="AT124" s="167" t="s">
        <v>140</v>
      </c>
      <c r="AU124" s="167" t="s">
        <v>89</v>
      </c>
      <c r="AV124" s="14" t="s">
        <v>91</v>
      </c>
      <c r="AW124" s="14" t="s">
        <v>36</v>
      </c>
      <c r="AX124" s="14" t="s">
        <v>89</v>
      </c>
      <c r="AY124" s="167" t="s">
        <v>131</v>
      </c>
    </row>
    <row r="125" spans="1:65" s="2" customFormat="1" ht="37.9" customHeight="1">
      <c r="A125" s="33"/>
      <c r="B125" s="144"/>
      <c r="C125" s="145" t="s">
        <v>150</v>
      </c>
      <c r="D125" s="145" t="s">
        <v>133</v>
      </c>
      <c r="E125" s="146" t="s">
        <v>712</v>
      </c>
      <c r="F125" s="147" t="s">
        <v>713</v>
      </c>
      <c r="G125" s="148" t="s">
        <v>705</v>
      </c>
      <c r="H125" s="149">
        <v>1</v>
      </c>
      <c r="I125" s="150"/>
      <c r="J125" s="151">
        <f>ROUND(I125*H125,2)</f>
        <v>0</v>
      </c>
      <c r="K125" s="147" t="s">
        <v>1</v>
      </c>
      <c r="L125" s="34"/>
      <c r="M125" s="152" t="s">
        <v>1</v>
      </c>
      <c r="N125" s="153" t="s">
        <v>46</v>
      </c>
      <c r="O125" s="59"/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6" t="s">
        <v>706</v>
      </c>
      <c r="AT125" s="156" t="s">
        <v>133</v>
      </c>
      <c r="AU125" s="156" t="s">
        <v>89</v>
      </c>
      <c r="AY125" s="18" t="s">
        <v>131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8" t="s">
        <v>89</v>
      </c>
      <c r="BK125" s="157">
        <f>ROUND(I125*H125,2)</f>
        <v>0</v>
      </c>
      <c r="BL125" s="18" t="s">
        <v>706</v>
      </c>
      <c r="BM125" s="156" t="s">
        <v>714</v>
      </c>
    </row>
    <row r="126" spans="1:65" s="13" customFormat="1" ht="11.25">
      <c r="B126" s="158"/>
      <c r="D126" s="159" t="s">
        <v>140</v>
      </c>
      <c r="E126" s="160" t="s">
        <v>1</v>
      </c>
      <c r="F126" s="161" t="s">
        <v>708</v>
      </c>
      <c r="H126" s="160" t="s">
        <v>1</v>
      </c>
      <c r="I126" s="162"/>
      <c r="L126" s="158"/>
      <c r="M126" s="163"/>
      <c r="N126" s="164"/>
      <c r="O126" s="164"/>
      <c r="P126" s="164"/>
      <c r="Q126" s="164"/>
      <c r="R126" s="164"/>
      <c r="S126" s="164"/>
      <c r="T126" s="165"/>
      <c r="AT126" s="160" t="s">
        <v>140</v>
      </c>
      <c r="AU126" s="160" t="s">
        <v>89</v>
      </c>
      <c r="AV126" s="13" t="s">
        <v>89</v>
      </c>
      <c r="AW126" s="13" t="s">
        <v>36</v>
      </c>
      <c r="AX126" s="13" t="s">
        <v>81</v>
      </c>
      <c r="AY126" s="160" t="s">
        <v>131</v>
      </c>
    </row>
    <row r="127" spans="1:65" s="14" customFormat="1" ht="11.25">
      <c r="B127" s="166"/>
      <c r="D127" s="159" t="s">
        <v>140</v>
      </c>
      <c r="E127" s="167" t="s">
        <v>1</v>
      </c>
      <c r="F127" s="168" t="s">
        <v>89</v>
      </c>
      <c r="H127" s="169">
        <v>1</v>
      </c>
      <c r="I127" s="170"/>
      <c r="L127" s="166"/>
      <c r="M127" s="171"/>
      <c r="N127" s="172"/>
      <c r="O127" s="172"/>
      <c r="P127" s="172"/>
      <c r="Q127" s="172"/>
      <c r="R127" s="172"/>
      <c r="S127" s="172"/>
      <c r="T127" s="173"/>
      <c r="AT127" s="167" t="s">
        <v>140</v>
      </c>
      <c r="AU127" s="167" t="s">
        <v>89</v>
      </c>
      <c r="AV127" s="14" t="s">
        <v>91</v>
      </c>
      <c r="AW127" s="14" t="s">
        <v>36</v>
      </c>
      <c r="AX127" s="14" t="s">
        <v>89</v>
      </c>
      <c r="AY127" s="167" t="s">
        <v>131</v>
      </c>
    </row>
    <row r="128" spans="1:65" s="2" customFormat="1" ht="24.2" customHeight="1">
      <c r="A128" s="33"/>
      <c r="B128" s="144"/>
      <c r="C128" s="145" t="s">
        <v>138</v>
      </c>
      <c r="D128" s="145" t="s">
        <v>133</v>
      </c>
      <c r="E128" s="146" t="s">
        <v>715</v>
      </c>
      <c r="F128" s="147" t="s">
        <v>716</v>
      </c>
      <c r="G128" s="148" t="s">
        <v>705</v>
      </c>
      <c r="H128" s="149">
        <v>1</v>
      </c>
      <c r="I128" s="150"/>
      <c r="J128" s="151">
        <f>ROUND(I128*H128,2)</f>
        <v>0</v>
      </c>
      <c r="K128" s="147" t="s">
        <v>1</v>
      </c>
      <c r="L128" s="34"/>
      <c r="M128" s="152" t="s">
        <v>1</v>
      </c>
      <c r="N128" s="153" t="s">
        <v>46</v>
      </c>
      <c r="O128" s="59"/>
      <c r="P128" s="154">
        <f>O128*H128</f>
        <v>0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6" t="s">
        <v>706</v>
      </c>
      <c r="AT128" s="156" t="s">
        <v>133</v>
      </c>
      <c r="AU128" s="156" t="s">
        <v>89</v>
      </c>
      <c r="AY128" s="18" t="s">
        <v>131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8" t="s">
        <v>89</v>
      </c>
      <c r="BK128" s="157">
        <f>ROUND(I128*H128,2)</f>
        <v>0</v>
      </c>
      <c r="BL128" s="18" t="s">
        <v>706</v>
      </c>
      <c r="BM128" s="156" t="s">
        <v>717</v>
      </c>
    </row>
    <row r="129" spans="1:65" s="13" customFormat="1" ht="11.25">
      <c r="B129" s="158"/>
      <c r="D129" s="159" t="s">
        <v>140</v>
      </c>
      <c r="E129" s="160" t="s">
        <v>1</v>
      </c>
      <c r="F129" s="161" t="s">
        <v>708</v>
      </c>
      <c r="H129" s="160" t="s">
        <v>1</v>
      </c>
      <c r="I129" s="162"/>
      <c r="L129" s="158"/>
      <c r="M129" s="163"/>
      <c r="N129" s="164"/>
      <c r="O129" s="164"/>
      <c r="P129" s="164"/>
      <c r="Q129" s="164"/>
      <c r="R129" s="164"/>
      <c r="S129" s="164"/>
      <c r="T129" s="165"/>
      <c r="AT129" s="160" t="s">
        <v>140</v>
      </c>
      <c r="AU129" s="160" t="s">
        <v>89</v>
      </c>
      <c r="AV129" s="13" t="s">
        <v>89</v>
      </c>
      <c r="AW129" s="13" t="s">
        <v>36</v>
      </c>
      <c r="AX129" s="13" t="s">
        <v>81</v>
      </c>
      <c r="AY129" s="160" t="s">
        <v>131</v>
      </c>
    </row>
    <row r="130" spans="1:65" s="14" customFormat="1" ht="11.25">
      <c r="B130" s="166"/>
      <c r="D130" s="159" t="s">
        <v>140</v>
      </c>
      <c r="E130" s="167" t="s">
        <v>1</v>
      </c>
      <c r="F130" s="168" t="s">
        <v>89</v>
      </c>
      <c r="H130" s="169">
        <v>1</v>
      </c>
      <c r="I130" s="170"/>
      <c r="L130" s="166"/>
      <c r="M130" s="171"/>
      <c r="N130" s="172"/>
      <c r="O130" s="172"/>
      <c r="P130" s="172"/>
      <c r="Q130" s="172"/>
      <c r="R130" s="172"/>
      <c r="S130" s="172"/>
      <c r="T130" s="173"/>
      <c r="AT130" s="167" t="s">
        <v>140</v>
      </c>
      <c r="AU130" s="167" t="s">
        <v>89</v>
      </c>
      <c r="AV130" s="14" t="s">
        <v>91</v>
      </c>
      <c r="AW130" s="14" t="s">
        <v>36</v>
      </c>
      <c r="AX130" s="14" t="s">
        <v>89</v>
      </c>
      <c r="AY130" s="167" t="s">
        <v>131</v>
      </c>
    </row>
    <row r="131" spans="1:65" s="2" customFormat="1" ht="16.5" customHeight="1">
      <c r="A131" s="33"/>
      <c r="B131" s="144"/>
      <c r="C131" s="145" t="s">
        <v>159</v>
      </c>
      <c r="D131" s="145" t="s">
        <v>133</v>
      </c>
      <c r="E131" s="146" t="s">
        <v>718</v>
      </c>
      <c r="F131" s="147" t="s">
        <v>719</v>
      </c>
      <c r="G131" s="148" t="s">
        <v>705</v>
      </c>
      <c r="H131" s="149">
        <v>1</v>
      </c>
      <c r="I131" s="150"/>
      <c r="J131" s="151">
        <f>ROUND(I131*H131,2)</f>
        <v>0</v>
      </c>
      <c r="K131" s="147" t="s">
        <v>1</v>
      </c>
      <c r="L131" s="34"/>
      <c r="M131" s="152" t="s">
        <v>1</v>
      </c>
      <c r="N131" s="153" t="s">
        <v>46</v>
      </c>
      <c r="O131" s="59"/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6" t="s">
        <v>706</v>
      </c>
      <c r="AT131" s="156" t="s">
        <v>133</v>
      </c>
      <c r="AU131" s="156" t="s">
        <v>89</v>
      </c>
      <c r="AY131" s="18" t="s">
        <v>131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8" t="s">
        <v>89</v>
      </c>
      <c r="BK131" s="157">
        <f>ROUND(I131*H131,2)</f>
        <v>0</v>
      </c>
      <c r="BL131" s="18" t="s">
        <v>706</v>
      </c>
      <c r="BM131" s="156" t="s">
        <v>720</v>
      </c>
    </row>
    <row r="132" spans="1:65" s="13" customFormat="1" ht="11.25">
      <c r="B132" s="158"/>
      <c r="D132" s="159" t="s">
        <v>140</v>
      </c>
      <c r="E132" s="160" t="s">
        <v>1</v>
      </c>
      <c r="F132" s="161" t="s">
        <v>708</v>
      </c>
      <c r="H132" s="160" t="s">
        <v>1</v>
      </c>
      <c r="I132" s="162"/>
      <c r="L132" s="158"/>
      <c r="M132" s="163"/>
      <c r="N132" s="164"/>
      <c r="O132" s="164"/>
      <c r="P132" s="164"/>
      <c r="Q132" s="164"/>
      <c r="R132" s="164"/>
      <c r="S132" s="164"/>
      <c r="T132" s="165"/>
      <c r="AT132" s="160" t="s">
        <v>140</v>
      </c>
      <c r="AU132" s="160" t="s">
        <v>89</v>
      </c>
      <c r="AV132" s="13" t="s">
        <v>89</v>
      </c>
      <c r="AW132" s="13" t="s">
        <v>36</v>
      </c>
      <c r="AX132" s="13" t="s">
        <v>81</v>
      </c>
      <c r="AY132" s="160" t="s">
        <v>131</v>
      </c>
    </row>
    <row r="133" spans="1:65" s="14" customFormat="1" ht="11.25">
      <c r="B133" s="166"/>
      <c r="D133" s="159" t="s">
        <v>140</v>
      </c>
      <c r="E133" s="167" t="s">
        <v>1</v>
      </c>
      <c r="F133" s="168" t="s">
        <v>89</v>
      </c>
      <c r="H133" s="169">
        <v>1</v>
      </c>
      <c r="I133" s="170"/>
      <c r="L133" s="166"/>
      <c r="M133" s="171"/>
      <c r="N133" s="172"/>
      <c r="O133" s="172"/>
      <c r="P133" s="172"/>
      <c r="Q133" s="172"/>
      <c r="R133" s="172"/>
      <c r="S133" s="172"/>
      <c r="T133" s="173"/>
      <c r="AT133" s="167" t="s">
        <v>140</v>
      </c>
      <c r="AU133" s="167" t="s">
        <v>89</v>
      </c>
      <c r="AV133" s="14" t="s">
        <v>91</v>
      </c>
      <c r="AW133" s="14" t="s">
        <v>36</v>
      </c>
      <c r="AX133" s="14" t="s">
        <v>89</v>
      </c>
      <c r="AY133" s="167" t="s">
        <v>131</v>
      </c>
    </row>
    <row r="134" spans="1:65" s="2" customFormat="1" ht="24.2" customHeight="1">
      <c r="A134" s="33"/>
      <c r="B134" s="144"/>
      <c r="C134" s="145" t="s">
        <v>165</v>
      </c>
      <c r="D134" s="145" t="s">
        <v>133</v>
      </c>
      <c r="E134" s="146" t="s">
        <v>721</v>
      </c>
      <c r="F134" s="147" t="s">
        <v>722</v>
      </c>
      <c r="G134" s="148" t="s">
        <v>705</v>
      </c>
      <c r="H134" s="149">
        <v>1</v>
      </c>
      <c r="I134" s="150"/>
      <c r="J134" s="151">
        <f>ROUND(I134*H134,2)</f>
        <v>0</v>
      </c>
      <c r="K134" s="147" t="s">
        <v>1</v>
      </c>
      <c r="L134" s="34"/>
      <c r="M134" s="152" t="s">
        <v>1</v>
      </c>
      <c r="N134" s="153" t="s">
        <v>46</v>
      </c>
      <c r="O134" s="59"/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6" t="s">
        <v>706</v>
      </c>
      <c r="AT134" s="156" t="s">
        <v>133</v>
      </c>
      <c r="AU134" s="156" t="s">
        <v>89</v>
      </c>
      <c r="AY134" s="18" t="s">
        <v>131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8" t="s">
        <v>89</v>
      </c>
      <c r="BK134" s="157">
        <f>ROUND(I134*H134,2)</f>
        <v>0</v>
      </c>
      <c r="BL134" s="18" t="s">
        <v>706</v>
      </c>
      <c r="BM134" s="156" t="s">
        <v>723</v>
      </c>
    </row>
    <row r="135" spans="1:65" s="13" customFormat="1" ht="11.25">
      <c r="B135" s="158"/>
      <c r="D135" s="159" t="s">
        <v>140</v>
      </c>
      <c r="E135" s="160" t="s">
        <v>1</v>
      </c>
      <c r="F135" s="161" t="s">
        <v>708</v>
      </c>
      <c r="H135" s="160" t="s">
        <v>1</v>
      </c>
      <c r="I135" s="162"/>
      <c r="L135" s="158"/>
      <c r="M135" s="163"/>
      <c r="N135" s="164"/>
      <c r="O135" s="164"/>
      <c r="P135" s="164"/>
      <c r="Q135" s="164"/>
      <c r="R135" s="164"/>
      <c r="S135" s="164"/>
      <c r="T135" s="165"/>
      <c r="AT135" s="160" t="s">
        <v>140</v>
      </c>
      <c r="AU135" s="160" t="s">
        <v>89</v>
      </c>
      <c r="AV135" s="13" t="s">
        <v>89</v>
      </c>
      <c r="AW135" s="13" t="s">
        <v>36</v>
      </c>
      <c r="AX135" s="13" t="s">
        <v>81</v>
      </c>
      <c r="AY135" s="160" t="s">
        <v>131</v>
      </c>
    </row>
    <row r="136" spans="1:65" s="14" customFormat="1" ht="11.25">
      <c r="B136" s="166"/>
      <c r="D136" s="159" t="s">
        <v>140</v>
      </c>
      <c r="E136" s="167" t="s">
        <v>1</v>
      </c>
      <c r="F136" s="168" t="s">
        <v>89</v>
      </c>
      <c r="H136" s="169">
        <v>1</v>
      </c>
      <c r="I136" s="170"/>
      <c r="L136" s="166"/>
      <c r="M136" s="171"/>
      <c r="N136" s="172"/>
      <c r="O136" s="172"/>
      <c r="P136" s="172"/>
      <c r="Q136" s="172"/>
      <c r="R136" s="172"/>
      <c r="S136" s="172"/>
      <c r="T136" s="173"/>
      <c r="AT136" s="167" t="s">
        <v>140</v>
      </c>
      <c r="AU136" s="167" t="s">
        <v>89</v>
      </c>
      <c r="AV136" s="14" t="s">
        <v>91</v>
      </c>
      <c r="AW136" s="14" t="s">
        <v>36</v>
      </c>
      <c r="AX136" s="14" t="s">
        <v>89</v>
      </c>
      <c r="AY136" s="167" t="s">
        <v>131</v>
      </c>
    </row>
    <row r="137" spans="1:65" s="2" customFormat="1" ht="24.2" customHeight="1">
      <c r="A137" s="33"/>
      <c r="B137" s="144"/>
      <c r="C137" s="145" t="s">
        <v>171</v>
      </c>
      <c r="D137" s="145" t="s">
        <v>133</v>
      </c>
      <c r="E137" s="146" t="s">
        <v>724</v>
      </c>
      <c r="F137" s="147" t="s">
        <v>725</v>
      </c>
      <c r="G137" s="148" t="s">
        <v>705</v>
      </c>
      <c r="H137" s="149">
        <v>1</v>
      </c>
      <c r="I137" s="150"/>
      <c r="J137" s="151">
        <f>ROUND(I137*H137,2)</f>
        <v>0</v>
      </c>
      <c r="K137" s="147" t="s">
        <v>1</v>
      </c>
      <c r="L137" s="34"/>
      <c r="M137" s="152" t="s">
        <v>1</v>
      </c>
      <c r="N137" s="153" t="s">
        <v>46</v>
      </c>
      <c r="O137" s="59"/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6" t="s">
        <v>706</v>
      </c>
      <c r="AT137" s="156" t="s">
        <v>133</v>
      </c>
      <c r="AU137" s="156" t="s">
        <v>89</v>
      </c>
      <c r="AY137" s="18" t="s">
        <v>131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8" t="s">
        <v>89</v>
      </c>
      <c r="BK137" s="157">
        <f>ROUND(I137*H137,2)</f>
        <v>0</v>
      </c>
      <c r="BL137" s="18" t="s">
        <v>706</v>
      </c>
      <c r="BM137" s="156" t="s">
        <v>726</v>
      </c>
    </row>
    <row r="138" spans="1:65" s="13" customFormat="1" ht="22.5">
      <c r="B138" s="158"/>
      <c r="D138" s="159" t="s">
        <v>140</v>
      </c>
      <c r="E138" s="160" t="s">
        <v>1</v>
      </c>
      <c r="F138" s="161" t="s">
        <v>727</v>
      </c>
      <c r="H138" s="160" t="s">
        <v>1</v>
      </c>
      <c r="I138" s="162"/>
      <c r="L138" s="158"/>
      <c r="M138" s="163"/>
      <c r="N138" s="164"/>
      <c r="O138" s="164"/>
      <c r="P138" s="164"/>
      <c r="Q138" s="164"/>
      <c r="R138" s="164"/>
      <c r="S138" s="164"/>
      <c r="T138" s="165"/>
      <c r="AT138" s="160" t="s">
        <v>140</v>
      </c>
      <c r="AU138" s="160" t="s">
        <v>89</v>
      </c>
      <c r="AV138" s="13" t="s">
        <v>89</v>
      </c>
      <c r="AW138" s="13" t="s">
        <v>36</v>
      </c>
      <c r="AX138" s="13" t="s">
        <v>81</v>
      </c>
      <c r="AY138" s="160" t="s">
        <v>131</v>
      </c>
    </row>
    <row r="139" spans="1:65" s="13" customFormat="1" ht="22.5">
      <c r="B139" s="158"/>
      <c r="D139" s="159" t="s">
        <v>140</v>
      </c>
      <c r="E139" s="160" t="s">
        <v>1</v>
      </c>
      <c r="F139" s="161" t="s">
        <v>728</v>
      </c>
      <c r="H139" s="160" t="s">
        <v>1</v>
      </c>
      <c r="I139" s="162"/>
      <c r="L139" s="158"/>
      <c r="M139" s="163"/>
      <c r="N139" s="164"/>
      <c r="O139" s="164"/>
      <c r="P139" s="164"/>
      <c r="Q139" s="164"/>
      <c r="R139" s="164"/>
      <c r="S139" s="164"/>
      <c r="T139" s="165"/>
      <c r="AT139" s="160" t="s">
        <v>140</v>
      </c>
      <c r="AU139" s="160" t="s">
        <v>89</v>
      </c>
      <c r="AV139" s="13" t="s">
        <v>89</v>
      </c>
      <c r="AW139" s="13" t="s">
        <v>36</v>
      </c>
      <c r="AX139" s="13" t="s">
        <v>81</v>
      </c>
      <c r="AY139" s="160" t="s">
        <v>131</v>
      </c>
    </row>
    <row r="140" spans="1:65" s="13" customFormat="1" ht="11.25">
      <c r="B140" s="158"/>
      <c r="D140" s="159" t="s">
        <v>140</v>
      </c>
      <c r="E140" s="160" t="s">
        <v>1</v>
      </c>
      <c r="F140" s="161" t="s">
        <v>708</v>
      </c>
      <c r="H140" s="160" t="s">
        <v>1</v>
      </c>
      <c r="I140" s="162"/>
      <c r="L140" s="158"/>
      <c r="M140" s="163"/>
      <c r="N140" s="164"/>
      <c r="O140" s="164"/>
      <c r="P140" s="164"/>
      <c r="Q140" s="164"/>
      <c r="R140" s="164"/>
      <c r="S140" s="164"/>
      <c r="T140" s="165"/>
      <c r="AT140" s="160" t="s">
        <v>140</v>
      </c>
      <c r="AU140" s="160" t="s">
        <v>89</v>
      </c>
      <c r="AV140" s="13" t="s">
        <v>89</v>
      </c>
      <c r="AW140" s="13" t="s">
        <v>36</v>
      </c>
      <c r="AX140" s="13" t="s">
        <v>81</v>
      </c>
      <c r="AY140" s="160" t="s">
        <v>131</v>
      </c>
    </row>
    <row r="141" spans="1:65" s="14" customFormat="1" ht="11.25">
      <c r="B141" s="166"/>
      <c r="D141" s="159" t="s">
        <v>140</v>
      </c>
      <c r="E141" s="167" t="s">
        <v>1</v>
      </c>
      <c r="F141" s="168" t="s">
        <v>89</v>
      </c>
      <c r="H141" s="169">
        <v>1</v>
      </c>
      <c r="I141" s="170"/>
      <c r="L141" s="166"/>
      <c r="M141" s="171"/>
      <c r="N141" s="172"/>
      <c r="O141" s="172"/>
      <c r="P141" s="172"/>
      <c r="Q141" s="172"/>
      <c r="R141" s="172"/>
      <c r="S141" s="172"/>
      <c r="T141" s="173"/>
      <c r="AT141" s="167" t="s">
        <v>140</v>
      </c>
      <c r="AU141" s="167" t="s">
        <v>89</v>
      </c>
      <c r="AV141" s="14" t="s">
        <v>91</v>
      </c>
      <c r="AW141" s="14" t="s">
        <v>36</v>
      </c>
      <c r="AX141" s="14" t="s">
        <v>89</v>
      </c>
      <c r="AY141" s="167" t="s">
        <v>131</v>
      </c>
    </row>
    <row r="142" spans="1:65" s="2" customFormat="1" ht="24.2" customHeight="1">
      <c r="A142" s="33"/>
      <c r="B142" s="144"/>
      <c r="C142" s="145" t="s">
        <v>176</v>
      </c>
      <c r="D142" s="145" t="s">
        <v>133</v>
      </c>
      <c r="E142" s="146" t="s">
        <v>729</v>
      </c>
      <c r="F142" s="147" t="s">
        <v>730</v>
      </c>
      <c r="G142" s="148" t="s">
        <v>705</v>
      </c>
      <c r="H142" s="149">
        <v>1</v>
      </c>
      <c r="I142" s="150"/>
      <c r="J142" s="151">
        <f>ROUND(I142*H142,2)</f>
        <v>0</v>
      </c>
      <c r="K142" s="147" t="s">
        <v>1</v>
      </c>
      <c r="L142" s="34"/>
      <c r="M142" s="152" t="s">
        <v>1</v>
      </c>
      <c r="N142" s="153" t="s">
        <v>46</v>
      </c>
      <c r="O142" s="59"/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6" t="s">
        <v>706</v>
      </c>
      <c r="AT142" s="156" t="s">
        <v>133</v>
      </c>
      <c r="AU142" s="156" t="s">
        <v>89</v>
      </c>
      <c r="AY142" s="18" t="s">
        <v>131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8" t="s">
        <v>89</v>
      </c>
      <c r="BK142" s="157">
        <f>ROUND(I142*H142,2)</f>
        <v>0</v>
      </c>
      <c r="BL142" s="18" t="s">
        <v>706</v>
      </c>
      <c r="BM142" s="156" t="s">
        <v>731</v>
      </c>
    </row>
    <row r="143" spans="1:65" s="13" customFormat="1" ht="11.25">
      <c r="B143" s="158"/>
      <c r="D143" s="159" t="s">
        <v>140</v>
      </c>
      <c r="E143" s="160" t="s">
        <v>1</v>
      </c>
      <c r="F143" s="161" t="s">
        <v>708</v>
      </c>
      <c r="H143" s="160" t="s">
        <v>1</v>
      </c>
      <c r="I143" s="162"/>
      <c r="L143" s="158"/>
      <c r="M143" s="163"/>
      <c r="N143" s="164"/>
      <c r="O143" s="164"/>
      <c r="P143" s="164"/>
      <c r="Q143" s="164"/>
      <c r="R143" s="164"/>
      <c r="S143" s="164"/>
      <c r="T143" s="165"/>
      <c r="AT143" s="160" t="s">
        <v>140</v>
      </c>
      <c r="AU143" s="160" t="s">
        <v>89</v>
      </c>
      <c r="AV143" s="13" t="s">
        <v>89</v>
      </c>
      <c r="AW143" s="13" t="s">
        <v>36</v>
      </c>
      <c r="AX143" s="13" t="s">
        <v>81</v>
      </c>
      <c r="AY143" s="160" t="s">
        <v>131</v>
      </c>
    </row>
    <row r="144" spans="1:65" s="14" customFormat="1" ht="11.25">
      <c r="B144" s="166"/>
      <c r="D144" s="159" t="s">
        <v>140</v>
      </c>
      <c r="E144" s="167" t="s">
        <v>1</v>
      </c>
      <c r="F144" s="168" t="s">
        <v>89</v>
      </c>
      <c r="H144" s="169">
        <v>1</v>
      </c>
      <c r="I144" s="170"/>
      <c r="L144" s="166"/>
      <c r="M144" s="171"/>
      <c r="N144" s="172"/>
      <c r="O144" s="172"/>
      <c r="P144" s="172"/>
      <c r="Q144" s="172"/>
      <c r="R144" s="172"/>
      <c r="S144" s="172"/>
      <c r="T144" s="173"/>
      <c r="AT144" s="167" t="s">
        <v>140</v>
      </c>
      <c r="AU144" s="167" t="s">
        <v>89</v>
      </c>
      <c r="AV144" s="14" t="s">
        <v>91</v>
      </c>
      <c r="AW144" s="14" t="s">
        <v>36</v>
      </c>
      <c r="AX144" s="14" t="s">
        <v>89</v>
      </c>
      <c r="AY144" s="167" t="s">
        <v>131</v>
      </c>
    </row>
    <row r="145" spans="1:65" s="2" customFormat="1" ht="21.75" customHeight="1">
      <c r="A145" s="33"/>
      <c r="B145" s="144"/>
      <c r="C145" s="145" t="s">
        <v>182</v>
      </c>
      <c r="D145" s="145" t="s">
        <v>133</v>
      </c>
      <c r="E145" s="146" t="s">
        <v>732</v>
      </c>
      <c r="F145" s="147" t="s">
        <v>733</v>
      </c>
      <c r="G145" s="148" t="s">
        <v>705</v>
      </c>
      <c r="H145" s="149">
        <v>1</v>
      </c>
      <c r="I145" s="150"/>
      <c r="J145" s="151">
        <f>ROUND(I145*H145,2)</f>
        <v>0</v>
      </c>
      <c r="K145" s="147" t="s">
        <v>1</v>
      </c>
      <c r="L145" s="34"/>
      <c r="M145" s="152" t="s">
        <v>1</v>
      </c>
      <c r="N145" s="153" t="s">
        <v>46</v>
      </c>
      <c r="O145" s="59"/>
      <c r="P145" s="154">
        <f>O145*H145</f>
        <v>0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6" t="s">
        <v>706</v>
      </c>
      <c r="AT145" s="156" t="s">
        <v>133</v>
      </c>
      <c r="AU145" s="156" t="s">
        <v>89</v>
      </c>
      <c r="AY145" s="18" t="s">
        <v>131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8" t="s">
        <v>89</v>
      </c>
      <c r="BK145" s="157">
        <f>ROUND(I145*H145,2)</f>
        <v>0</v>
      </c>
      <c r="BL145" s="18" t="s">
        <v>706</v>
      </c>
      <c r="BM145" s="156" t="s">
        <v>734</v>
      </c>
    </row>
    <row r="146" spans="1:65" s="13" customFormat="1" ht="11.25">
      <c r="B146" s="158"/>
      <c r="D146" s="159" t="s">
        <v>140</v>
      </c>
      <c r="E146" s="160" t="s">
        <v>1</v>
      </c>
      <c r="F146" s="161" t="s">
        <v>708</v>
      </c>
      <c r="H146" s="160" t="s">
        <v>1</v>
      </c>
      <c r="I146" s="162"/>
      <c r="L146" s="158"/>
      <c r="M146" s="163"/>
      <c r="N146" s="164"/>
      <c r="O146" s="164"/>
      <c r="P146" s="164"/>
      <c r="Q146" s="164"/>
      <c r="R146" s="164"/>
      <c r="S146" s="164"/>
      <c r="T146" s="165"/>
      <c r="AT146" s="160" t="s">
        <v>140</v>
      </c>
      <c r="AU146" s="160" t="s">
        <v>89</v>
      </c>
      <c r="AV146" s="13" t="s">
        <v>89</v>
      </c>
      <c r="AW146" s="13" t="s">
        <v>36</v>
      </c>
      <c r="AX146" s="13" t="s">
        <v>81</v>
      </c>
      <c r="AY146" s="160" t="s">
        <v>131</v>
      </c>
    </row>
    <row r="147" spans="1:65" s="14" customFormat="1" ht="11.25">
      <c r="B147" s="166"/>
      <c r="D147" s="159" t="s">
        <v>140</v>
      </c>
      <c r="E147" s="167" t="s">
        <v>1</v>
      </c>
      <c r="F147" s="168" t="s">
        <v>89</v>
      </c>
      <c r="H147" s="169">
        <v>1</v>
      </c>
      <c r="I147" s="170"/>
      <c r="L147" s="166"/>
      <c r="M147" s="171"/>
      <c r="N147" s="172"/>
      <c r="O147" s="172"/>
      <c r="P147" s="172"/>
      <c r="Q147" s="172"/>
      <c r="R147" s="172"/>
      <c r="S147" s="172"/>
      <c r="T147" s="173"/>
      <c r="AT147" s="167" t="s">
        <v>140</v>
      </c>
      <c r="AU147" s="167" t="s">
        <v>89</v>
      </c>
      <c r="AV147" s="14" t="s">
        <v>91</v>
      </c>
      <c r="AW147" s="14" t="s">
        <v>36</v>
      </c>
      <c r="AX147" s="14" t="s">
        <v>89</v>
      </c>
      <c r="AY147" s="167" t="s">
        <v>131</v>
      </c>
    </row>
    <row r="148" spans="1:65" s="2" customFormat="1" ht="16.5" customHeight="1">
      <c r="A148" s="33"/>
      <c r="B148" s="144"/>
      <c r="C148" s="145" t="s">
        <v>191</v>
      </c>
      <c r="D148" s="145" t="s">
        <v>133</v>
      </c>
      <c r="E148" s="146" t="s">
        <v>735</v>
      </c>
      <c r="F148" s="147" t="s">
        <v>736</v>
      </c>
      <c r="G148" s="148" t="s">
        <v>705</v>
      </c>
      <c r="H148" s="149">
        <v>1</v>
      </c>
      <c r="I148" s="150"/>
      <c r="J148" s="151">
        <f>ROUND(I148*H148,2)</f>
        <v>0</v>
      </c>
      <c r="K148" s="147" t="s">
        <v>1</v>
      </c>
      <c r="L148" s="34"/>
      <c r="M148" s="152" t="s">
        <v>1</v>
      </c>
      <c r="N148" s="153" t="s">
        <v>46</v>
      </c>
      <c r="O148" s="59"/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6" t="s">
        <v>706</v>
      </c>
      <c r="AT148" s="156" t="s">
        <v>133</v>
      </c>
      <c r="AU148" s="156" t="s">
        <v>89</v>
      </c>
      <c r="AY148" s="18" t="s">
        <v>131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8" t="s">
        <v>89</v>
      </c>
      <c r="BK148" s="157">
        <f>ROUND(I148*H148,2)</f>
        <v>0</v>
      </c>
      <c r="BL148" s="18" t="s">
        <v>706</v>
      </c>
      <c r="BM148" s="156" t="s">
        <v>737</v>
      </c>
    </row>
    <row r="149" spans="1:65" s="13" customFormat="1" ht="11.25">
      <c r="B149" s="158"/>
      <c r="D149" s="159" t="s">
        <v>140</v>
      </c>
      <c r="E149" s="160" t="s">
        <v>1</v>
      </c>
      <c r="F149" s="161" t="s">
        <v>708</v>
      </c>
      <c r="H149" s="160" t="s">
        <v>1</v>
      </c>
      <c r="I149" s="162"/>
      <c r="L149" s="158"/>
      <c r="M149" s="163"/>
      <c r="N149" s="164"/>
      <c r="O149" s="164"/>
      <c r="P149" s="164"/>
      <c r="Q149" s="164"/>
      <c r="R149" s="164"/>
      <c r="S149" s="164"/>
      <c r="T149" s="165"/>
      <c r="AT149" s="160" t="s">
        <v>140</v>
      </c>
      <c r="AU149" s="160" t="s">
        <v>89</v>
      </c>
      <c r="AV149" s="13" t="s">
        <v>89</v>
      </c>
      <c r="AW149" s="13" t="s">
        <v>36</v>
      </c>
      <c r="AX149" s="13" t="s">
        <v>81</v>
      </c>
      <c r="AY149" s="160" t="s">
        <v>131</v>
      </c>
    </row>
    <row r="150" spans="1:65" s="14" customFormat="1" ht="11.25">
      <c r="B150" s="166"/>
      <c r="D150" s="159" t="s">
        <v>140</v>
      </c>
      <c r="E150" s="167" t="s">
        <v>1</v>
      </c>
      <c r="F150" s="168" t="s">
        <v>89</v>
      </c>
      <c r="H150" s="169">
        <v>1</v>
      </c>
      <c r="I150" s="170"/>
      <c r="L150" s="166"/>
      <c r="M150" s="171"/>
      <c r="N150" s="172"/>
      <c r="O150" s="172"/>
      <c r="P150" s="172"/>
      <c r="Q150" s="172"/>
      <c r="R150" s="172"/>
      <c r="S150" s="172"/>
      <c r="T150" s="173"/>
      <c r="AT150" s="167" t="s">
        <v>140</v>
      </c>
      <c r="AU150" s="167" t="s">
        <v>89</v>
      </c>
      <c r="AV150" s="14" t="s">
        <v>91</v>
      </c>
      <c r="AW150" s="14" t="s">
        <v>36</v>
      </c>
      <c r="AX150" s="14" t="s">
        <v>89</v>
      </c>
      <c r="AY150" s="167" t="s">
        <v>131</v>
      </c>
    </row>
    <row r="151" spans="1:65" s="2" customFormat="1" ht="24.2" customHeight="1">
      <c r="A151" s="33"/>
      <c r="B151" s="144"/>
      <c r="C151" s="145" t="s">
        <v>195</v>
      </c>
      <c r="D151" s="145" t="s">
        <v>133</v>
      </c>
      <c r="E151" s="146" t="s">
        <v>738</v>
      </c>
      <c r="F151" s="147" t="s">
        <v>739</v>
      </c>
      <c r="G151" s="148" t="s">
        <v>705</v>
      </c>
      <c r="H151" s="149">
        <v>1</v>
      </c>
      <c r="I151" s="150"/>
      <c r="J151" s="151">
        <f>ROUND(I151*H151,2)</f>
        <v>0</v>
      </c>
      <c r="K151" s="147" t="s">
        <v>1</v>
      </c>
      <c r="L151" s="34"/>
      <c r="M151" s="152" t="s">
        <v>1</v>
      </c>
      <c r="N151" s="153" t="s">
        <v>46</v>
      </c>
      <c r="O151" s="59"/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6" t="s">
        <v>706</v>
      </c>
      <c r="AT151" s="156" t="s">
        <v>133</v>
      </c>
      <c r="AU151" s="156" t="s">
        <v>89</v>
      </c>
      <c r="AY151" s="18" t="s">
        <v>131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8" t="s">
        <v>89</v>
      </c>
      <c r="BK151" s="157">
        <f>ROUND(I151*H151,2)</f>
        <v>0</v>
      </c>
      <c r="BL151" s="18" t="s">
        <v>706</v>
      </c>
      <c r="BM151" s="156" t="s">
        <v>740</v>
      </c>
    </row>
    <row r="152" spans="1:65" s="13" customFormat="1" ht="11.25">
      <c r="B152" s="158"/>
      <c r="D152" s="159" t="s">
        <v>140</v>
      </c>
      <c r="E152" s="160" t="s">
        <v>1</v>
      </c>
      <c r="F152" s="161" t="s">
        <v>708</v>
      </c>
      <c r="H152" s="160" t="s">
        <v>1</v>
      </c>
      <c r="I152" s="162"/>
      <c r="L152" s="158"/>
      <c r="M152" s="163"/>
      <c r="N152" s="164"/>
      <c r="O152" s="164"/>
      <c r="P152" s="164"/>
      <c r="Q152" s="164"/>
      <c r="R152" s="164"/>
      <c r="S152" s="164"/>
      <c r="T152" s="165"/>
      <c r="AT152" s="160" t="s">
        <v>140</v>
      </c>
      <c r="AU152" s="160" t="s">
        <v>89</v>
      </c>
      <c r="AV152" s="13" t="s">
        <v>89</v>
      </c>
      <c r="AW152" s="13" t="s">
        <v>36</v>
      </c>
      <c r="AX152" s="13" t="s">
        <v>81</v>
      </c>
      <c r="AY152" s="160" t="s">
        <v>131</v>
      </c>
    </row>
    <row r="153" spans="1:65" s="14" customFormat="1" ht="11.25">
      <c r="B153" s="166"/>
      <c r="D153" s="159" t="s">
        <v>140</v>
      </c>
      <c r="E153" s="167" t="s">
        <v>1</v>
      </c>
      <c r="F153" s="168" t="s">
        <v>89</v>
      </c>
      <c r="H153" s="169">
        <v>1</v>
      </c>
      <c r="I153" s="170"/>
      <c r="L153" s="166"/>
      <c r="M153" s="171"/>
      <c r="N153" s="172"/>
      <c r="O153" s="172"/>
      <c r="P153" s="172"/>
      <c r="Q153" s="172"/>
      <c r="R153" s="172"/>
      <c r="S153" s="172"/>
      <c r="T153" s="173"/>
      <c r="AT153" s="167" t="s">
        <v>140</v>
      </c>
      <c r="AU153" s="167" t="s">
        <v>89</v>
      </c>
      <c r="AV153" s="14" t="s">
        <v>91</v>
      </c>
      <c r="AW153" s="14" t="s">
        <v>36</v>
      </c>
      <c r="AX153" s="14" t="s">
        <v>89</v>
      </c>
      <c r="AY153" s="167" t="s">
        <v>131</v>
      </c>
    </row>
    <row r="154" spans="1:65" s="2" customFormat="1" ht="16.5" customHeight="1">
      <c r="A154" s="33"/>
      <c r="B154" s="144"/>
      <c r="C154" s="145" t="s">
        <v>8</v>
      </c>
      <c r="D154" s="145" t="s">
        <v>133</v>
      </c>
      <c r="E154" s="146" t="s">
        <v>741</v>
      </c>
      <c r="F154" s="147" t="s">
        <v>742</v>
      </c>
      <c r="G154" s="148" t="s">
        <v>705</v>
      </c>
      <c r="H154" s="149">
        <v>1</v>
      </c>
      <c r="I154" s="150"/>
      <c r="J154" s="151">
        <f>ROUND(I154*H154,2)</f>
        <v>0</v>
      </c>
      <c r="K154" s="147" t="s">
        <v>1</v>
      </c>
      <c r="L154" s="34"/>
      <c r="M154" s="152" t="s">
        <v>1</v>
      </c>
      <c r="N154" s="153" t="s">
        <v>46</v>
      </c>
      <c r="O154" s="59"/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6" t="s">
        <v>706</v>
      </c>
      <c r="AT154" s="156" t="s">
        <v>133</v>
      </c>
      <c r="AU154" s="156" t="s">
        <v>89</v>
      </c>
      <c r="AY154" s="18" t="s">
        <v>131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8" t="s">
        <v>89</v>
      </c>
      <c r="BK154" s="157">
        <f>ROUND(I154*H154,2)</f>
        <v>0</v>
      </c>
      <c r="BL154" s="18" t="s">
        <v>706</v>
      </c>
      <c r="BM154" s="156" t="s">
        <v>743</v>
      </c>
    </row>
    <row r="155" spans="1:65" s="13" customFormat="1" ht="11.25">
      <c r="B155" s="158"/>
      <c r="D155" s="159" t="s">
        <v>140</v>
      </c>
      <c r="E155" s="160" t="s">
        <v>1</v>
      </c>
      <c r="F155" s="161" t="s">
        <v>708</v>
      </c>
      <c r="H155" s="160" t="s">
        <v>1</v>
      </c>
      <c r="I155" s="162"/>
      <c r="L155" s="158"/>
      <c r="M155" s="163"/>
      <c r="N155" s="164"/>
      <c r="O155" s="164"/>
      <c r="P155" s="164"/>
      <c r="Q155" s="164"/>
      <c r="R155" s="164"/>
      <c r="S155" s="164"/>
      <c r="T155" s="165"/>
      <c r="AT155" s="160" t="s">
        <v>140</v>
      </c>
      <c r="AU155" s="160" t="s">
        <v>89</v>
      </c>
      <c r="AV155" s="13" t="s">
        <v>89</v>
      </c>
      <c r="AW155" s="13" t="s">
        <v>36</v>
      </c>
      <c r="AX155" s="13" t="s">
        <v>81</v>
      </c>
      <c r="AY155" s="160" t="s">
        <v>131</v>
      </c>
    </row>
    <row r="156" spans="1:65" s="14" customFormat="1" ht="11.25">
      <c r="B156" s="166"/>
      <c r="D156" s="159" t="s">
        <v>140</v>
      </c>
      <c r="E156" s="167" t="s">
        <v>1</v>
      </c>
      <c r="F156" s="168" t="s">
        <v>89</v>
      </c>
      <c r="H156" s="169">
        <v>1</v>
      </c>
      <c r="I156" s="170"/>
      <c r="L156" s="166"/>
      <c r="M156" s="171"/>
      <c r="N156" s="172"/>
      <c r="O156" s="172"/>
      <c r="P156" s="172"/>
      <c r="Q156" s="172"/>
      <c r="R156" s="172"/>
      <c r="S156" s="172"/>
      <c r="T156" s="173"/>
      <c r="AT156" s="167" t="s">
        <v>140</v>
      </c>
      <c r="AU156" s="167" t="s">
        <v>89</v>
      </c>
      <c r="AV156" s="14" t="s">
        <v>91</v>
      </c>
      <c r="AW156" s="14" t="s">
        <v>36</v>
      </c>
      <c r="AX156" s="14" t="s">
        <v>89</v>
      </c>
      <c r="AY156" s="167" t="s">
        <v>131</v>
      </c>
    </row>
    <row r="157" spans="1:65" s="2" customFormat="1" ht="16.5" customHeight="1">
      <c r="A157" s="33"/>
      <c r="B157" s="144"/>
      <c r="C157" s="145" t="s">
        <v>206</v>
      </c>
      <c r="D157" s="145" t="s">
        <v>133</v>
      </c>
      <c r="E157" s="146" t="s">
        <v>744</v>
      </c>
      <c r="F157" s="147" t="s">
        <v>745</v>
      </c>
      <c r="G157" s="148" t="s">
        <v>705</v>
      </c>
      <c r="H157" s="149">
        <v>1</v>
      </c>
      <c r="I157" s="150"/>
      <c r="J157" s="151">
        <f>ROUND(I157*H157,2)</f>
        <v>0</v>
      </c>
      <c r="K157" s="147" t="s">
        <v>1</v>
      </c>
      <c r="L157" s="34"/>
      <c r="M157" s="152" t="s">
        <v>1</v>
      </c>
      <c r="N157" s="153" t="s">
        <v>46</v>
      </c>
      <c r="O157" s="59"/>
      <c r="P157" s="154">
        <f>O157*H157</f>
        <v>0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6" t="s">
        <v>706</v>
      </c>
      <c r="AT157" s="156" t="s">
        <v>133</v>
      </c>
      <c r="AU157" s="156" t="s">
        <v>89</v>
      </c>
      <c r="AY157" s="18" t="s">
        <v>131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8" t="s">
        <v>89</v>
      </c>
      <c r="BK157" s="157">
        <f>ROUND(I157*H157,2)</f>
        <v>0</v>
      </c>
      <c r="BL157" s="18" t="s">
        <v>706</v>
      </c>
      <c r="BM157" s="156" t="s">
        <v>746</v>
      </c>
    </row>
    <row r="158" spans="1:65" s="13" customFormat="1" ht="11.25">
      <c r="B158" s="158"/>
      <c r="D158" s="159" t="s">
        <v>140</v>
      </c>
      <c r="E158" s="160" t="s">
        <v>1</v>
      </c>
      <c r="F158" s="161" t="s">
        <v>708</v>
      </c>
      <c r="H158" s="160" t="s">
        <v>1</v>
      </c>
      <c r="I158" s="162"/>
      <c r="L158" s="158"/>
      <c r="M158" s="163"/>
      <c r="N158" s="164"/>
      <c r="O158" s="164"/>
      <c r="P158" s="164"/>
      <c r="Q158" s="164"/>
      <c r="R158" s="164"/>
      <c r="S158" s="164"/>
      <c r="T158" s="165"/>
      <c r="AT158" s="160" t="s">
        <v>140</v>
      </c>
      <c r="AU158" s="160" t="s">
        <v>89</v>
      </c>
      <c r="AV158" s="13" t="s">
        <v>89</v>
      </c>
      <c r="AW158" s="13" t="s">
        <v>36</v>
      </c>
      <c r="AX158" s="13" t="s">
        <v>81</v>
      </c>
      <c r="AY158" s="160" t="s">
        <v>131</v>
      </c>
    </row>
    <row r="159" spans="1:65" s="14" customFormat="1" ht="11.25">
      <c r="B159" s="166"/>
      <c r="D159" s="159" t="s">
        <v>140</v>
      </c>
      <c r="E159" s="167" t="s">
        <v>1</v>
      </c>
      <c r="F159" s="168" t="s">
        <v>89</v>
      </c>
      <c r="H159" s="169">
        <v>1</v>
      </c>
      <c r="I159" s="170"/>
      <c r="L159" s="166"/>
      <c r="M159" s="171"/>
      <c r="N159" s="172"/>
      <c r="O159" s="172"/>
      <c r="P159" s="172"/>
      <c r="Q159" s="172"/>
      <c r="R159" s="172"/>
      <c r="S159" s="172"/>
      <c r="T159" s="173"/>
      <c r="AT159" s="167" t="s">
        <v>140</v>
      </c>
      <c r="AU159" s="167" t="s">
        <v>89</v>
      </c>
      <c r="AV159" s="14" t="s">
        <v>91</v>
      </c>
      <c r="AW159" s="14" t="s">
        <v>36</v>
      </c>
      <c r="AX159" s="14" t="s">
        <v>89</v>
      </c>
      <c r="AY159" s="167" t="s">
        <v>131</v>
      </c>
    </row>
    <row r="160" spans="1:65" s="2" customFormat="1" ht="16.5" customHeight="1">
      <c r="A160" s="33"/>
      <c r="B160" s="144"/>
      <c r="C160" s="145" t="s">
        <v>211</v>
      </c>
      <c r="D160" s="145" t="s">
        <v>133</v>
      </c>
      <c r="E160" s="146" t="s">
        <v>747</v>
      </c>
      <c r="F160" s="147" t="s">
        <v>748</v>
      </c>
      <c r="G160" s="148" t="s">
        <v>705</v>
      </c>
      <c r="H160" s="149">
        <v>1</v>
      </c>
      <c r="I160" s="150"/>
      <c r="J160" s="151">
        <f>ROUND(I160*H160,2)</f>
        <v>0</v>
      </c>
      <c r="K160" s="147" t="s">
        <v>1</v>
      </c>
      <c r="L160" s="34"/>
      <c r="M160" s="152" t="s">
        <v>1</v>
      </c>
      <c r="N160" s="153" t="s">
        <v>46</v>
      </c>
      <c r="O160" s="59"/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6" t="s">
        <v>706</v>
      </c>
      <c r="AT160" s="156" t="s">
        <v>133</v>
      </c>
      <c r="AU160" s="156" t="s">
        <v>89</v>
      </c>
      <c r="AY160" s="18" t="s">
        <v>131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8" t="s">
        <v>89</v>
      </c>
      <c r="BK160" s="157">
        <f>ROUND(I160*H160,2)</f>
        <v>0</v>
      </c>
      <c r="BL160" s="18" t="s">
        <v>706</v>
      </c>
      <c r="BM160" s="156" t="s">
        <v>749</v>
      </c>
    </row>
    <row r="161" spans="1:65" s="13" customFormat="1" ht="11.25">
      <c r="B161" s="158"/>
      <c r="D161" s="159" t="s">
        <v>140</v>
      </c>
      <c r="E161" s="160" t="s">
        <v>1</v>
      </c>
      <c r="F161" s="161" t="s">
        <v>708</v>
      </c>
      <c r="H161" s="160" t="s">
        <v>1</v>
      </c>
      <c r="I161" s="162"/>
      <c r="L161" s="158"/>
      <c r="M161" s="163"/>
      <c r="N161" s="164"/>
      <c r="O161" s="164"/>
      <c r="P161" s="164"/>
      <c r="Q161" s="164"/>
      <c r="R161" s="164"/>
      <c r="S161" s="164"/>
      <c r="T161" s="165"/>
      <c r="AT161" s="160" t="s">
        <v>140</v>
      </c>
      <c r="AU161" s="160" t="s">
        <v>89</v>
      </c>
      <c r="AV161" s="13" t="s">
        <v>89</v>
      </c>
      <c r="AW161" s="13" t="s">
        <v>36</v>
      </c>
      <c r="AX161" s="13" t="s">
        <v>81</v>
      </c>
      <c r="AY161" s="160" t="s">
        <v>131</v>
      </c>
    </row>
    <row r="162" spans="1:65" s="14" customFormat="1" ht="11.25">
      <c r="B162" s="166"/>
      <c r="D162" s="159" t="s">
        <v>140</v>
      </c>
      <c r="E162" s="167" t="s">
        <v>1</v>
      </c>
      <c r="F162" s="168" t="s">
        <v>89</v>
      </c>
      <c r="H162" s="169">
        <v>1</v>
      </c>
      <c r="I162" s="170"/>
      <c r="L162" s="166"/>
      <c r="M162" s="171"/>
      <c r="N162" s="172"/>
      <c r="O162" s="172"/>
      <c r="P162" s="172"/>
      <c r="Q162" s="172"/>
      <c r="R162" s="172"/>
      <c r="S162" s="172"/>
      <c r="T162" s="173"/>
      <c r="AT162" s="167" t="s">
        <v>140</v>
      </c>
      <c r="AU162" s="167" t="s">
        <v>89</v>
      </c>
      <c r="AV162" s="14" t="s">
        <v>91</v>
      </c>
      <c r="AW162" s="14" t="s">
        <v>36</v>
      </c>
      <c r="AX162" s="14" t="s">
        <v>89</v>
      </c>
      <c r="AY162" s="167" t="s">
        <v>131</v>
      </c>
    </row>
    <row r="163" spans="1:65" s="2" customFormat="1" ht="24.2" customHeight="1">
      <c r="A163" s="33"/>
      <c r="B163" s="144"/>
      <c r="C163" s="145" t="s">
        <v>218</v>
      </c>
      <c r="D163" s="145" t="s">
        <v>133</v>
      </c>
      <c r="E163" s="146" t="s">
        <v>750</v>
      </c>
      <c r="F163" s="147" t="s">
        <v>751</v>
      </c>
      <c r="G163" s="148" t="s">
        <v>705</v>
      </c>
      <c r="H163" s="149">
        <v>1</v>
      </c>
      <c r="I163" s="150"/>
      <c r="J163" s="151">
        <f>ROUND(I163*H163,2)</f>
        <v>0</v>
      </c>
      <c r="K163" s="147" t="s">
        <v>1</v>
      </c>
      <c r="L163" s="34"/>
      <c r="M163" s="152" t="s">
        <v>1</v>
      </c>
      <c r="N163" s="153" t="s">
        <v>46</v>
      </c>
      <c r="O163" s="59"/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6" t="s">
        <v>706</v>
      </c>
      <c r="AT163" s="156" t="s">
        <v>133</v>
      </c>
      <c r="AU163" s="156" t="s">
        <v>89</v>
      </c>
      <c r="AY163" s="18" t="s">
        <v>131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8" t="s">
        <v>89</v>
      </c>
      <c r="BK163" s="157">
        <f>ROUND(I163*H163,2)</f>
        <v>0</v>
      </c>
      <c r="BL163" s="18" t="s">
        <v>706</v>
      </c>
      <c r="BM163" s="156" t="s">
        <v>752</v>
      </c>
    </row>
    <row r="164" spans="1:65" s="13" customFormat="1" ht="11.25">
      <c r="B164" s="158"/>
      <c r="D164" s="159" t="s">
        <v>140</v>
      </c>
      <c r="E164" s="160" t="s">
        <v>1</v>
      </c>
      <c r="F164" s="161" t="s">
        <v>753</v>
      </c>
      <c r="H164" s="160" t="s">
        <v>1</v>
      </c>
      <c r="I164" s="162"/>
      <c r="L164" s="158"/>
      <c r="M164" s="163"/>
      <c r="N164" s="164"/>
      <c r="O164" s="164"/>
      <c r="P164" s="164"/>
      <c r="Q164" s="164"/>
      <c r="R164" s="164"/>
      <c r="S164" s="164"/>
      <c r="T164" s="165"/>
      <c r="AT164" s="160" t="s">
        <v>140</v>
      </c>
      <c r="AU164" s="160" t="s">
        <v>89</v>
      </c>
      <c r="AV164" s="13" t="s">
        <v>89</v>
      </c>
      <c r="AW164" s="13" t="s">
        <v>36</v>
      </c>
      <c r="AX164" s="13" t="s">
        <v>81</v>
      </c>
      <c r="AY164" s="160" t="s">
        <v>131</v>
      </c>
    </row>
    <row r="165" spans="1:65" s="13" customFormat="1" ht="11.25">
      <c r="B165" s="158"/>
      <c r="D165" s="159" t="s">
        <v>140</v>
      </c>
      <c r="E165" s="160" t="s">
        <v>1</v>
      </c>
      <c r="F165" s="161" t="s">
        <v>754</v>
      </c>
      <c r="H165" s="160" t="s">
        <v>1</v>
      </c>
      <c r="I165" s="162"/>
      <c r="L165" s="158"/>
      <c r="M165" s="163"/>
      <c r="N165" s="164"/>
      <c r="O165" s="164"/>
      <c r="P165" s="164"/>
      <c r="Q165" s="164"/>
      <c r="R165" s="164"/>
      <c r="S165" s="164"/>
      <c r="T165" s="165"/>
      <c r="AT165" s="160" t="s">
        <v>140</v>
      </c>
      <c r="AU165" s="160" t="s">
        <v>89</v>
      </c>
      <c r="AV165" s="13" t="s">
        <v>89</v>
      </c>
      <c r="AW165" s="13" t="s">
        <v>36</v>
      </c>
      <c r="AX165" s="13" t="s">
        <v>81</v>
      </c>
      <c r="AY165" s="160" t="s">
        <v>131</v>
      </c>
    </row>
    <row r="166" spans="1:65" s="13" customFormat="1" ht="22.5">
      <c r="B166" s="158"/>
      <c r="D166" s="159" t="s">
        <v>140</v>
      </c>
      <c r="E166" s="160" t="s">
        <v>1</v>
      </c>
      <c r="F166" s="161" t="s">
        <v>755</v>
      </c>
      <c r="H166" s="160" t="s">
        <v>1</v>
      </c>
      <c r="I166" s="162"/>
      <c r="L166" s="158"/>
      <c r="M166" s="163"/>
      <c r="N166" s="164"/>
      <c r="O166" s="164"/>
      <c r="P166" s="164"/>
      <c r="Q166" s="164"/>
      <c r="R166" s="164"/>
      <c r="S166" s="164"/>
      <c r="T166" s="165"/>
      <c r="AT166" s="160" t="s">
        <v>140</v>
      </c>
      <c r="AU166" s="160" t="s">
        <v>89</v>
      </c>
      <c r="AV166" s="13" t="s">
        <v>89</v>
      </c>
      <c r="AW166" s="13" t="s">
        <v>36</v>
      </c>
      <c r="AX166" s="13" t="s">
        <v>81</v>
      </c>
      <c r="AY166" s="160" t="s">
        <v>131</v>
      </c>
    </row>
    <row r="167" spans="1:65" s="13" customFormat="1" ht="11.25">
      <c r="B167" s="158"/>
      <c r="D167" s="159" t="s">
        <v>140</v>
      </c>
      <c r="E167" s="160" t="s">
        <v>1</v>
      </c>
      <c r="F167" s="161" t="s">
        <v>756</v>
      </c>
      <c r="H167" s="160" t="s">
        <v>1</v>
      </c>
      <c r="I167" s="162"/>
      <c r="L167" s="158"/>
      <c r="M167" s="163"/>
      <c r="N167" s="164"/>
      <c r="O167" s="164"/>
      <c r="P167" s="164"/>
      <c r="Q167" s="164"/>
      <c r="R167" s="164"/>
      <c r="S167" s="164"/>
      <c r="T167" s="165"/>
      <c r="AT167" s="160" t="s">
        <v>140</v>
      </c>
      <c r="AU167" s="160" t="s">
        <v>89</v>
      </c>
      <c r="AV167" s="13" t="s">
        <v>89</v>
      </c>
      <c r="AW167" s="13" t="s">
        <v>36</v>
      </c>
      <c r="AX167" s="13" t="s">
        <v>81</v>
      </c>
      <c r="AY167" s="160" t="s">
        <v>131</v>
      </c>
    </row>
    <row r="168" spans="1:65" s="14" customFormat="1" ht="11.25">
      <c r="B168" s="166"/>
      <c r="D168" s="159" t="s">
        <v>140</v>
      </c>
      <c r="E168" s="167" t="s">
        <v>1</v>
      </c>
      <c r="F168" s="168" t="s">
        <v>89</v>
      </c>
      <c r="H168" s="169">
        <v>1</v>
      </c>
      <c r="I168" s="170"/>
      <c r="L168" s="166"/>
      <c r="M168" s="171"/>
      <c r="N168" s="172"/>
      <c r="O168" s="172"/>
      <c r="P168" s="172"/>
      <c r="Q168" s="172"/>
      <c r="R168" s="172"/>
      <c r="S168" s="172"/>
      <c r="T168" s="173"/>
      <c r="AT168" s="167" t="s">
        <v>140</v>
      </c>
      <c r="AU168" s="167" t="s">
        <v>89</v>
      </c>
      <c r="AV168" s="14" t="s">
        <v>91</v>
      </c>
      <c r="AW168" s="14" t="s">
        <v>36</v>
      </c>
      <c r="AX168" s="14" t="s">
        <v>89</v>
      </c>
      <c r="AY168" s="167" t="s">
        <v>131</v>
      </c>
    </row>
    <row r="169" spans="1:65" s="2" customFormat="1" ht="24.2" customHeight="1">
      <c r="A169" s="33"/>
      <c r="B169" s="144"/>
      <c r="C169" s="145" t="s">
        <v>224</v>
      </c>
      <c r="D169" s="145" t="s">
        <v>133</v>
      </c>
      <c r="E169" s="146" t="s">
        <v>757</v>
      </c>
      <c r="F169" s="147" t="s">
        <v>758</v>
      </c>
      <c r="G169" s="148" t="s">
        <v>705</v>
      </c>
      <c r="H169" s="149">
        <v>1</v>
      </c>
      <c r="I169" s="150"/>
      <c r="J169" s="151">
        <f>ROUND(I169*H169,2)</f>
        <v>0</v>
      </c>
      <c r="K169" s="147" t="s">
        <v>1</v>
      </c>
      <c r="L169" s="34"/>
      <c r="M169" s="152" t="s">
        <v>1</v>
      </c>
      <c r="N169" s="153" t="s">
        <v>46</v>
      </c>
      <c r="O169" s="59"/>
      <c r="P169" s="154">
        <f>O169*H169</f>
        <v>0</v>
      </c>
      <c r="Q169" s="154">
        <v>0</v>
      </c>
      <c r="R169" s="154">
        <f>Q169*H169</f>
        <v>0</v>
      </c>
      <c r="S169" s="154">
        <v>0</v>
      </c>
      <c r="T169" s="15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6" t="s">
        <v>706</v>
      </c>
      <c r="AT169" s="156" t="s">
        <v>133</v>
      </c>
      <c r="AU169" s="156" t="s">
        <v>89</v>
      </c>
      <c r="AY169" s="18" t="s">
        <v>131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8" t="s">
        <v>89</v>
      </c>
      <c r="BK169" s="157">
        <f>ROUND(I169*H169,2)</f>
        <v>0</v>
      </c>
      <c r="BL169" s="18" t="s">
        <v>706</v>
      </c>
      <c r="BM169" s="156" t="s">
        <v>759</v>
      </c>
    </row>
    <row r="170" spans="1:65" s="13" customFormat="1" ht="11.25">
      <c r="B170" s="158"/>
      <c r="D170" s="159" t="s">
        <v>140</v>
      </c>
      <c r="E170" s="160" t="s">
        <v>1</v>
      </c>
      <c r="F170" s="161" t="s">
        <v>760</v>
      </c>
      <c r="H170" s="160" t="s">
        <v>1</v>
      </c>
      <c r="I170" s="162"/>
      <c r="L170" s="158"/>
      <c r="M170" s="163"/>
      <c r="N170" s="164"/>
      <c r="O170" s="164"/>
      <c r="P170" s="164"/>
      <c r="Q170" s="164"/>
      <c r="R170" s="164"/>
      <c r="S170" s="164"/>
      <c r="T170" s="165"/>
      <c r="AT170" s="160" t="s">
        <v>140</v>
      </c>
      <c r="AU170" s="160" t="s">
        <v>89</v>
      </c>
      <c r="AV170" s="13" t="s">
        <v>89</v>
      </c>
      <c r="AW170" s="13" t="s">
        <v>36</v>
      </c>
      <c r="AX170" s="13" t="s">
        <v>81</v>
      </c>
      <c r="AY170" s="160" t="s">
        <v>131</v>
      </c>
    </row>
    <row r="171" spans="1:65" s="13" customFormat="1" ht="11.25">
      <c r="B171" s="158"/>
      <c r="D171" s="159" t="s">
        <v>140</v>
      </c>
      <c r="E171" s="160" t="s">
        <v>1</v>
      </c>
      <c r="F171" s="161" t="s">
        <v>761</v>
      </c>
      <c r="H171" s="160" t="s">
        <v>1</v>
      </c>
      <c r="I171" s="162"/>
      <c r="L171" s="158"/>
      <c r="M171" s="163"/>
      <c r="N171" s="164"/>
      <c r="O171" s="164"/>
      <c r="P171" s="164"/>
      <c r="Q171" s="164"/>
      <c r="R171" s="164"/>
      <c r="S171" s="164"/>
      <c r="T171" s="165"/>
      <c r="AT171" s="160" t="s">
        <v>140</v>
      </c>
      <c r="AU171" s="160" t="s">
        <v>89</v>
      </c>
      <c r="AV171" s="13" t="s">
        <v>89</v>
      </c>
      <c r="AW171" s="13" t="s">
        <v>36</v>
      </c>
      <c r="AX171" s="13" t="s">
        <v>81</v>
      </c>
      <c r="AY171" s="160" t="s">
        <v>131</v>
      </c>
    </row>
    <row r="172" spans="1:65" s="13" customFormat="1" ht="22.5">
      <c r="B172" s="158"/>
      <c r="D172" s="159" t="s">
        <v>140</v>
      </c>
      <c r="E172" s="160" t="s">
        <v>1</v>
      </c>
      <c r="F172" s="161" t="s">
        <v>755</v>
      </c>
      <c r="H172" s="160" t="s">
        <v>1</v>
      </c>
      <c r="I172" s="162"/>
      <c r="L172" s="158"/>
      <c r="M172" s="163"/>
      <c r="N172" s="164"/>
      <c r="O172" s="164"/>
      <c r="P172" s="164"/>
      <c r="Q172" s="164"/>
      <c r="R172" s="164"/>
      <c r="S172" s="164"/>
      <c r="T172" s="165"/>
      <c r="AT172" s="160" t="s">
        <v>140</v>
      </c>
      <c r="AU172" s="160" t="s">
        <v>89</v>
      </c>
      <c r="AV172" s="13" t="s">
        <v>89</v>
      </c>
      <c r="AW172" s="13" t="s">
        <v>36</v>
      </c>
      <c r="AX172" s="13" t="s">
        <v>81</v>
      </c>
      <c r="AY172" s="160" t="s">
        <v>131</v>
      </c>
    </row>
    <row r="173" spans="1:65" s="13" customFormat="1" ht="11.25">
      <c r="B173" s="158"/>
      <c r="D173" s="159" t="s">
        <v>140</v>
      </c>
      <c r="E173" s="160" t="s">
        <v>1</v>
      </c>
      <c r="F173" s="161" t="s">
        <v>756</v>
      </c>
      <c r="H173" s="160" t="s">
        <v>1</v>
      </c>
      <c r="I173" s="162"/>
      <c r="L173" s="158"/>
      <c r="M173" s="163"/>
      <c r="N173" s="164"/>
      <c r="O173" s="164"/>
      <c r="P173" s="164"/>
      <c r="Q173" s="164"/>
      <c r="R173" s="164"/>
      <c r="S173" s="164"/>
      <c r="T173" s="165"/>
      <c r="AT173" s="160" t="s">
        <v>140</v>
      </c>
      <c r="AU173" s="160" t="s">
        <v>89</v>
      </c>
      <c r="AV173" s="13" t="s">
        <v>89</v>
      </c>
      <c r="AW173" s="13" t="s">
        <v>36</v>
      </c>
      <c r="AX173" s="13" t="s">
        <v>81</v>
      </c>
      <c r="AY173" s="160" t="s">
        <v>131</v>
      </c>
    </row>
    <row r="174" spans="1:65" s="14" customFormat="1" ht="11.25">
      <c r="B174" s="166"/>
      <c r="D174" s="159" t="s">
        <v>140</v>
      </c>
      <c r="E174" s="167" t="s">
        <v>1</v>
      </c>
      <c r="F174" s="168" t="s">
        <v>89</v>
      </c>
      <c r="H174" s="169">
        <v>1</v>
      </c>
      <c r="I174" s="170"/>
      <c r="L174" s="166"/>
      <c r="M174" s="196"/>
      <c r="N174" s="197"/>
      <c r="O174" s="197"/>
      <c r="P174" s="197"/>
      <c r="Q174" s="197"/>
      <c r="R174" s="197"/>
      <c r="S174" s="197"/>
      <c r="T174" s="198"/>
      <c r="AT174" s="167" t="s">
        <v>140</v>
      </c>
      <c r="AU174" s="167" t="s">
        <v>89</v>
      </c>
      <c r="AV174" s="14" t="s">
        <v>91</v>
      </c>
      <c r="AW174" s="14" t="s">
        <v>36</v>
      </c>
      <c r="AX174" s="14" t="s">
        <v>89</v>
      </c>
      <c r="AY174" s="167" t="s">
        <v>131</v>
      </c>
    </row>
    <row r="175" spans="1:65" s="2" customFormat="1" ht="6.95" customHeight="1">
      <c r="A175" s="33"/>
      <c r="B175" s="48"/>
      <c r="C175" s="49"/>
      <c r="D175" s="49"/>
      <c r="E175" s="49"/>
      <c r="F175" s="49"/>
      <c r="G175" s="49"/>
      <c r="H175" s="49"/>
      <c r="I175" s="49"/>
      <c r="J175" s="49"/>
      <c r="K175" s="49"/>
      <c r="L175" s="34"/>
      <c r="M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</row>
  </sheetData>
  <autoFilter ref="C116:K174" xr:uid="{00000000-0009-0000-0000-000003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04.1 - Obnova vodovodn...</vt:lpstr>
      <vt:lpstr>SO 04.2 - Výměna armatur ...</vt:lpstr>
      <vt:lpstr>05 - Vedlejší a ostaní ná...</vt:lpstr>
      <vt:lpstr>'05 - Vedlejší a ostaní ná...'!Názvy_tisku</vt:lpstr>
      <vt:lpstr>'Rekapitulace stavby'!Názvy_tisku</vt:lpstr>
      <vt:lpstr>'SO 04.1 - Obnova vodovodn...'!Názvy_tisku</vt:lpstr>
      <vt:lpstr>'SO 04.2 - Výměna armatur ...'!Názvy_tisku</vt:lpstr>
      <vt:lpstr>'05 - Vedlejší a ostaní ná...'!Oblast_tisku</vt:lpstr>
      <vt:lpstr>'Rekapitulace stavby'!Oblast_tisku</vt:lpstr>
      <vt:lpstr>'SO 04.1 - Obnova vodovodn...'!Oblast_tisku</vt:lpstr>
      <vt:lpstr>'SO 04.2 - Výměna armatur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Barta</dc:creator>
  <cp:lastModifiedBy>Vocel Ales</cp:lastModifiedBy>
  <cp:lastPrinted>2024-12-13T09:50:59Z</cp:lastPrinted>
  <dcterms:created xsi:type="dcterms:W3CDTF">2024-10-22T13:22:15Z</dcterms:created>
  <dcterms:modified xsi:type="dcterms:W3CDTF">2024-12-13T09:51:06Z</dcterms:modified>
</cp:coreProperties>
</file>