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VocelA\Downloads\"/>
    </mc:Choice>
  </mc:AlternateContent>
  <xr:revisionPtr revIDLastSave="0" documentId="13_ncr:1_{7B4CC8F0-F6B4-4C37-9332-A0F00E188B5D}" xr6:coauthVersionLast="36" xr6:coauthVersionMax="36" xr10:uidLastSave="{00000000-0000-0000-0000-000000000000}"/>
  <bookViews>
    <workbookView xWindow="0" yWindow="0" windowWidth="25200" windowHeight="11640" xr2:uid="{00000000-000D-0000-FFFF-FFFF00000000}"/>
  </bookViews>
  <sheets>
    <sheet name="Rekapitulace stavby" sheetId="1" r:id="rId1"/>
    <sheet name="SO 01.1 - Obnova vodovodn..." sheetId="2" r:id="rId2"/>
    <sheet name="SO 01.2 - Výměna armatur ..." sheetId="3" r:id="rId3"/>
    <sheet name="05 - Vedlejší a ostaní ná..." sheetId="4" r:id="rId4"/>
  </sheets>
  <definedNames>
    <definedName name="_xlnm._FilterDatabase" localSheetId="3" hidden="1">'05 - Vedlejší a ostaní ná...'!$C$116:$K$169</definedName>
    <definedName name="_xlnm._FilterDatabase" localSheetId="1" hidden="1">'SO 01.1 - Obnova vodovodn...'!$C$127:$K$401</definedName>
    <definedName name="_xlnm._FilterDatabase" localSheetId="2" hidden="1">'SO 01.2 - Výměna armatur ...'!$C$123:$K$266</definedName>
    <definedName name="_xlnm.Print_Titles" localSheetId="3">'05 - Vedlejší a ostaní ná...'!$116:$116</definedName>
    <definedName name="_xlnm.Print_Titles" localSheetId="0">'Rekapitulace stavby'!$92:$92</definedName>
    <definedName name="_xlnm.Print_Titles" localSheetId="1">'SO 01.1 - Obnova vodovodn...'!$127:$127</definedName>
    <definedName name="_xlnm.Print_Titles" localSheetId="2">'SO 01.2 - Výměna armatur ...'!$123:$123</definedName>
    <definedName name="_xlnm.Print_Area" localSheetId="3">'05 - Vedlejší a ostaní ná...'!$C$4:$J$76,'05 - Vedlejší a ostaní ná...'!$C$82:$J$98,'05 - Vedlejší a ostaní ná...'!$C$104:$T$169</definedName>
    <definedName name="_xlnm.Print_Area" localSheetId="0">'Rekapitulace stavby'!$D$4:$AO$76,'Rekapitulace stavby'!$C$82:$AQ$98</definedName>
    <definedName name="_xlnm.Print_Area" localSheetId="1">'SO 01.1 - Obnova vodovodn...'!$C$4:$J$76,'SO 01.1 - Obnova vodovodn...'!$C$82:$J$109,'SO 01.1 - Obnova vodovodn...'!$C$115:$K$401</definedName>
    <definedName name="_xlnm.Print_Area" localSheetId="2">'SO 01.2 - Výměna armatur ...'!$C$4:$J$76,'SO 01.2 - Výměna armatur ...'!$C$82:$J$105,'SO 01.2 - Výměna armatur ...'!$C$111:$K$266</definedName>
  </definedNames>
  <calcPr calcId="191029"/>
</workbook>
</file>

<file path=xl/calcChain.xml><?xml version="1.0" encoding="utf-8"?>
<calcChain xmlns="http://schemas.openxmlformats.org/spreadsheetml/2006/main">
  <c r="H268" i="3" l="1"/>
  <c r="H403" i="2"/>
  <c r="J237" i="3" l="1"/>
  <c r="J37" i="4" l="1"/>
  <c r="J36" i="4"/>
  <c r="AY97" i="1" s="1"/>
  <c r="J35" i="4"/>
  <c r="AX97" i="1" s="1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92" i="4" s="1"/>
  <c r="J17" i="4"/>
  <c r="J12" i="4"/>
  <c r="J111" i="4" s="1"/>
  <c r="E7" i="4"/>
  <c r="E107" i="4"/>
  <c r="J37" i="3"/>
  <c r="J36" i="3"/>
  <c r="AY96" i="1" s="1"/>
  <c r="J35" i="3"/>
  <c r="AX96" i="1" s="1"/>
  <c r="BI266" i="3"/>
  <c r="BH266" i="3"/>
  <c r="BG266" i="3"/>
  <c r="BF266" i="3"/>
  <c r="T266" i="3"/>
  <c r="T265" i="3" s="1"/>
  <c r="R266" i="3"/>
  <c r="R265" i="3" s="1"/>
  <c r="P266" i="3"/>
  <c r="P265" i="3"/>
  <c r="BI261" i="3"/>
  <c r="BH261" i="3"/>
  <c r="BG261" i="3"/>
  <c r="BF261" i="3"/>
  <c r="T261" i="3"/>
  <c r="T260" i="3" s="1"/>
  <c r="R261" i="3"/>
  <c r="R260" i="3"/>
  <c r="P261" i="3"/>
  <c r="P260" i="3" s="1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114" i="3" s="1"/>
  <c r="J37" i="2"/>
  <c r="J36" i="2"/>
  <c r="AY95" i="1"/>
  <c r="J35" i="2"/>
  <c r="AX95" i="1" s="1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T381" i="2" s="1"/>
  <c r="R382" i="2"/>
  <c r="R381" i="2"/>
  <c r="P382" i="2"/>
  <c r="P381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85" i="2"/>
  <c r="J325" i="2"/>
  <c r="BK323" i="2"/>
  <c r="J323" i="2"/>
  <c r="J322" i="2"/>
  <c r="BK321" i="2"/>
  <c r="BK320" i="2"/>
  <c r="J320" i="2"/>
  <c r="J319" i="2"/>
  <c r="BK318" i="2"/>
  <c r="BK317" i="2"/>
  <c r="J317" i="2"/>
  <c r="J316" i="2"/>
  <c r="BK315" i="2"/>
  <c r="BK311" i="2"/>
  <c r="BK310" i="2"/>
  <c r="J310" i="2"/>
  <c r="J307" i="2"/>
  <c r="BK306" i="2"/>
  <c r="BK305" i="2"/>
  <c r="J305" i="2"/>
  <c r="J304" i="2"/>
  <c r="J303" i="2"/>
  <c r="BK302" i="2"/>
  <c r="BK301" i="2"/>
  <c r="BK300" i="2"/>
  <c r="BK299" i="2"/>
  <c r="J297" i="2"/>
  <c r="J296" i="2"/>
  <c r="BK293" i="2"/>
  <c r="J292" i="2"/>
  <c r="J291" i="2"/>
  <c r="BK289" i="2"/>
  <c r="BK288" i="2"/>
  <c r="BK286" i="2"/>
  <c r="J285" i="2"/>
  <c r="BK283" i="2"/>
  <c r="BK282" i="2"/>
  <c r="J281" i="2"/>
  <c r="BK279" i="2"/>
  <c r="BK278" i="2"/>
  <c r="J277" i="2"/>
  <c r="BK275" i="2"/>
  <c r="BK274" i="2"/>
  <c r="J273" i="2"/>
  <c r="BK271" i="2"/>
  <c r="BK270" i="2"/>
  <c r="J269" i="2"/>
  <c r="J268" i="2"/>
  <c r="BK266" i="2"/>
  <c r="J266" i="2"/>
  <c r="BK264" i="2"/>
  <c r="J261" i="2"/>
  <c r="J249" i="2"/>
  <c r="J235" i="2"/>
  <c r="J219" i="2"/>
  <c r="J209" i="2"/>
  <c r="J185" i="2"/>
  <c r="J153" i="2"/>
  <c r="BK143" i="2"/>
  <c r="BK382" i="2"/>
  <c r="J340" i="2"/>
  <c r="BK189" i="2"/>
  <c r="BK182" i="2"/>
  <c r="J163" i="2"/>
  <c r="J151" i="2"/>
  <c r="J143" i="2"/>
  <c r="BK135" i="2"/>
  <c r="BK378" i="2"/>
  <c r="BK262" i="2"/>
  <c r="BK261" i="2"/>
  <c r="BK244" i="2"/>
  <c r="J231" i="2"/>
  <c r="BK220" i="2"/>
  <c r="BK217" i="2"/>
  <c r="J211" i="2"/>
  <c r="BK205" i="2"/>
  <c r="BK194" i="2"/>
  <c r="J182" i="2"/>
  <c r="J155" i="2"/>
  <c r="J135" i="2"/>
  <c r="J391" i="2"/>
  <c r="J390" i="2"/>
  <c r="BK389" i="2"/>
  <c r="BK388" i="2"/>
  <c r="J388" i="2"/>
  <c r="J386" i="2"/>
  <c r="J374" i="2"/>
  <c r="BK368" i="2"/>
  <c r="BK366" i="2"/>
  <c r="BK362" i="2"/>
  <c r="J362" i="2"/>
  <c r="BK356" i="2"/>
  <c r="BK355" i="2"/>
  <c r="J354" i="2"/>
  <c r="BK352" i="2"/>
  <c r="J351" i="2"/>
  <c r="J350" i="2"/>
  <c r="BK348" i="2"/>
  <c r="J347" i="2"/>
  <c r="J346" i="2"/>
  <c r="BK344" i="2"/>
  <c r="J343" i="2"/>
  <c r="J342" i="2"/>
  <c r="BK340" i="2"/>
  <c r="BK338" i="2"/>
  <c r="BK337" i="2"/>
  <c r="J336" i="2"/>
  <c r="BK334" i="2"/>
  <c r="BK333" i="2"/>
  <c r="J332" i="2"/>
  <c r="BK330" i="2"/>
  <c r="BK329" i="2"/>
  <c r="J328" i="2"/>
  <c r="BK326" i="2"/>
  <c r="BK324" i="2"/>
  <c r="J258" i="3"/>
  <c r="J251" i="3"/>
  <c r="J242" i="3"/>
  <c r="BK236" i="3"/>
  <c r="BK230" i="3"/>
  <c r="J222" i="3"/>
  <c r="BK213" i="3"/>
  <c r="BK188" i="3"/>
  <c r="J177" i="3"/>
  <c r="BK173" i="3"/>
  <c r="J129" i="3"/>
  <c r="BK259" i="3"/>
  <c r="BK253" i="3"/>
  <c r="J244" i="3"/>
  <c r="BK239" i="3"/>
  <c r="BK233" i="3"/>
  <c r="BK215" i="3"/>
  <c r="J207" i="3"/>
  <c r="BK177" i="3"/>
  <c r="J158" i="3"/>
  <c r="J140" i="3"/>
  <c r="BK135" i="3"/>
  <c r="J127" i="3"/>
  <c r="BK243" i="3"/>
  <c r="J240" i="3"/>
  <c r="BK237" i="3"/>
  <c r="BK222" i="3"/>
  <c r="J203" i="3"/>
  <c r="BK192" i="3"/>
  <c r="BK185" i="3"/>
  <c r="BK158" i="3"/>
  <c r="J149" i="3"/>
  <c r="J135" i="3"/>
  <c r="J261" i="3"/>
  <c r="BK255" i="3"/>
  <c r="J246" i="3"/>
  <c r="BK232" i="3"/>
  <c r="J213" i="3"/>
  <c r="BK207" i="3"/>
  <c r="J192" i="3"/>
  <c r="BK168" i="3"/>
  <c r="J151" i="3"/>
  <c r="J142" i="3"/>
  <c r="BK152" i="4"/>
  <c r="BK158" i="4"/>
  <c r="J149" i="4"/>
  <c r="J134" i="4"/>
  <c r="BK125" i="4"/>
  <c r="J119" i="4"/>
  <c r="J146" i="4"/>
  <c r="BK134" i="4"/>
  <c r="J164" i="4"/>
  <c r="BK146" i="4"/>
  <c r="J131" i="4"/>
  <c r="BK128" i="4"/>
  <c r="J301" i="2"/>
  <c r="J299" i="2"/>
  <c r="BK296" i="2"/>
  <c r="BK295" i="2"/>
  <c r="J293" i="2"/>
  <c r="BK291" i="2"/>
  <c r="BK290" i="2"/>
  <c r="J289" i="2"/>
  <c r="J288" i="2"/>
  <c r="J287" i="2"/>
  <c r="J286" i="2"/>
  <c r="BK284" i="2"/>
  <c r="J283" i="2"/>
  <c r="BK281" i="2"/>
  <c r="BK280" i="2"/>
  <c r="J279" i="2"/>
  <c r="BK277" i="2"/>
  <c r="J276" i="2"/>
  <c r="J275" i="2"/>
  <c r="BK273" i="2"/>
  <c r="BK272" i="2"/>
  <c r="J271" i="2"/>
  <c r="BK269" i="2"/>
  <c r="BK268" i="2"/>
  <c r="J267" i="2"/>
  <c r="J265" i="2"/>
  <c r="J264" i="2"/>
  <c r="J255" i="2"/>
  <c r="J239" i="2"/>
  <c r="BK231" i="2"/>
  <c r="J217" i="2"/>
  <c r="BK211" i="2"/>
  <c r="BK201" i="2"/>
  <c r="BK171" i="2"/>
  <c r="J138" i="2"/>
  <c r="J382" i="2"/>
  <c r="J194" i="2"/>
  <c r="BK185" i="2"/>
  <c r="J171" i="2"/>
  <c r="BK155" i="2"/>
  <c r="J149" i="2"/>
  <c r="BK138" i="2"/>
  <c r="BK391" i="2"/>
  <c r="BK263" i="2"/>
  <c r="J262" i="2"/>
  <c r="BK249" i="2"/>
  <c r="BK239" i="2"/>
  <c r="J226" i="2"/>
  <c r="J220" i="2"/>
  <c r="BK213" i="2"/>
  <c r="BK209" i="2"/>
  <c r="J201" i="2"/>
  <c r="J189" i="2"/>
  <c r="BK163" i="2"/>
  <c r="BK151" i="2"/>
  <c r="AS94" i="1"/>
  <c r="J378" i="2"/>
  <c r="J371" i="2"/>
  <c r="J366" i="2"/>
  <c r="J364" i="2"/>
  <c r="BK358" i="2"/>
  <c r="J356" i="2"/>
  <c r="BK354" i="2"/>
  <c r="BK353" i="2"/>
  <c r="J352" i="2"/>
  <c r="BK350" i="2"/>
  <c r="BK349" i="2"/>
  <c r="J348" i="2"/>
  <c r="BK346" i="2"/>
  <c r="J345" i="2"/>
  <c r="J344" i="2"/>
  <c r="BK342" i="2"/>
  <c r="J341" i="2"/>
  <c r="J339" i="2"/>
  <c r="J338" i="2"/>
  <c r="BK336" i="2"/>
  <c r="BK335" i="2"/>
  <c r="J334" i="2"/>
  <c r="BK332" i="2"/>
  <c r="BK331" i="2"/>
  <c r="J330" i="2"/>
  <c r="BK328" i="2"/>
  <c r="BK327" i="2"/>
  <c r="J326" i="2"/>
  <c r="J259" i="3"/>
  <c r="J253" i="3"/>
  <c r="J243" i="3"/>
  <c r="BK238" i="3"/>
  <c r="J231" i="3"/>
  <c r="BK226" i="3"/>
  <c r="J215" i="3"/>
  <c r="J190" i="3"/>
  <c r="J185" i="3"/>
  <c r="BK175" i="3"/>
  <c r="J152" i="3"/>
  <c r="BK127" i="3"/>
  <c r="BK257" i="3"/>
  <c r="BK251" i="3"/>
  <c r="BK246" i="3"/>
  <c r="J241" i="3"/>
  <c r="J234" i="3"/>
  <c r="J226" i="3"/>
  <c r="J209" i="3"/>
  <c r="BK199" i="3"/>
  <c r="J168" i="3"/>
  <c r="BK142" i="3"/>
  <c r="J137" i="3"/>
  <c r="J266" i="3"/>
  <c r="BK241" i="3"/>
  <c r="J238" i="3"/>
  <c r="BK235" i="3"/>
  <c r="J225" i="3"/>
  <c r="BK218" i="3"/>
  <c r="J199" i="3"/>
  <c r="J188" i="3"/>
  <c r="BK183" i="3"/>
  <c r="BK151" i="3"/>
  <c r="BK146" i="3"/>
  <c r="J131" i="3"/>
  <c r="BK258" i="3"/>
  <c r="BK244" i="3"/>
  <c r="J236" i="3"/>
  <c r="J233" i="3"/>
  <c r="J218" i="3"/>
  <c r="BK209" i="3"/>
  <c r="J194" i="3"/>
  <c r="J175" i="3"/>
  <c r="BK152" i="3"/>
  <c r="BK144" i="3"/>
  <c r="BK140" i="3"/>
  <c r="J158" i="4"/>
  <c r="J137" i="4"/>
  <c r="J155" i="4"/>
  <c r="BK143" i="4"/>
  <c r="J128" i="4"/>
  <c r="BK122" i="4"/>
  <c r="BK155" i="4"/>
  <c r="J143" i="4"/>
  <c r="J125" i="4"/>
  <c r="BK119" i="4"/>
  <c r="J385" i="2"/>
  <c r="J324" i="2"/>
  <c r="BK322" i="2"/>
  <c r="J321" i="2"/>
  <c r="BK319" i="2"/>
  <c r="J318" i="2"/>
  <c r="BK316" i="2"/>
  <c r="J315" i="2"/>
  <c r="J311" i="2"/>
  <c r="BK307" i="2"/>
  <c r="J306" i="2"/>
  <c r="BK304" i="2"/>
  <c r="BK303" i="2"/>
  <c r="J302" i="2"/>
  <c r="J300" i="2"/>
  <c r="BK297" i="2"/>
  <c r="J295" i="2"/>
  <c r="BK292" i="2"/>
  <c r="J290" i="2"/>
  <c r="BK287" i="2"/>
  <c r="BK285" i="2"/>
  <c r="J284" i="2"/>
  <c r="J282" i="2"/>
  <c r="J280" i="2"/>
  <c r="J278" i="2"/>
  <c r="BK276" i="2"/>
  <c r="J274" i="2"/>
  <c r="J272" i="2"/>
  <c r="J270" i="2"/>
  <c r="BK267" i="2"/>
  <c r="BK265" i="2"/>
  <c r="J263" i="2"/>
  <c r="J244" i="2"/>
  <c r="BK226" i="2"/>
  <c r="J205" i="2"/>
  <c r="J147" i="2"/>
  <c r="J131" i="2"/>
  <c r="J199" i="2"/>
  <c r="BK178" i="2"/>
  <c r="BK153" i="2"/>
  <c r="BK147" i="2"/>
  <c r="BK131" i="2"/>
  <c r="BK374" i="2"/>
  <c r="BK255" i="2"/>
  <c r="BK235" i="2"/>
  <c r="BK219" i="2"/>
  <c r="J213" i="2"/>
  <c r="BK199" i="2"/>
  <c r="J178" i="2"/>
  <c r="BK149" i="2"/>
  <c r="BK390" i="2"/>
  <c r="J389" i="2"/>
  <c r="BK386" i="2"/>
  <c r="BK371" i="2"/>
  <c r="J368" i="2"/>
  <c r="BK364" i="2"/>
  <c r="J358" i="2"/>
  <c r="J355" i="2"/>
  <c r="J353" i="2"/>
  <c r="BK351" i="2"/>
  <c r="J349" i="2"/>
  <c r="BK347" i="2"/>
  <c r="BK345" i="2"/>
  <c r="BK343" i="2"/>
  <c r="BK341" i="2"/>
  <c r="BK339" i="2"/>
  <c r="J337" i="2"/>
  <c r="J335" i="2"/>
  <c r="J333" i="2"/>
  <c r="J331" i="2"/>
  <c r="J329" i="2"/>
  <c r="J327" i="2"/>
  <c r="BK325" i="2"/>
  <c r="J255" i="3"/>
  <c r="BK240" i="3"/>
  <c r="J235" i="3"/>
  <c r="BK225" i="3"/>
  <c r="BK194" i="3"/>
  <c r="J180" i="3"/>
  <c r="BK149" i="3"/>
  <c r="BK261" i="3"/>
  <c r="BK249" i="3"/>
  <c r="BK242" i="3"/>
  <c r="BK231" i="3"/>
  <c r="BK211" i="3"/>
  <c r="J183" i="3"/>
  <c r="J144" i="3"/>
  <c r="BK131" i="3"/>
  <c r="J257" i="3"/>
  <c r="J239" i="3"/>
  <c r="J232" i="3"/>
  <c r="J211" i="3"/>
  <c r="BK190" i="3"/>
  <c r="BK180" i="3"/>
  <c r="BK137" i="3"/>
  <c r="BK266" i="3"/>
  <c r="J249" i="3"/>
  <c r="BK234" i="3"/>
  <c r="J230" i="3"/>
  <c r="BK203" i="3"/>
  <c r="J173" i="3"/>
  <c r="J146" i="3"/>
  <c r="BK129" i="3"/>
  <c r="J140" i="4"/>
  <c r="J152" i="4"/>
  <c r="BK131" i="4"/>
  <c r="BK164" i="4"/>
  <c r="BK137" i="4"/>
  <c r="BK149" i="4"/>
  <c r="BK140" i="4"/>
  <c r="J122" i="4"/>
  <c r="T130" i="2" l="1"/>
  <c r="R208" i="2"/>
  <c r="P212" i="2"/>
  <c r="T212" i="2"/>
  <c r="R225" i="2"/>
  <c r="T260" i="2"/>
  <c r="R361" i="2"/>
  <c r="P370" i="2"/>
  <c r="BK384" i="2"/>
  <c r="J384" i="2" s="1"/>
  <c r="J107" i="2" s="1"/>
  <c r="R384" i="2"/>
  <c r="R383" i="2"/>
  <c r="P387" i="2"/>
  <c r="R126" i="3"/>
  <c r="R187" i="3"/>
  <c r="T187" i="3"/>
  <c r="BK221" i="3"/>
  <c r="J221" i="3" s="1"/>
  <c r="J101" i="3" s="1"/>
  <c r="T221" i="3"/>
  <c r="R245" i="3"/>
  <c r="BK130" i="2"/>
  <c r="J130" i="2" s="1"/>
  <c r="J98" i="2" s="1"/>
  <c r="P130" i="2"/>
  <c r="BK208" i="2"/>
  <c r="J208" i="2"/>
  <c r="J99" i="2"/>
  <c r="T208" i="2"/>
  <c r="BK260" i="2"/>
  <c r="J260" i="2" s="1"/>
  <c r="J102" i="2" s="1"/>
  <c r="R260" i="2"/>
  <c r="P361" i="2"/>
  <c r="BK370" i="2"/>
  <c r="J370" i="2"/>
  <c r="J104" i="2"/>
  <c r="T370" i="2"/>
  <c r="P384" i="2"/>
  <c r="P383" i="2"/>
  <c r="T384" i="2"/>
  <c r="T383" i="2" s="1"/>
  <c r="R387" i="2"/>
  <c r="BK126" i="3"/>
  <c r="J126" i="3"/>
  <c r="J98" i="3" s="1"/>
  <c r="P126" i="3"/>
  <c r="BK187" i="3"/>
  <c r="J187" i="3" s="1"/>
  <c r="J99" i="3" s="1"/>
  <c r="BK193" i="3"/>
  <c r="J193" i="3"/>
  <c r="J100" i="3"/>
  <c r="T193" i="3"/>
  <c r="R221" i="3"/>
  <c r="P245" i="3"/>
  <c r="R130" i="2"/>
  <c r="P208" i="2"/>
  <c r="BK212" i="2"/>
  <c r="J212" i="2"/>
  <c r="J100" i="2"/>
  <c r="R212" i="2"/>
  <c r="BK225" i="2"/>
  <c r="J225" i="2"/>
  <c r="J101" i="2" s="1"/>
  <c r="P225" i="2"/>
  <c r="T225" i="2"/>
  <c r="P260" i="2"/>
  <c r="BK361" i="2"/>
  <c r="J361" i="2" s="1"/>
  <c r="J103" i="2" s="1"/>
  <c r="T361" i="2"/>
  <c r="R370" i="2"/>
  <c r="BK387" i="2"/>
  <c r="J387" i="2"/>
  <c r="J108" i="2"/>
  <c r="T387" i="2"/>
  <c r="T126" i="3"/>
  <c r="P187" i="3"/>
  <c r="P193" i="3"/>
  <c r="R193" i="3"/>
  <c r="P221" i="3"/>
  <c r="BK245" i="3"/>
  <c r="J245" i="3"/>
  <c r="J102" i="3"/>
  <c r="T245" i="3"/>
  <c r="BK118" i="4"/>
  <c r="J118" i="4"/>
  <c r="J97" i="4" s="1"/>
  <c r="P118" i="4"/>
  <c r="P117" i="4"/>
  <c r="AU97" i="1"/>
  <c r="R118" i="4"/>
  <c r="R117" i="4" s="1"/>
  <c r="T118" i="4"/>
  <c r="T117" i="4"/>
  <c r="BK260" i="3"/>
  <c r="J260" i="3" s="1"/>
  <c r="J103" i="3" s="1"/>
  <c r="BK381" i="2"/>
  <c r="J381" i="2"/>
  <c r="J105" i="2" s="1"/>
  <c r="BK265" i="3"/>
  <c r="J265" i="3"/>
  <c r="J104" i="3" s="1"/>
  <c r="E85" i="4"/>
  <c r="J89" i="4"/>
  <c r="F114" i="4"/>
  <c r="BE134" i="4"/>
  <c r="BE152" i="4"/>
  <c r="BE158" i="4"/>
  <c r="BE119" i="4"/>
  <c r="BE122" i="4"/>
  <c r="BE125" i="4"/>
  <c r="BE137" i="4"/>
  <c r="BE149" i="4"/>
  <c r="BE146" i="4"/>
  <c r="BE164" i="4"/>
  <c r="BE128" i="4"/>
  <c r="BE131" i="4"/>
  <c r="BE140" i="4"/>
  <c r="BE143" i="4"/>
  <c r="BE155" i="4"/>
  <c r="J89" i="3"/>
  <c r="F121" i="3"/>
  <c r="BE135" i="3"/>
  <c r="BE152" i="3"/>
  <c r="BE177" i="3"/>
  <c r="BE183" i="3"/>
  <c r="BE215" i="3"/>
  <c r="BE222" i="3"/>
  <c r="BE238" i="3"/>
  <c r="BE239" i="3"/>
  <c r="BE246" i="3"/>
  <c r="BE253" i="3"/>
  <c r="E85" i="3"/>
  <c r="BE127" i="3"/>
  <c r="BE142" i="3"/>
  <c r="BE151" i="3"/>
  <c r="BE168" i="3"/>
  <c r="BE173" i="3"/>
  <c r="BE175" i="3"/>
  <c r="BE194" i="3"/>
  <c r="BE199" i="3"/>
  <c r="BE209" i="3"/>
  <c r="BE211" i="3"/>
  <c r="BE213" i="3"/>
  <c r="BE226" i="3"/>
  <c r="BE230" i="3"/>
  <c r="BE233" i="3"/>
  <c r="BE244" i="3"/>
  <c r="BE257" i="3"/>
  <c r="BE259" i="3"/>
  <c r="BE144" i="3"/>
  <c r="BE146" i="3"/>
  <c r="BE149" i="3"/>
  <c r="BE180" i="3"/>
  <c r="BE185" i="3"/>
  <c r="BE188" i="3"/>
  <c r="BE190" i="3"/>
  <c r="BE192" i="3"/>
  <c r="BE218" i="3"/>
  <c r="BE225" i="3"/>
  <c r="BE234" i="3"/>
  <c r="BE235" i="3"/>
  <c r="BE236" i="3"/>
  <c r="BE237" i="3"/>
  <c r="BE240" i="3"/>
  <c r="BE242" i="3"/>
  <c r="BE243" i="3"/>
  <c r="BE249" i="3"/>
  <c r="BE258" i="3"/>
  <c r="BE129" i="3"/>
  <c r="BE131" i="3"/>
  <c r="BE137" i="3"/>
  <c r="BE140" i="3"/>
  <c r="BE158" i="3"/>
  <c r="BE203" i="3"/>
  <c r="BE207" i="3"/>
  <c r="BE231" i="3"/>
  <c r="BE232" i="3"/>
  <c r="BE241" i="3"/>
  <c r="BE251" i="3"/>
  <c r="BE255" i="3"/>
  <c r="BE261" i="3"/>
  <c r="BE266" i="3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9" i="2"/>
  <c r="BE350" i="2"/>
  <c r="BE351" i="2"/>
  <c r="BE352" i="2"/>
  <c r="BE353" i="2"/>
  <c r="BE354" i="2"/>
  <c r="BE355" i="2"/>
  <c r="BE356" i="2"/>
  <c r="BE358" i="2"/>
  <c r="BE362" i="2"/>
  <c r="BE364" i="2"/>
  <c r="BE366" i="2"/>
  <c r="BE368" i="2"/>
  <c r="BE371" i="2"/>
  <c r="BE374" i="2"/>
  <c r="BE378" i="2"/>
  <c r="BE385" i="2"/>
  <c r="BE386" i="2"/>
  <c r="BE388" i="2"/>
  <c r="BE389" i="2"/>
  <c r="BE390" i="2"/>
  <c r="BE391" i="2"/>
  <c r="E118" i="2"/>
  <c r="J122" i="2"/>
  <c r="BE143" i="2"/>
  <c r="BE153" i="2"/>
  <c r="BE178" i="2"/>
  <c r="BE189" i="2"/>
  <c r="BE194" i="2"/>
  <c r="BE217" i="2"/>
  <c r="BE219" i="2"/>
  <c r="BE226" i="2"/>
  <c r="BE231" i="2"/>
  <c r="BE235" i="2"/>
  <c r="BE239" i="2"/>
  <c r="BE244" i="2"/>
  <c r="BE249" i="2"/>
  <c r="BE255" i="2"/>
  <c r="F92" i="2"/>
  <c r="BE131" i="2"/>
  <c r="BE135" i="2"/>
  <c r="BE138" i="2"/>
  <c r="BE149" i="2"/>
  <c r="BE155" i="2"/>
  <c r="BE163" i="2"/>
  <c r="BE171" i="2"/>
  <c r="BE182" i="2"/>
  <c r="BE199" i="2"/>
  <c r="BE147" i="2"/>
  <c r="BE151" i="2"/>
  <c r="BE185" i="2"/>
  <c r="BE201" i="2"/>
  <c r="BE205" i="2"/>
  <c r="BE209" i="2"/>
  <c r="BE211" i="2"/>
  <c r="BE213" i="2"/>
  <c r="BE22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5" i="2"/>
  <c r="BE296" i="2"/>
  <c r="BE297" i="2"/>
  <c r="BE299" i="2"/>
  <c r="BE300" i="2"/>
  <c r="BE301" i="2"/>
  <c r="BE302" i="2"/>
  <c r="BE303" i="2"/>
  <c r="BE304" i="2"/>
  <c r="BE305" i="2"/>
  <c r="BE306" i="2"/>
  <c r="BE307" i="2"/>
  <c r="BE310" i="2"/>
  <c r="BE311" i="2"/>
  <c r="BE315" i="2"/>
  <c r="BE316" i="2"/>
  <c r="BE317" i="2"/>
  <c r="BE318" i="2"/>
  <c r="BE319" i="2"/>
  <c r="BE320" i="2"/>
  <c r="BE321" i="2"/>
  <c r="BE322" i="2"/>
  <c r="BE323" i="2"/>
  <c r="BE324" i="2"/>
  <c r="BE348" i="2"/>
  <c r="BE382" i="2"/>
  <c r="F35" i="2"/>
  <c r="BB95" i="1" s="1"/>
  <c r="F34" i="2"/>
  <c r="BA95" i="1" s="1"/>
  <c r="F34" i="3"/>
  <c r="BA96" i="1" s="1"/>
  <c r="F37" i="3"/>
  <c r="BD96" i="1" s="1"/>
  <c r="F34" i="4"/>
  <c r="BA97" i="1" s="1"/>
  <c r="F36" i="4"/>
  <c r="BC97" i="1" s="1"/>
  <c r="J34" i="2"/>
  <c r="AW95" i="1" s="1"/>
  <c r="F36" i="3"/>
  <c r="BC96" i="1" s="1"/>
  <c r="J34" i="3"/>
  <c r="AW96" i="1" s="1"/>
  <c r="J34" i="4"/>
  <c r="AW97" i="1" s="1"/>
  <c r="F37" i="4"/>
  <c r="BD97" i="1"/>
  <c r="F37" i="2"/>
  <c r="BD95" i="1"/>
  <c r="F36" i="2"/>
  <c r="BC95" i="1" s="1"/>
  <c r="F35" i="3"/>
  <c r="BB96" i="1" s="1"/>
  <c r="F35" i="4"/>
  <c r="BB97" i="1"/>
  <c r="R125" i="3" l="1"/>
  <c r="R124" i="3"/>
  <c r="P125" i="3"/>
  <c r="P124" i="3"/>
  <c r="AU96" i="1"/>
  <c r="P129" i="2"/>
  <c r="P128" i="2"/>
  <c r="AU95" i="1"/>
  <c r="T125" i="3"/>
  <c r="T124" i="3"/>
  <c r="R129" i="2"/>
  <c r="R128" i="2"/>
  <c r="T129" i="2"/>
  <c r="T128" i="2"/>
  <c r="BK129" i="2"/>
  <c r="J129" i="2"/>
  <c r="J97" i="2" s="1"/>
  <c r="BK117" i="4"/>
  <c r="J117" i="4" s="1"/>
  <c r="J30" i="4" s="1"/>
  <c r="AG97" i="1" s="1"/>
  <c r="AN97" i="1" s="1"/>
  <c r="BK383" i="2"/>
  <c r="J383" i="2"/>
  <c r="J106" i="2"/>
  <c r="BK125" i="3"/>
  <c r="J125" i="3" s="1"/>
  <c r="J97" i="3" s="1"/>
  <c r="F33" i="4"/>
  <c r="AZ97" i="1" s="1"/>
  <c r="F33" i="2"/>
  <c r="AZ95" i="1"/>
  <c r="J33" i="3"/>
  <c r="AV96" i="1" s="1"/>
  <c r="AT96" i="1" s="1"/>
  <c r="J33" i="4"/>
  <c r="AV97" i="1"/>
  <c r="AT97" i="1"/>
  <c r="J33" i="2"/>
  <c r="AV95" i="1"/>
  <c r="AT95" i="1" s="1"/>
  <c r="F33" i="3"/>
  <c r="AZ96" i="1" s="1"/>
  <c r="BC94" i="1"/>
  <c r="W32" i="1"/>
  <c r="BA94" i="1"/>
  <c r="W30" i="1"/>
  <c r="BD94" i="1"/>
  <c r="W33" i="1" s="1"/>
  <c r="BB94" i="1"/>
  <c r="W31" i="1" s="1"/>
  <c r="J96" i="4" l="1"/>
  <c r="BK124" i="3"/>
  <c r="J124" i="3" s="1"/>
  <c r="J30" i="3" s="1"/>
  <c r="AG96" i="1" s="1"/>
  <c r="BK128" i="2"/>
  <c r="J128" i="2"/>
  <c r="J30" i="2" s="1"/>
  <c r="AG95" i="1" s="1"/>
  <c r="J39" i="4"/>
  <c r="AU94" i="1"/>
  <c r="AZ94" i="1"/>
  <c r="W29" i="1" s="1"/>
  <c r="AY94" i="1"/>
  <c r="AW94" i="1"/>
  <c r="AK30" i="1"/>
  <c r="AX94" i="1"/>
  <c r="J39" i="3" l="1"/>
  <c r="J39" i="2"/>
  <c r="J96" i="2"/>
  <c r="J96" i="3"/>
  <c r="AN96" i="1"/>
  <c r="AN95" i="1"/>
  <c r="AG94" i="1"/>
  <c r="AK26" i="1" s="1"/>
  <c r="AV94" i="1"/>
  <c r="AK29" i="1"/>
  <c r="AK35" i="1" l="1"/>
  <c r="AT94" i="1"/>
  <c r="AN94" i="1" s="1"/>
</calcChain>
</file>

<file path=xl/sharedStrings.xml><?xml version="1.0" encoding="utf-8"?>
<sst xmlns="http://schemas.openxmlformats.org/spreadsheetml/2006/main" count="5990" uniqueCount="969">
  <si>
    <t>Export Komplet</t>
  </si>
  <si>
    <t/>
  </si>
  <si>
    <t>2.0</t>
  </si>
  <si>
    <t>False</t>
  </si>
  <si>
    <t>{955f3796-4d18-449d-b37b-9b18b861f7ad}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</si>
  <si>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</si>
  <si>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</si>
  <si>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</si>
  <si>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</si>
  <si>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</si>
  <si>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</si>
  <si>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</si>
  <si>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</si>
  <si>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</si>
  <si>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20230062-1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</si>
  <si>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</si>
  <si>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</si>
  <si>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Čejetice, obnova vodovodu, ul. Vodárenská</t>
  </si>
  <si>
    <t>KSO:</t>
  </si>
  <si>
    <t>CC-CZ:</t>
  </si>
  <si>
    <t>Místo:</t>
  </si>
  <si>
    <t>Čejetice</t>
  </si>
  <si>
    <t>Datum:</t>
  </si>
  <si>
    <t>8. 7. 2024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</si>
  <si>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</si>
  <si>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</si>
  <si>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</si>
  <si>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</si>
  <si>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</si>
  <si>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</si>
  <si>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</si>
  <si>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</si>
  <si>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</si>
  <si>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</si>
  <si>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</si>
  <si>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</si>
  <si>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</si>
  <si>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</si>
  <si>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</si>
  <si>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</si>
  <si>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</si>
  <si>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</si>
  <si>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</si>
  <si>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</si>
  <si>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</si>
  <si>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</si>
  <si>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</si>
  <si>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</si>
  <si>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</si>
  <si>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</si>
  <si>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</si>
  <si>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</si>
  <si>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</si>
  <si>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</si>
  <si>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</si>
  <si>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</si>
  <si>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</si>
  <si>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</si>
  <si>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</si>
  <si>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</si>
  <si>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</si>
  <si>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</si>
  <si>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</si>
  <si>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</si>
  <si>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</si>
  <si>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</si>
  <si>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</si>
  <si>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</si>
  <si>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</si>
  <si>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</si>
  <si>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</si>
  <si>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</si>
  <si>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</si>
  <si>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</si>
  <si>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</si>
  <si>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</si>
  <si>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</si>
  <si>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</si>
  <si>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</si>
  <si>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</si>
  <si>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</si>
  <si>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</si>
  <si>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</si>
  <si>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</si>
  <si>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</si>
  <si>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</si>
  <si>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</si>
  <si>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Obnova vodovodního řadu v ulici Vodárenská</t>
  </si>
  <si>
    <t>STA</t>
  </si>
  <si>
    <t>1</t>
  </si>
  <si>
    <t>{468c56a2-1d83-4561-8a17-6eca97d645b3}</t>
  </si>
  <si>
    <t>2</t>
  </si>
  <si>
    <t>SO 01.2</t>
  </si>
  <si>
    <t>Výměna armatur v ulici Vodárenská a 1. úseku v Příčná</t>
  </si>
  <si>
    <t>{b32ca041-c6dc-4be3-abcd-242585d93d0b}</t>
  </si>
  <si>
    <t>05</t>
  </si>
  <si>
    <t>Vedlejší a ostaní náklady</t>
  </si>
  <si>
    <t>{d8300342-fe66-4faa-a31a-67c4a39249ab}</t>
  </si>
  <si>
    <t>KRYCÍ LIST SOUPISU PRACÍ</t>
  </si>
  <si>
    <t>Objekt:</t>
  </si>
  <si>
    <t>SO 01.1 - Obnova vodovodního řadu v ulici Vodárenská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</si>
  <si>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</si>
  <si>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</si>
  <si>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</si>
  <si>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</si>
  <si>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</si>
  <si>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</si>
  <si>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</si>
  <si>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</si>
  <si>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</si>
  <si>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</si>
  <si>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</si>
  <si>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</si>
  <si>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</si>
  <si>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</si>
  <si>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</si>
  <si>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</si>
  <si>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</si>
  <si>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</si>
  <si>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</si>
  <si>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</si>
  <si>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</si>
  <si>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</si>
  <si>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</si>
  <si>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</si>
  <si>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</si>
  <si>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</si>
  <si>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</si>
  <si>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</si>
  <si>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</si>
  <si>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</si>
  <si>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</si>
  <si>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</si>
  <si>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</si>
  <si>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</si>
  <si>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</si>
  <si>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</si>
  <si>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</si>
  <si>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</si>
  <si>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CS ÚRS 2024 02</t>
  </si>
  <si>
    <t>4</t>
  </si>
  <si>
    <t>1835308790</t>
  </si>
  <si>
    <t>VV</t>
  </si>
  <si>
    <t>výkres D.4.1</t>
  </si>
  <si>
    <t>délky dle tabulky kubatur</t>
  </si>
  <si>
    <t>339,3*1,0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</si>
  <si>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</si>
  <si>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</si>
  <si>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225125723</t>
  </si>
  <si>
    <t>provizorní povrch</t>
  </si>
  <si>
    <t>3</t>
  </si>
  <si>
    <t>113154543</t>
  </si>
  <si>
    <t>Frézování živičného podkladu nebo krytu s naložením hmot na dopravní prostředek plochy přes 500 do 2 000 m2 pruhu šířky přes 1 m, tloušťky vrstvy 50 mm</t>
  </si>
  <si>
    <t>-2100724460</t>
  </si>
  <si>
    <t>339,3*1,6</t>
  </si>
  <si>
    <t>Součet</t>
  </si>
  <si>
    <t>113154538</t>
  </si>
  <si>
    <t>Frézování živičného podkladu nebo krytu s naložením hmot na dopravní prostředek plochy přes 500 do 2 000 m2 pruhu šířky do 1 m, tloušťky vrstvy 100 mm</t>
  </si>
  <si>
    <t>917983045</t>
  </si>
  <si>
    <t>5</t>
  </si>
  <si>
    <t>115101201</t>
  </si>
  <si>
    <t>Čerpání vody na dopravní výšku do 10 m s uvažovaným průměrným přítokem do 500 l/min</t>
  </si>
  <si>
    <t>hod</t>
  </si>
  <si>
    <t>835067747</t>
  </si>
  <si>
    <t>80,0 "odborný odhad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</si>
  <si>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</si>
  <si>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</si>
  <si>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</si>
  <si>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</si>
  <si>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-25884218</t>
  </si>
  <si>
    <t>8*1,0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</si>
  <si>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</si>
  <si>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</si>
  <si>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</si>
  <si>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-911610674</t>
  </si>
  <si>
    <t>9*1,0</t>
  </si>
  <si>
    <t>8</t>
  </si>
  <si>
    <t>130001101</t>
  </si>
  <si>
    <t>Příplatek k cenám hloubených vykopávek za ztížení vykopávky v blízkosti podzemního vedení nebo výbušnin pro jakoukoliv třídu horniny</t>
  </si>
  <si>
    <t>m3</t>
  </si>
  <si>
    <t>870274820</t>
  </si>
  <si>
    <t>(8+9)*2*0,5*1,0*1,54</t>
  </si>
  <si>
    <t>9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</si>
  <si>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</si>
  <si>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</si>
  <si>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-2120981219</t>
  </si>
  <si>
    <t>dle tabulky kubatur</t>
  </si>
  <si>
    <t>50 % celkového výkopu</t>
  </si>
  <si>
    <t>řad</t>
  </si>
  <si>
    <t>369,21*0,5</t>
  </si>
  <si>
    <t>393,3*((0,2+0,1)/2*1,0)*0,5</t>
  </si>
  <si>
    <t>10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</si>
  <si>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</si>
  <si>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</si>
  <si>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-319003853</t>
  </si>
  <si>
    <t>11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</si>
  <si>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</si>
  <si>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</si>
  <si>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-1668304501</t>
  </si>
  <si>
    <t>vybourání stávajících AŠ</t>
  </si>
  <si>
    <t>2,6*2,6*0,3</t>
  </si>
  <si>
    <t>2*1,0*0,3*1,7</t>
  </si>
  <si>
    <t>2,6*0,3*1,7</t>
  </si>
  <si>
    <t>151811131</t>
  </si>
  <si>
    <t>Zřízení pažicích boxů pro pažení a rozepření stěn rýh podzemního vedení hloubka výkopu do 4 m, šířka do 1,2 m</t>
  </si>
  <si>
    <t>82772784</t>
  </si>
  <si>
    <t>1043,8</t>
  </si>
  <si>
    <t>13</t>
  </si>
  <si>
    <t>151811231</t>
  </si>
  <si>
    <t>Odstranění pažicích boxů pro pažení a rozepření stěn rýh podzemního vedení hloubka výkopu do 4 m, šířka do 1,2 m</t>
  </si>
  <si>
    <t>1460971562</t>
  </si>
  <si>
    <t>dle položky zřízení</t>
  </si>
  <si>
    <t>14</t>
  </si>
  <si>
    <t>162701105-R</t>
  </si>
  <si>
    <t>Likvidace přebytečné zeminy v souladu s platnou legislativou o odpadech</t>
  </si>
  <si>
    <t>2061061907</t>
  </si>
  <si>
    <t>- vodorovný přesun sypaniny</t>
  </si>
  <si>
    <t>- poplatek za uložení</t>
  </si>
  <si>
    <t>214,103+214,103</t>
  </si>
  <si>
    <t>15</t>
  </si>
  <si>
    <t>174151101</t>
  </si>
  <si>
    <t>Zásyp sypaninou z jakékoliv horniny strojně s uložením výkopku ve vrstvách se zhutněním jam, šachet, rýh nebo kolem objektů v těchto vykopávkách</t>
  </si>
  <si>
    <t>1469198385</t>
  </si>
  <si>
    <t>226,71</t>
  </si>
  <si>
    <t>16</t>
  </si>
  <si>
    <t>M</t>
  </si>
  <si>
    <t>58331202r</t>
  </si>
  <si>
    <t>štěrkodrť netříděná do 100mm</t>
  </si>
  <si>
    <t>t</t>
  </si>
  <si>
    <t>961666518</t>
  </si>
  <si>
    <t>P</t>
  </si>
  <si>
    <t>Poznámka k položce:_x000D_
Hmotnost 2 t/m3</t>
  </si>
  <si>
    <t>226,71*2,0</t>
  </si>
  <si>
    <t>-393,3*1,0*0,15*2,0</t>
  </si>
  <si>
    <t>17</t>
  </si>
  <si>
    <t>58343959</t>
  </si>
  <si>
    <t>kamenivo drcené hrubé frakce 32/63</t>
  </si>
  <si>
    <t>1583301811</t>
  </si>
  <si>
    <t>393,0*1,0*0,15*2,0</t>
  </si>
  <si>
    <t>18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</si>
  <si>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</si>
  <si>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</si>
  <si>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1873702858</t>
  </si>
  <si>
    <t>87,77</t>
  </si>
  <si>
    <t>19</t>
  </si>
  <si>
    <t>58331201</t>
  </si>
  <si>
    <t>štěrkopísek netříděný</t>
  </si>
  <si>
    <t>1478518747</t>
  </si>
  <si>
    <t>87,77*2 'Přepočtené koeficientem množství</t>
  </si>
  <si>
    <t>Zakládání</t>
  </si>
  <si>
    <t>20</t>
  </si>
  <si>
    <t>211531111</t>
  </si>
  <si>
    <t>Výplň kamenivem do rýh odvodňovacích žeber nebo trativodů bez zhutnění, s úpravou povrchu výplně kamenivem hrubým drceným frakce 16 až 63 mm</t>
  </si>
  <si>
    <t>607747851</t>
  </si>
  <si>
    <t>339,3*((0,2+0,1)/2*1,0)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</si>
  <si>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</si>
  <si>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</si>
  <si>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-1359162490</t>
  </si>
  <si>
    <t>Vodorovné konstrukce</t>
  </si>
  <si>
    <t>22</t>
  </si>
  <si>
    <t>451573111</t>
  </si>
  <si>
    <t>Lože pod potrubí, stoky a drobné objekty v otevřeném výkopu z písku a štěrkopísku do 63 mm</t>
  </si>
  <si>
    <t>898115490</t>
  </si>
  <si>
    <t>50,9</t>
  </si>
  <si>
    <t>23</t>
  </si>
  <si>
    <t>452111111</t>
  </si>
  <si>
    <t>Osazení betonových dílců pražců pod potrubí v otevřeném výkopu, průřezové plochy do 25000 mm2</t>
  </si>
  <si>
    <t>kus</t>
  </si>
  <si>
    <t>1204735543</t>
  </si>
  <si>
    <t>24</t>
  </si>
  <si>
    <t>5922826620</t>
  </si>
  <si>
    <t>kostka betonová min. rozměr 200x200x50</t>
  </si>
  <si>
    <t>-1652412543</t>
  </si>
  <si>
    <t>25</t>
  </si>
  <si>
    <t>452313151</t>
  </si>
  <si>
    <t>Podkladní a zajišťovací konstrukce z betonu prostého v otevřeném výkopu bez zvýšených nároků na prostředí bloky pro potrubí z betonu tř. C 20/25</t>
  </si>
  <si>
    <t>-1345348846</t>
  </si>
  <si>
    <t>5*0,8*0,25*0,2 "OB 1</t>
  </si>
  <si>
    <t>1*0,25*0,3*0,3 "OB 2</t>
  </si>
  <si>
    <t>3*0,3*0,4*0,55 "OB 3</t>
  </si>
  <si>
    <t>Komunikace pozemní</t>
  </si>
  <si>
    <t>26</t>
  </si>
  <si>
    <t>564851011</t>
  </si>
  <si>
    <t>Podklad ze štěrkodrti ŠD s rozprostřením a zhutněním plochy jednotlivě do 100 m2, po zhutnění tl. 150 mm</t>
  </si>
  <si>
    <t>-945390301</t>
  </si>
  <si>
    <t>2*339,3*1,0</t>
  </si>
  <si>
    <t>27</t>
  </si>
  <si>
    <t>564871116-R</t>
  </si>
  <si>
    <t>Podklad ze štěrkodrti ŠD s rozprostřením a zhutněním plochy přes 100 m2, po zhutnění tl. 300 mm</t>
  </si>
  <si>
    <t>-2119014182</t>
  </si>
  <si>
    <t>bude použita štěrkodrť odtěžena z komunikace</t>
  </si>
  <si>
    <t>28</t>
  </si>
  <si>
    <t>564931412-R</t>
  </si>
  <si>
    <t>Podklad nebo podsyp z asfaltového recyklátu s rozprostřením a zhutněním plochy přes 100 m2, po zhutnění tl. 100 mm</t>
  </si>
  <si>
    <t>-1596408941</t>
  </si>
  <si>
    <t>bude použit recyklát odtěžený z komunikace</t>
  </si>
  <si>
    <t>29</t>
  </si>
  <si>
    <t>565135101</t>
  </si>
  <si>
    <t>Asfaltový beton vrstva podkladní ACP 16 (obalované kamenivo střednězrnné - OKS) s rozprostřením a zhutněním v pruhu šířky do 1,5 m, po zhutnění tl. 50 mm</t>
  </si>
  <si>
    <t>-1069815537</t>
  </si>
  <si>
    <t>30</t>
  </si>
  <si>
    <t>573111112</t>
  </si>
  <si>
    <t>Postřik infiltrační PI z asfaltu silničního s posypem kamenivem, v množství 1,00 kg/m2</t>
  </si>
  <si>
    <t>-810295441</t>
  </si>
  <si>
    <t>31</t>
  </si>
  <si>
    <t>573211109</t>
  </si>
  <si>
    <t>Postřik spojovací PS bez posypu kamenivem z asfaltu silničního, v množství 0,50 kg/m2</t>
  </si>
  <si>
    <t>-1810764396</t>
  </si>
  <si>
    <t>32</t>
  </si>
  <si>
    <t>577144111</t>
  </si>
  <si>
    <t>Asfaltový beton vrstva obrusná ACO 11 (ABS) s rozprostřením a se zhutněním z nemodifikovaného asfaltu v pruhu šířky do 3 m tř. I (ACO 11+), po zhutnění tl. 50 mm</t>
  </si>
  <si>
    <t>-1771933958</t>
  </si>
  <si>
    <t>Trubní vedení</t>
  </si>
  <si>
    <t>33</t>
  </si>
  <si>
    <t>850265121</t>
  </si>
  <si>
    <t>Výřez nebo výsek na potrubí z trub litinových tlakových nebo plastických hmot DN 100</t>
  </si>
  <si>
    <t>-1226654582</t>
  </si>
  <si>
    <t>34</t>
  </si>
  <si>
    <t>850311811</t>
  </si>
  <si>
    <t>Bourání stávajícího potrubí z trub litinových hrdlových nebo přírubových v otevřeném výkopu DN do 150</t>
  </si>
  <si>
    <t>1075954916</t>
  </si>
  <si>
    <t>35</t>
  </si>
  <si>
    <t>850315121</t>
  </si>
  <si>
    <t>Výřez nebo výsek na potrubí z trub litinových tlakových nebo plastických hmot DN 150</t>
  </si>
  <si>
    <t>449205305</t>
  </si>
  <si>
    <t>36</t>
  </si>
  <si>
    <t>851261131</t>
  </si>
  <si>
    <t>Montáž potrubí z trub litinových tlakových hrdlových v otevřeném výkopu s integrovaným těsněním DN 100</t>
  </si>
  <si>
    <t>-637230719</t>
  </si>
  <si>
    <t>37</t>
  </si>
  <si>
    <t>55253001</t>
  </si>
  <si>
    <t>trouba vodovodní litinová hrdlová Pz dl 6m DN 100</t>
  </si>
  <si>
    <t>-1522632083</t>
  </si>
  <si>
    <t>38</t>
  </si>
  <si>
    <t>851311131</t>
  </si>
  <si>
    <t>Montáž potrubí z trub litinových tlakových hrdlových v otevřeném výkopu s integrovaným těsněním DN 150</t>
  </si>
  <si>
    <t>959122376</t>
  </si>
  <si>
    <t>39</t>
  </si>
  <si>
    <t>55253003</t>
  </si>
  <si>
    <t>trouba vodovodní litinová hrdlová Pz dl 6m DN 150</t>
  </si>
  <si>
    <t>1073535706</t>
  </si>
  <si>
    <t>40</t>
  </si>
  <si>
    <t>857241131</t>
  </si>
  <si>
    <t>Montáž litinových tvarovek na potrubí litinovém tlakovém jednoosých na potrubí z trub hrdlových v otevřeném výkopu, kanálu nebo v šachtě s integrovaným těsněním DN 80</t>
  </si>
  <si>
    <t>-225912923</t>
  </si>
  <si>
    <t>41</t>
  </si>
  <si>
    <t>55253904</t>
  </si>
  <si>
    <t>koleno hrdlové z tvárné litiny,práškový epoxid tl 250µm MMK-kus DN 80-11,25°</t>
  </si>
  <si>
    <t>-372779597</t>
  </si>
  <si>
    <t>42</t>
  </si>
  <si>
    <t>857242122</t>
  </si>
  <si>
    <t>Montáž litinových tvarovek na potrubí litinovém tlakovém jednoosých na potrubí z trub přírubových v otevřeném výkopu, kanálu nebo v šachtě DN 80</t>
  </si>
  <si>
    <t>-881463156</t>
  </si>
  <si>
    <t>43</t>
  </si>
  <si>
    <t>55252231</t>
  </si>
  <si>
    <t>trouba přírubová PN10/16/25/40 DN 80 dl 1000mm</t>
  </si>
  <si>
    <t>273611626</t>
  </si>
  <si>
    <t>44</t>
  </si>
  <si>
    <t>55.505008020016</t>
  </si>
  <si>
    <t>KOLENO PATNÍ PŘÍRUBOVÉ DLOUHÉ 80</t>
  </si>
  <si>
    <t>1530049762</t>
  </si>
  <si>
    <t>45</t>
  </si>
  <si>
    <t>55253660</t>
  </si>
  <si>
    <t>příruba zaslepovací litinová vodovodní PN10/40 X-kus DN 80</t>
  </si>
  <si>
    <t>-91755166</t>
  </si>
  <si>
    <t>46</t>
  </si>
  <si>
    <t>857244122</t>
  </si>
  <si>
    <t>Montáž litinových tvarovek na potrubí litinovém tlakovém odbočných na potrubí z trub přírubových v otevřeném výkopu, kanálu nebo v šachtě DN 80</t>
  </si>
  <si>
    <t>2028983002</t>
  </si>
  <si>
    <t>47</t>
  </si>
  <si>
    <t>55253590</t>
  </si>
  <si>
    <t>kříž přírubový litinový PN10/16 TT-kus DN 80/80</t>
  </si>
  <si>
    <t>-30514704</t>
  </si>
  <si>
    <t>48</t>
  </si>
  <si>
    <t>857251141</t>
  </si>
  <si>
    <t>Montáž litinových tvarovek na potrubí litinovém tlakovém jednoosých na potrubí z trub hrdlových v otevřeném výkopu, kanálu nebo v šachtě s těsnícím nebo zámkovým spojem vnějšího průměru DN/OD 90</t>
  </si>
  <si>
    <t>2104162258</t>
  </si>
  <si>
    <t>49</t>
  </si>
  <si>
    <t>5.94480</t>
  </si>
  <si>
    <t>Univerzální jištěná spojka na PE, PVC, LT a ocel. potrubí, DN 80, rozsah 82-106 mm</t>
  </si>
  <si>
    <t>-1332229895</t>
  </si>
  <si>
    <t>50</t>
  </si>
  <si>
    <t>857251151</t>
  </si>
  <si>
    <t>Montáž litinových tvarovek na potrubí litinovém tlakovém jednoosých na potrubí z trub hrdlových v otevřeném výkopu, kanálu nebo v šachtě s přírubovým koncem vnějšího průměru DN/OD 90</t>
  </si>
  <si>
    <t>1849911448</t>
  </si>
  <si>
    <t>51</t>
  </si>
  <si>
    <t>55251186</t>
  </si>
  <si>
    <t>tvarovka přírubová s hrdlem E, PN 10-16 DN 90/příruba DN 80</t>
  </si>
  <si>
    <t>86847245</t>
  </si>
  <si>
    <t>52</t>
  </si>
  <si>
    <t>857261131</t>
  </si>
  <si>
    <t>Montáž litinových tvarovek na potrubí litinovém tlakovém jednoosých na potrubí z trub hrdlových v otevřeném výkopu, kanálu nebo v šachtě s integrovaným těsněním DN 100</t>
  </si>
  <si>
    <t>-695796277</t>
  </si>
  <si>
    <t>53</t>
  </si>
  <si>
    <t>55253905</t>
  </si>
  <si>
    <t>koleno hrdlové z tvárné litiny,práškový epoxid tl 250µm MMK-kus DN 100-11,25°</t>
  </si>
  <si>
    <t>92538029</t>
  </si>
  <si>
    <t>54</t>
  </si>
  <si>
    <t>55253929</t>
  </si>
  <si>
    <t>koleno hrdlové z tvárné litiny,práškový epoxid tl 250µm MMK-kus DN 100-30°</t>
  </si>
  <si>
    <t>-325847781</t>
  </si>
  <si>
    <t>55</t>
  </si>
  <si>
    <t>55253941</t>
  </si>
  <si>
    <t>koleno hrdlové z tvárné litiny,práškový epoxid tl 250µm MMK-kus DN 100-45°</t>
  </si>
  <si>
    <t>169860052</t>
  </si>
  <si>
    <t>56</t>
  </si>
  <si>
    <t>857261151</t>
  </si>
  <si>
    <t>Montáž litinových tvarovek na potrubí litinovém tlakovém jednoosých na potrubí z trub hrdlových v otevřeném výkopu, kanálu nebo v šachtě s přírubovým koncem vnějšího průměru DN/OD 110</t>
  </si>
  <si>
    <t>76392940</t>
  </si>
  <si>
    <t>57</t>
  </si>
  <si>
    <t>55251187</t>
  </si>
  <si>
    <t>tvarovka přírubová s hrdlem E, PN 10-16 DN 110/příruba DN 100</t>
  </si>
  <si>
    <t>2028980149</t>
  </si>
  <si>
    <t>58</t>
  </si>
  <si>
    <t>857262122</t>
  </si>
  <si>
    <t>Montáž litinových tvarovek na potrubí litinovém tlakovém jednoosých na potrubí z trub přírubových v otevřeném výkopu, kanálu nebo v šachtě DN 100</t>
  </si>
  <si>
    <t>-57609156</t>
  </si>
  <si>
    <t>59</t>
  </si>
  <si>
    <t>55253489</t>
  </si>
  <si>
    <t>tvarovka přírubová litinová s hladkým koncem,práškový epoxid tl 250µm F-kus DN 80</t>
  </si>
  <si>
    <t>1983261378</t>
  </si>
  <si>
    <t>60</t>
  </si>
  <si>
    <t>55259815</t>
  </si>
  <si>
    <t>přechod přírubový tvárná litina dl 200mm DN 100/80</t>
  </si>
  <si>
    <t>-754657892</t>
  </si>
  <si>
    <t>61</t>
  </si>
  <si>
    <t>857264122</t>
  </si>
  <si>
    <t>Montáž litinových tvarovek na potrubí litinovém tlakovém odbočných na potrubí z trub přírubových v otevřeném výkopu, kanálu nebo v šachtě DN 100</t>
  </si>
  <si>
    <t>528871968</t>
  </si>
  <si>
    <t>62</t>
  </si>
  <si>
    <t>55253517</t>
  </si>
  <si>
    <t>tvarovka přírubová litinová s přírubovou odbočkou,práškový epoxid tl 250µm T-kus DN 100/100</t>
  </si>
  <si>
    <t>495738809</t>
  </si>
  <si>
    <t>63</t>
  </si>
  <si>
    <t>55253515</t>
  </si>
  <si>
    <t>tvarovka přírubová litinová s přírubovou odbočkou,práškový epoxid tl 250µm T-kus DN 100/80</t>
  </si>
  <si>
    <t>-1627006207</t>
  </si>
  <si>
    <t>64</t>
  </si>
  <si>
    <t>857271141</t>
  </si>
  <si>
    <t>Montáž litinových tvarovek na potrubí litinovém tlakovém jednoosých na potrubí z trub hrdlových v otevřeném výkopu, kanálu nebo v šachtě s těsnícím nebo zámkovým spojem vnějšího průměru DN/OD 125</t>
  </si>
  <si>
    <t>-1529660537</t>
  </si>
  <si>
    <t>65</t>
  </si>
  <si>
    <t>55.709405632</t>
  </si>
  <si>
    <t>WAGA - spojka redukovaná  DN 125 x 100; Rozsah d 132-155 x 104-132 / DN 125x100; jištění v tahu do  PN 16</t>
  </si>
  <si>
    <t>-1310634855</t>
  </si>
  <si>
    <t>Poznámka k položce:_x000D_
Rozsah d 132-155 x 104-132 / DN 125x100; jištění v tahu do  PN 16</t>
  </si>
  <si>
    <t>66</t>
  </si>
  <si>
    <t>125.2118063</t>
  </si>
  <si>
    <t>Vnitřní podpůrná vsuvka, typ 180, rozměr 125</t>
  </si>
  <si>
    <t>-369972672</t>
  </si>
  <si>
    <t>67</t>
  </si>
  <si>
    <t>857311141</t>
  </si>
  <si>
    <t>Montáž litinových tvarovek na potrubí litinovém tlakovém jednoosých na potrubí z trub hrdlových v otevřeném výkopu, kanálu nebo v šachtě s těsnícím nebo zámkovým spojem vnějšího průměru DN/OD 160</t>
  </si>
  <si>
    <t>1604534252</t>
  </si>
  <si>
    <t>68</t>
  </si>
  <si>
    <t>55.709305620</t>
  </si>
  <si>
    <t>WAGA  spojka   DN 150</t>
  </si>
  <si>
    <t>805610215</t>
  </si>
  <si>
    <t>Poznámka k položce:_x000D_
Rozsah d 154 - 192 / DN 150; jištění v tahu do  PN 16</t>
  </si>
  <si>
    <t>69</t>
  </si>
  <si>
    <t>15.2118063</t>
  </si>
  <si>
    <t>Vnitřní podpůrná vsuvka DN 150</t>
  </si>
  <si>
    <t>-2131955049</t>
  </si>
  <si>
    <t>70</t>
  </si>
  <si>
    <t>857312122</t>
  </si>
  <si>
    <t>Montáž litinových tvarovek na potrubí litinovém tlakovém jednoosých na potrubí z trub přírubových v otevřeném výkopu, kanálu nebo v šachtě DN 150</t>
  </si>
  <si>
    <t>-2058387764</t>
  </si>
  <si>
    <t>71</t>
  </si>
  <si>
    <t>55253492</t>
  </si>
  <si>
    <t>tvarovka přírubová litinová s hladkým koncem,práškový epoxid tl 250µm F-kus DN 150</t>
  </si>
  <si>
    <t>383599039</t>
  </si>
  <si>
    <t>72</t>
  </si>
  <si>
    <t>55253617</t>
  </si>
  <si>
    <t>přechod přírubový litinový PN10/16 FFR-kus dl 200mm DN 150/100</t>
  </si>
  <si>
    <t>56997331</t>
  </si>
  <si>
    <t>73</t>
  </si>
  <si>
    <t>871161211</t>
  </si>
  <si>
    <t>Montáž vodovodního potrubí z polyetylenu PE100 RC v otevřeném výkopu svařovaných elektrotvarovkou SDR 11/PN16 d 32 x 3,0 mm</t>
  </si>
  <si>
    <t>-670348859</t>
  </si>
  <si>
    <t>74</t>
  </si>
  <si>
    <t>28613500r</t>
  </si>
  <si>
    <t>potrubí vodovodní PE100 SDR11 32x3,0mm</t>
  </si>
  <si>
    <t>-873237102</t>
  </si>
  <si>
    <t>75</t>
  </si>
  <si>
    <t>871161211-R</t>
  </si>
  <si>
    <t>Montáž vodovodního potrubí z polyetylenu PE100 RC v otevřeném výkopu svařovaných elektrotvarovkou SDR 11/PN16 d 25</t>
  </si>
  <si>
    <t>-398778944</t>
  </si>
  <si>
    <t>76</t>
  </si>
  <si>
    <t>28613762</t>
  </si>
  <si>
    <t>potrubí vodovodní jednovrstvé LDPE-40 D 25x2,3mm PN6</t>
  </si>
  <si>
    <t>-1401438875</t>
  </si>
  <si>
    <t>77</t>
  </si>
  <si>
    <t>871241221</t>
  </si>
  <si>
    <t>Montáž vodovodního potrubí z polyetylenu PE100 RC v otevřeném výkopu svařovaných elektrotvarovkou SDR 17/PN10 d 90 x 5,4 mm</t>
  </si>
  <si>
    <t>1696885252</t>
  </si>
  <si>
    <t>výkres D.4.2</t>
  </si>
  <si>
    <t>24*1,0</t>
  </si>
  <si>
    <t>78</t>
  </si>
  <si>
    <t>28613129</t>
  </si>
  <si>
    <t>potrubí vodovodní jednovrstvé PE100 RC PN 10 SDR17 90x5,4mm</t>
  </si>
  <si>
    <t>861740002</t>
  </si>
  <si>
    <t>79</t>
  </si>
  <si>
    <t>871251221-R</t>
  </si>
  <si>
    <t>Provizorní zakrytí vrchu zemní soupravy uzávěru</t>
  </si>
  <si>
    <t>ks</t>
  </si>
  <si>
    <t>-665639648</t>
  </si>
  <si>
    <t>montáž včetně materiálu</t>
  </si>
  <si>
    <t>-např. sek PE 110 + záslepka</t>
  </si>
  <si>
    <t>80</t>
  </si>
  <si>
    <t>877152001</t>
  </si>
  <si>
    <t>Montáž svěrných (mechanických) spojek na vodovodním potrubí spojek, kolen 90° nebo redukcí d 25</t>
  </si>
  <si>
    <t>-530879336</t>
  </si>
  <si>
    <t>81</t>
  </si>
  <si>
    <t>55.2110125</t>
  </si>
  <si>
    <t>Isiflo spojka přímá opravná, typ 101, rozměr 25x25</t>
  </si>
  <si>
    <t>-457718780</t>
  </si>
  <si>
    <t>82</t>
  </si>
  <si>
    <t>55.2118025</t>
  </si>
  <si>
    <t>Isiflo vnitřní podpůrná vsuvka, typ 180, rozměr 25</t>
  </si>
  <si>
    <t>-1282331098</t>
  </si>
  <si>
    <t>83</t>
  </si>
  <si>
    <t>877161101</t>
  </si>
  <si>
    <t>Montáž tvarovek na vodovodním plastovém potrubí z polyetylenu PE 100 elektrotvarovek SDR 11/PN16 spojek, oblouků nebo redukcí d 32</t>
  </si>
  <si>
    <t>808078345</t>
  </si>
  <si>
    <t>84</t>
  </si>
  <si>
    <t>28615969</t>
  </si>
  <si>
    <t>elektrospojka SDR11 PE 100 PN16 D 32mm</t>
  </si>
  <si>
    <t>-480201076</t>
  </si>
  <si>
    <t>85</t>
  </si>
  <si>
    <t>877162001</t>
  </si>
  <si>
    <t>Montáž svěrných (mechanických) spojek na vodovodním potrubí spojek, kolen 90° nebo redukcí d 32</t>
  </si>
  <si>
    <t>-1210813807</t>
  </si>
  <si>
    <t>86</t>
  </si>
  <si>
    <t>55.2110032</t>
  </si>
  <si>
    <t>Isiflo spojka přímá,  rozměr 32x32</t>
  </si>
  <si>
    <t>933048450</t>
  </si>
  <si>
    <t>87</t>
  </si>
  <si>
    <t>55.2118032</t>
  </si>
  <si>
    <t>Isiflo vnitřní podpůrná vsuvka, typ 180, rozměr 32</t>
  </si>
  <si>
    <t>-954828734</t>
  </si>
  <si>
    <t>88</t>
  </si>
  <si>
    <t>891161321</t>
  </si>
  <si>
    <t>Montáž vodovodních armatur na potrubí šoupátek pro domovní přípojky se závitovými konci PN16 G 1"</t>
  </si>
  <si>
    <t>229922126</t>
  </si>
  <si>
    <t>89</t>
  </si>
  <si>
    <t>42221551</t>
  </si>
  <si>
    <t>šoupátko domovní přípojky litinové vnitřní/vnitřní závit PN16 1"x1"</t>
  </si>
  <si>
    <t>1545933958</t>
  </si>
  <si>
    <t>90</t>
  </si>
  <si>
    <t>55.960110016003</t>
  </si>
  <si>
    <t>SOUPRAVA ZEMNÍ TELESKOPICKÁ DOM. ŠOUPÁTKA-1,0-1,6 3/4"-2" (1,0-1,6m)</t>
  </si>
  <si>
    <t>1053295343</t>
  </si>
  <si>
    <t>91</t>
  </si>
  <si>
    <t>891181811</t>
  </si>
  <si>
    <t>Demontáž vodovodních armatur na potrubí šoupátek nebo klapek uzavíracích v otevřeném výkopu nebo v šachtách DN 40</t>
  </si>
  <si>
    <t>-1542814568</t>
  </si>
  <si>
    <t>92</t>
  </si>
  <si>
    <t>891241112</t>
  </si>
  <si>
    <t>Montáž vodovodních armatur na potrubí šoupátek nebo klapek uzavíracích v otevřeném výkopu nebo v šachtách s osazením zemní soupravy (bez poklopů) DN 80</t>
  </si>
  <si>
    <t>1787017174</t>
  </si>
  <si>
    <t>93</t>
  </si>
  <si>
    <t>42221303</t>
  </si>
  <si>
    <t>šoupátko pitná voda litina GGG 50 krátká stavební dl PN10/16 DN 80x180mm</t>
  </si>
  <si>
    <t>-1336785717</t>
  </si>
  <si>
    <t>94</t>
  </si>
  <si>
    <t>55.950108000003</t>
  </si>
  <si>
    <t>SOUPRAVA ZEMNÍ TELESKOPICKÁ E1/A-1,3 -1,8 65-80 E1/80 A (1,3-1,8m)</t>
  </si>
  <si>
    <t>49377431</t>
  </si>
  <si>
    <t>95</t>
  </si>
  <si>
    <t>891247112</t>
  </si>
  <si>
    <t>Montáž vodovodních armatur na potrubí hydrantů podzemních (bez osazení poklopů) DN 80</t>
  </si>
  <si>
    <t>-319658737</t>
  </si>
  <si>
    <t>96</t>
  </si>
  <si>
    <t>42273589</t>
  </si>
  <si>
    <t>hydrant podzemní DN 80 PN 16 jednoduchý uzávěr krycí v 1000mm</t>
  </si>
  <si>
    <t>1861841284</t>
  </si>
  <si>
    <t>97</t>
  </si>
  <si>
    <t>891261112</t>
  </si>
  <si>
    <t>Montáž vodovodních armatur na potrubí šoupátek nebo klapek uzavíracích v otevřeném výkopu nebo v šachtách s osazením zemní soupravy (bez poklopů) DN 100</t>
  </si>
  <si>
    <t>801183265</t>
  </si>
  <si>
    <t>98</t>
  </si>
  <si>
    <t>42221304</t>
  </si>
  <si>
    <t>šoupátko pitná voda litina GGG 50 krátká stavební dl PN10/16 DN 100x190mm</t>
  </si>
  <si>
    <t>-1084119454</t>
  </si>
  <si>
    <t>99</t>
  </si>
  <si>
    <t>55.950110000003</t>
  </si>
  <si>
    <t>SOUPRAVA ZEMNÍ TELESKOPICKÁ E1/A-1,3 -1,8 100 (1,3-1,8m)</t>
  </si>
  <si>
    <t>1061161900</t>
  </si>
  <si>
    <t>100</t>
  </si>
  <si>
    <t>891261811</t>
  </si>
  <si>
    <t>Demontáž vodovodních armatur na potrubí šoupátek nebo klapek uzavíracích v otevřeném výkopu nebo v šachtách DN 100</t>
  </si>
  <si>
    <t>-1300177062</t>
  </si>
  <si>
    <t>101</t>
  </si>
  <si>
    <t>891269111</t>
  </si>
  <si>
    <t>Montáž vodovodních armatur na potrubí navrtávacích pasů s ventilem Jt 1 MPa, na potrubí z trub litinových, ocelových nebo plastických hmot DN 100</t>
  </si>
  <si>
    <t>195380459</t>
  </si>
  <si>
    <t>102</t>
  </si>
  <si>
    <t>42271414</t>
  </si>
  <si>
    <t>pás navrtávací z tvárné litiny DN 100, pro litinové a ocelové potrubí, se závitovým výstupem 1",5/4",6/4",2"</t>
  </si>
  <si>
    <t>576145746</t>
  </si>
  <si>
    <t>103</t>
  </si>
  <si>
    <t>891311112</t>
  </si>
  <si>
    <t>Montáž vodovodních armatur na potrubí šoupátek nebo klapek uzavíracích v otevřeném výkopu nebo v šachtách s osazením zemní soupravy (bez poklopů) DN 150</t>
  </si>
  <si>
    <t>1193574693</t>
  </si>
  <si>
    <t>104</t>
  </si>
  <si>
    <t>42221306</t>
  </si>
  <si>
    <t>šoupátko pitná voda litina GGG 50 krátká stavební dl PN10/16 DN 150x210mm</t>
  </si>
  <si>
    <t>-1650205347</t>
  </si>
  <si>
    <t>105</t>
  </si>
  <si>
    <t>55.950112515003</t>
  </si>
  <si>
    <t>SOUPRAVA ZEMNÍ TELESKOPICKÁ E1/A-1,3 -1,8 125-150 (1,3-1,8m)</t>
  </si>
  <si>
    <t>734271160</t>
  </si>
  <si>
    <t>106</t>
  </si>
  <si>
    <t>892271111</t>
  </si>
  <si>
    <t>Tlakové zkoušky vodou na potrubí DN 100 nebo 125</t>
  </si>
  <si>
    <t>-1550818385</t>
  </si>
  <si>
    <t>107</t>
  </si>
  <si>
    <t>892273122</t>
  </si>
  <si>
    <t>Proplach a dezinfekce vodovodního potrubí DN od 80 do 125</t>
  </si>
  <si>
    <t>-1704495504</t>
  </si>
  <si>
    <t>108</t>
  </si>
  <si>
    <t>892351111</t>
  </si>
  <si>
    <t>Tlakové zkoušky vodou na potrubí DN 150 nebo 200</t>
  </si>
  <si>
    <t>-1439890696</t>
  </si>
  <si>
    <t>109</t>
  </si>
  <si>
    <t>892353122</t>
  </si>
  <si>
    <t>Proplach a dezinfekce vodovodního potrubí DN 150 nebo 200</t>
  </si>
  <si>
    <t>-1697479673</t>
  </si>
  <si>
    <t>110</t>
  </si>
  <si>
    <t>892372111</t>
  </si>
  <si>
    <t>Tlakové zkoušky vodou zabezpečení konců potrubí při tlakových zkouškách DN do 300</t>
  </si>
  <si>
    <t>1459408737</t>
  </si>
  <si>
    <t>111</t>
  </si>
  <si>
    <t>899101211</t>
  </si>
  <si>
    <t>Demontáž poklopů litinových a ocelových včetně rámů, hmotnosti jednotlivě do 50 kg</t>
  </si>
  <si>
    <t>553915793</t>
  </si>
  <si>
    <t>112</t>
  </si>
  <si>
    <t>899401111</t>
  </si>
  <si>
    <t>Osazení poklopů uličních s pevným rámem litinových ventilových</t>
  </si>
  <si>
    <t>-1197693630</t>
  </si>
  <si>
    <t>113</t>
  </si>
  <si>
    <t>42291402</t>
  </si>
  <si>
    <t>poklop litinový ventilový</t>
  </si>
  <si>
    <t>821034308</t>
  </si>
  <si>
    <t>114</t>
  </si>
  <si>
    <t>55.348100000000</t>
  </si>
  <si>
    <t>PODKLAD. DESKA  UNI UNI</t>
  </si>
  <si>
    <t>935328963</t>
  </si>
  <si>
    <t>115</t>
  </si>
  <si>
    <t>899401112</t>
  </si>
  <si>
    <t>Osazení poklopů uličních s pevným rámem litinových šoupátkových</t>
  </si>
  <si>
    <t>1558789960</t>
  </si>
  <si>
    <t>116</t>
  </si>
  <si>
    <t>42291352</t>
  </si>
  <si>
    <t>poklop litinový šoupátkový pro zemní soupravy osazení do terénu a do vozovky</t>
  </si>
  <si>
    <t>2068997376</t>
  </si>
  <si>
    <t>117</t>
  </si>
  <si>
    <t>-2116872506</t>
  </si>
  <si>
    <t>118</t>
  </si>
  <si>
    <t>899401113</t>
  </si>
  <si>
    <t>Osazení poklopů uličních s pevným rámem litinových hydrantových</t>
  </si>
  <si>
    <t>258334909</t>
  </si>
  <si>
    <t>119</t>
  </si>
  <si>
    <t>42291452</t>
  </si>
  <si>
    <t>poklop litinový hydrantový DN 80</t>
  </si>
  <si>
    <t>425961459</t>
  </si>
  <si>
    <t>120</t>
  </si>
  <si>
    <t>55.348200000000</t>
  </si>
  <si>
    <t>PODKLAD. DESKA  POD HYDRANT.POKLOP</t>
  </si>
  <si>
    <t>1716525966</t>
  </si>
  <si>
    <t>121</t>
  </si>
  <si>
    <t>899722113</t>
  </si>
  <si>
    <t>Krytí potrubí z plastů výstražnou fólií z PVC šířky přes 25 do 34 cm</t>
  </si>
  <si>
    <t>-700676069</t>
  </si>
  <si>
    <t>339,3+6,0</t>
  </si>
  <si>
    <t>122</t>
  </si>
  <si>
    <t>899913105-R</t>
  </si>
  <si>
    <t>Příplatek za nerezové šrouby a bandáže přírubových spojů</t>
  </si>
  <si>
    <t>-1383486055</t>
  </si>
  <si>
    <t>včetně materiálu</t>
  </si>
  <si>
    <t>Ostatní konstrukce a práce, bourání</t>
  </si>
  <si>
    <t>123</t>
  </si>
  <si>
    <t>919112233</t>
  </si>
  <si>
    <t>Řezání dilatačních spár v živičném krytu vytvoření komůrky pro těsnící zálivku šířky 20 mm, hloubky 40 mm</t>
  </si>
  <si>
    <t>1480537220</t>
  </si>
  <si>
    <t>2*339,3+2*1,6</t>
  </si>
  <si>
    <t>124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</si>
  <si>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</si>
  <si>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</si>
  <si>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361421493</t>
  </si>
  <si>
    <t>125</t>
  </si>
  <si>
    <t>919731122</t>
  </si>
  <si>
    <t>Zarovnání styčné plochy podkladu nebo krytu podél vybourané části komunikace nebo zpevněné plochy živičné tl. přes 50 do 100 mm</t>
  </si>
  <si>
    <t>109331055</t>
  </si>
  <si>
    <t>126</t>
  </si>
  <si>
    <t>919735112</t>
  </si>
  <si>
    <t>Řezání stávajícího živičného krytu nebo podkladu hloubky přes 50 do 100 mm</t>
  </si>
  <si>
    <t>283076649</t>
  </si>
  <si>
    <t>997</t>
  </si>
  <si>
    <t>Přesun sutě</t>
  </si>
  <si>
    <t>127</t>
  </si>
  <si>
    <t>997221551</t>
  </si>
  <si>
    <t>Vodorovná doprava suti bez naložení, ale se složením a s hrubým urovnáním ze sypkých materiálů, na vzdálenost do 1 km</t>
  </si>
  <si>
    <t>821390052</t>
  </si>
  <si>
    <t>štěrk a recyklát z podkladních vrstev na meziskládku a zpět</t>
  </si>
  <si>
    <t>(149,292+78,039)*2</t>
  </si>
  <si>
    <t>128</t>
  </si>
  <si>
    <t>997221551-R</t>
  </si>
  <si>
    <t>Likvidace suti v souladu s platnou legislativou o odpadech</t>
  </si>
  <si>
    <t>-960938985</t>
  </si>
  <si>
    <t>- vodorovný přesun</t>
  </si>
  <si>
    <t>(149,292+62,431+78,039+15,365)</t>
  </si>
  <si>
    <t>129</t>
  </si>
  <si>
    <t>997221611</t>
  </si>
  <si>
    <t>Nakládání na dopravní prostředky pro vodorovnou dopravu suti</t>
  </si>
  <si>
    <t>1577180388</t>
  </si>
  <si>
    <t>štěrkodrť a recyklát z meziskládky</t>
  </si>
  <si>
    <t>(149,292+62,431+78,039)</t>
  </si>
  <si>
    <t>998</t>
  </si>
  <si>
    <t>Přesun hmot</t>
  </si>
  <si>
    <t>130</t>
  </si>
  <si>
    <t>998273102</t>
  </si>
  <si>
    <t>Přesun hmot pro trubní vedení hloubené z trub litinových pro vodovody nebo kanalizace v otevřeném výkopu dopravní vzdálenost do 15 m</t>
  </si>
  <si>
    <t>-1808918087</t>
  </si>
  <si>
    <t>PSV</t>
  </si>
  <si>
    <t>Práce a dodávky PSV</t>
  </si>
  <si>
    <t>722</t>
  </si>
  <si>
    <t>Zdravotechnika - vnitřní vodovod</t>
  </si>
  <si>
    <t>131</t>
  </si>
  <si>
    <t>722270102</t>
  </si>
  <si>
    <t>Vodoměrové sestavy závitové G 1"</t>
  </si>
  <si>
    <t>soubor</t>
  </si>
  <si>
    <t>-1771459561</t>
  </si>
  <si>
    <t>132</t>
  </si>
  <si>
    <t>998722101</t>
  </si>
  <si>
    <t>Přesun hmot pro vnitřní vodovod stanovený z hmotnosti přesunovaného materiálu vodorovná dopravní vzdálenost do 50 m základní v objektech výšky do 6 m</t>
  </si>
  <si>
    <t>-881017315</t>
  </si>
  <si>
    <t>OST</t>
  </si>
  <si>
    <t>Ostatní</t>
  </si>
  <si>
    <t>133</t>
  </si>
  <si>
    <t>8999905.R1</t>
  </si>
  <si>
    <t>Zkouška průchodnosti potrubí do DN 100</t>
  </si>
  <si>
    <t>262144</t>
  </si>
  <si>
    <t>-775517626</t>
  </si>
  <si>
    <t>134</t>
  </si>
  <si>
    <t>8999905.R2</t>
  </si>
  <si>
    <t>Zkouška průchodnosti potrubí do DN 150</t>
  </si>
  <si>
    <t>1630860730</t>
  </si>
  <si>
    <t>135</t>
  </si>
  <si>
    <t>9000010.R</t>
  </si>
  <si>
    <t>Rozbor pitné vody dle vyhl.č.376/200 Sb.</t>
  </si>
  <si>
    <t>kpl</t>
  </si>
  <si>
    <t>1263670483</t>
  </si>
  <si>
    <t>136</t>
  </si>
  <si>
    <t>OST001</t>
  </si>
  <si>
    <t>Provizorní povrchové vedení</t>
  </si>
  <si>
    <t>815006756</t>
  </si>
  <si>
    <t>provizorní vedení pitného vodovodu z PE100  D63 vč. kolen, elektrospojek apod., 350,0 m</t>
  </si>
  <si>
    <t>provizorní vedení pitného vodovodu z PE100 D 32 vč. kolen apod., 50,0 m</t>
  </si>
  <si>
    <t>propojení PE32 se stávající vodovodní přípojkou spojkou isiflo nebo obdobně -24 ks</t>
  </si>
  <si>
    <t>domovní šoupátko na provizorní přípojce DN 25 - 24 ks</t>
  </si>
  <si>
    <t xml:space="preserve">propojení provizorního vodovodu D63 na stávající vodovodní řad (např. příruba DN100 s vnitřném závitem 2"+ vložka PE/mosaz 2"/63 ) </t>
  </si>
  <si>
    <t>včetně prací na přerušení stávajícího potrubí - 2 ks</t>
  </si>
  <si>
    <t>krácený rozbor vody z provizorního vodovodu - 1 ks</t>
  </si>
  <si>
    <t>průzkum napojených nemovotostí před zhotovením provizorního vodovodu a demontáž provizorního vodovodu - 1 kpl</t>
  </si>
  <si>
    <t>ruční výkop pro napojení provizorního vodovodu v hor. tř. 3 vč. vodorovného přesunu do 50 m -50 m3</t>
  </si>
  <si>
    <t>SO 01.2 - Výměna armatur v ulici Vodárenská a 1. úseku v Příčná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</si>
  <si>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</si>
  <si>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</si>
  <si>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1164063784</t>
  </si>
  <si>
    <t>6*2,0*1,0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</si>
  <si>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</si>
  <si>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</si>
  <si>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1561618463</t>
  </si>
  <si>
    <t>1,0*1,0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</si>
  <si>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</si>
  <si>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</si>
  <si>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-1460688832</t>
  </si>
  <si>
    <t>6*1,5*1,5</t>
  </si>
  <si>
    <t>1*1,0*1,0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</si>
  <si>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</si>
  <si>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</si>
  <si>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-510590830</t>
  </si>
  <si>
    <t>10*1,5*1,5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</si>
  <si>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</si>
  <si>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</si>
  <si>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-1178241170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</si>
  <si>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</si>
  <si>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</si>
  <si>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68676079</t>
  </si>
  <si>
    <t>113202111</t>
  </si>
  <si>
    <t>Vytrhání obrub s vybouráním lože, s přemístěním hmot na skládku na vzdálenost do 3 m nebo s naložením na dopravní prostředek z krajníků nebo obrubníků stojatých</t>
  </si>
  <si>
    <t>-1693392752</t>
  </si>
  <si>
    <t>7*2,0</t>
  </si>
  <si>
    <t>121112003</t>
  </si>
  <si>
    <t>Sejmutí ornice ručně při souvislé ploše, tl. vrstvy do 200 mm</t>
  </si>
  <si>
    <t>-2070906459</t>
  </si>
  <si>
    <t>7*1,5*1,0</t>
  </si>
  <si>
    <t>133212811</t>
  </si>
  <si>
    <t>Hloubení nezapažených šachet ručně v horninách třídy těžitelnosti I skupiny 3, půdorysná plocha výkopu do 4 m2</t>
  </si>
  <si>
    <t>-359914931</t>
  </si>
  <si>
    <t>17*1,5*1,5*1,5</t>
  </si>
  <si>
    <t>151101101</t>
  </si>
  <si>
    <t>Zřízení pažení a rozepření stěn rýh pro podzemní vedení příložné pro jakoukoliv mezerovitost, hloubky do 2 m</t>
  </si>
  <si>
    <t>919936911</t>
  </si>
  <si>
    <t>17*4*1,5*1,5</t>
  </si>
  <si>
    <t>151101111</t>
  </si>
  <si>
    <t>Odstranění pažení a rozepření stěn rýh pro podzemní vedení s uložením materiálu na vzdálenost do 3 m od kraje výkopu příložné, hloubky do 2 m</t>
  </si>
  <si>
    <t>-166480502</t>
  </si>
  <si>
    <t>1779594745</t>
  </si>
  <si>
    <t>57,375</t>
  </si>
  <si>
    <t>-18,9 "zpětný zásyp</t>
  </si>
  <si>
    <t>-1547588559</t>
  </si>
  <si>
    <t>zemina z výkopu</t>
  </si>
  <si>
    <t>7*1,5*1,5*1,5</t>
  </si>
  <si>
    <t>-7*1,5*1,5*(0,15+0,15)</t>
  </si>
  <si>
    <t>Mezisoučet</t>
  </si>
  <si>
    <t>náhrada výkopku</t>
  </si>
  <si>
    <t>10*1,5*1,5*1,5</t>
  </si>
  <si>
    <t>-10*1,5*1,5*(0,15+0,15)</t>
  </si>
  <si>
    <t>-518494908</t>
  </si>
  <si>
    <t>27,0*2,0</t>
  </si>
  <si>
    <t>-10*1,5*1,5*0,15*2,0</t>
  </si>
  <si>
    <t>-1228139322</t>
  </si>
  <si>
    <t>10*1,5*1,5*0,15*2,0</t>
  </si>
  <si>
    <t>1640920376</t>
  </si>
  <si>
    <t>17*1,5*1,5*0,15</t>
  </si>
  <si>
    <t>-1673363429</t>
  </si>
  <si>
    <t>5,738*2 'Přepočtené koeficientem množství</t>
  </si>
  <si>
    <t>181351003</t>
  </si>
  <si>
    <t>Rozprostření a urovnání ornice v rovině nebo ve svahu sklonu do 1:5 strojně při souvislé ploše do 100 m2, tl. vrstvy do 200 mm</t>
  </si>
  <si>
    <t>-1742823990</t>
  </si>
  <si>
    <t>dle položky sejmutí ornice</t>
  </si>
  <si>
    <t>181411121</t>
  </si>
  <si>
    <t>Založení trávníku na půdě předem připravené plochy do 1000 m2 výsevem včetně utažení lučního v rovině nebo na svahu do 1:5</t>
  </si>
  <si>
    <t>741082102</t>
  </si>
  <si>
    <t>10,5</t>
  </si>
  <si>
    <t>00572472</t>
  </si>
  <si>
    <t>osivo směs travní krajinná-rovinná</t>
  </si>
  <si>
    <t>kg</t>
  </si>
  <si>
    <t>-1888167072</t>
  </si>
  <si>
    <t>10,5*0,02</t>
  </si>
  <si>
    <t>594410298</t>
  </si>
  <si>
    <t>-1210321571</t>
  </si>
  <si>
    <t>-1882255332</t>
  </si>
  <si>
    <t>2041382639</t>
  </si>
  <si>
    <t>10*2*1,5*1,5</t>
  </si>
  <si>
    <t>6*2,0*1,0 "pod dlažbu</t>
  </si>
  <si>
    <t>1*1,0*1,0 "pod dlažbu</t>
  </si>
  <si>
    <t>564871016-R</t>
  </si>
  <si>
    <t>Podklad ze štěrkodrti ŠD s rozprostřením a zhutněním plochy jednotlivě do 100 m2, po zhutnění tl. 300 mm</t>
  </si>
  <si>
    <t>-778009274</t>
  </si>
  <si>
    <t>564930412-R</t>
  </si>
  <si>
    <t>Podklad nebo podsyp z asfaltového recyklátu s rozprostřením a zhutněním plochy jednotlivě do 100 m2, po zhutnění tl. 100 mm</t>
  </si>
  <si>
    <t>638642981</t>
  </si>
  <si>
    <t>2130123207</t>
  </si>
  <si>
    <t>-1660136865</t>
  </si>
  <si>
    <t>-1982120231</t>
  </si>
  <si>
    <t>-976805586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</si>
  <si>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</si>
  <si>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</si>
  <si>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1742973250</t>
  </si>
  <si>
    <t>z rozebrané dlažby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</si>
  <si>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</si>
  <si>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</si>
  <si>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1866821518</t>
  </si>
  <si>
    <t>1451202113</t>
  </si>
  <si>
    <t>17*1,0</t>
  </si>
  <si>
    <t>8068430</t>
  </si>
  <si>
    <t>762707115</t>
  </si>
  <si>
    <t>781931050</t>
  </si>
  <si>
    <t>-856348870</t>
  </si>
  <si>
    <t>-633350816</t>
  </si>
  <si>
    <t>-396125807</t>
  </si>
  <si>
    <t>-317788116</t>
  </si>
  <si>
    <t>742110233</t>
  </si>
  <si>
    <t>-409919247</t>
  </si>
  <si>
    <t>-1532398959</t>
  </si>
  <si>
    <t>-1551899702</t>
  </si>
  <si>
    <t>418481115</t>
  </si>
  <si>
    <t>891249111</t>
  </si>
  <si>
    <t>Montáž vodovodních armatur na potrubí navrtávacích pasů s ventilem Jt 1 MPa, na potrubí z trub litinových, ocelových nebo plastických hmot DN 80</t>
  </si>
  <si>
    <t>-671657223</t>
  </si>
  <si>
    <t>42271412</t>
  </si>
  <si>
    <t>pás navrtávací z tvárné litiny DN 80, pro litinové a ocelové potrubí, se závitovým výstupem 1",5/4",6/4",2"</t>
  </si>
  <si>
    <t>-2095362684</t>
  </si>
  <si>
    <t>-117899912</t>
  </si>
  <si>
    <t>1755320817</t>
  </si>
  <si>
    <t>2140583657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</si>
  <si>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</si>
  <si>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</si>
  <si>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-518112899</t>
  </si>
  <si>
    <t>z rozebraných obrub</t>
  </si>
  <si>
    <t>14,0</t>
  </si>
  <si>
    <t>-1148288894</t>
  </si>
  <si>
    <t>10*4*1,5</t>
  </si>
  <si>
    <t>1770899877</t>
  </si>
  <si>
    <t>786296418</t>
  </si>
  <si>
    <t>-1976104071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</si>
  <si>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</si>
  <si>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</si>
  <si>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-233967490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</si>
  <si>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</si>
  <si>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</si>
  <si>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-1005976861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</si>
  <si>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</si>
  <si>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</si>
  <si>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1523625129</t>
  </si>
  <si>
    <t>-1877601735</t>
  </si>
  <si>
    <t>4,205+9,9+7,11</t>
  </si>
  <si>
    <t>557402133</t>
  </si>
  <si>
    <t>05 - Vedlejší a ostaní náklady</t>
  </si>
  <si>
    <t>VRN - Vedlejší rozpočtové náklady</t>
  </si>
  <si>
    <t>VRN</t>
  </si>
  <si>
    <t>Vedlejší rozpočtové náklady</t>
  </si>
  <si>
    <t>01.1</t>
  </si>
  <si>
    <t>Zařízení staveniště, provozní vlivy</t>
  </si>
  <si>
    <t>Soub</t>
  </si>
  <si>
    <t>1024</t>
  </si>
  <si>
    <t>145820162</t>
  </si>
  <si>
    <t>viz technické podmínky</t>
  </si>
  <si>
    <t>01.3</t>
  </si>
  <si>
    <t>Fotodokumentace</t>
  </si>
  <si>
    <t>1886608710</t>
  </si>
  <si>
    <t>01.6</t>
  </si>
  <si>
    <t>Realizační dokumentace stavby pro části, kde zhotoviteli nepostačuje podrobnost zadávací dokumentace</t>
  </si>
  <si>
    <t>1469655330</t>
  </si>
  <si>
    <t>01.7</t>
  </si>
  <si>
    <t>Geometrické plány pro zřízení služebnosti inženýrské sítě pro celou stavbu</t>
  </si>
  <si>
    <t>1428724601</t>
  </si>
  <si>
    <t>01.8</t>
  </si>
  <si>
    <t>Doklady požadované k předání a převzetí díla</t>
  </si>
  <si>
    <t>-1471539403</t>
  </si>
  <si>
    <t>01.9</t>
  </si>
  <si>
    <t>Průběžné geodetické zaměřování stavby odborným geodetem</t>
  </si>
  <si>
    <t>-381954809</t>
  </si>
  <si>
    <t>01.11</t>
  </si>
  <si>
    <t>Pasportizace stávajících objektů - inventarizační prohlídky</t>
  </si>
  <si>
    <t>1305414891</t>
  </si>
  <si>
    <t>01.12</t>
  </si>
  <si>
    <t>Vytyčení podzemních zařízení, rizika a zvláštní opatření</t>
  </si>
  <si>
    <t>1052359233</t>
  </si>
  <si>
    <t>01.13</t>
  </si>
  <si>
    <t>Zaškolení pracovníků provozovatele/objednatele</t>
  </si>
  <si>
    <t>1695678833</t>
  </si>
  <si>
    <t>01.14</t>
  </si>
  <si>
    <t>Vytyčení stavby, ochrana godetických bodů před poškozením</t>
  </si>
  <si>
    <t>-1726934244</t>
  </si>
  <si>
    <t>01.15</t>
  </si>
  <si>
    <t>Zajištění a osvětlení výkopů a překopů</t>
  </si>
  <si>
    <t>72307430</t>
  </si>
  <si>
    <t>01.17</t>
  </si>
  <si>
    <t>Zvláštní požadavky na zhotovení</t>
  </si>
  <si>
    <t>-1088340938</t>
  </si>
  <si>
    <t>01.19</t>
  </si>
  <si>
    <t>Stavební povolení</t>
  </si>
  <si>
    <t>-1665361210</t>
  </si>
  <si>
    <t>01.20</t>
  </si>
  <si>
    <t>Dokumentace dopravně inženýrských opatření včetně projednání s dotčenými orgány</t>
  </si>
  <si>
    <t>1251336136</t>
  </si>
  <si>
    <t>Vypracování dokumentace dopravně inženýrských opatření</t>
  </si>
  <si>
    <t>pro zřízení, údržbu, přemístění a odstranění</t>
  </si>
  <si>
    <t>dopravního značení k dopravním omezením v místních komunikacích</t>
  </si>
  <si>
    <t>podle předpisů o pozemních komunikacích,</t>
  </si>
  <si>
    <t>01.21</t>
  </si>
  <si>
    <t>Dopravní značení na staveništi v místních komunikacích</t>
  </si>
  <si>
    <t>-2112326084</t>
  </si>
  <si>
    <t>Dopravně inženýrské opatření</t>
  </si>
  <si>
    <t>zřízení, údržba, přemístění a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</si>
</sst>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CCFFCC"/>
      </patternFill>
    </fill>
    <fill>
      <patternFill patternType="solid">
        <fgColor rgb="FFA7DC68"/>
      </patternFill>
    </fill>
    <fill>
      <patternFill patternType="solid">
        <fgColor rgb="FFFFD27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36" fillId="8" borderId="22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9" borderId="22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10" borderId="22" xfId="0" applyFont="1" applyFill="1" applyBorder="1" applyAlignment="1" applyProtection="1">
      <alignment horizontal="left" vertical="center" wrapText="1"/>
      <protection locked="0"/>
    </xf>
    <xf numFmtId="49" fontId="36" fillId="1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10" borderId="22" xfId="0" applyFont="1" applyFill="1" applyBorder="1" applyAlignment="1" applyProtection="1">
      <alignment horizontal="center" vertical="center" wrapText="1"/>
      <protection locked="0"/>
    </xf>
    <xf numFmtId="167" fontId="36" fillId="10" borderId="22" xfId="0" applyNumberFormat="1" applyFont="1" applyFill="1" applyBorder="1" applyAlignment="1" applyProtection="1">
      <alignment vertical="center"/>
      <protection locked="0"/>
    </xf>
    <xf numFmtId="4" fontId="36" fillId="10" borderId="22" xfId="0" applyNumberFormat="1" applyFont="1" applyFill="1" applyBorder="1" applyAlignment="1" applyProtection="1">
      <alignment vertical="center"/>
      <protection locked="0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0" fillId="0" borderId="0" xfId="0" applyNumberFormat="1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7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R5" s="21"/>
      <c r="BE5" s="225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6"/>
      <c r="BS8" s="18" t="s">
        <v>6</v>
      </c>
    </row>
    <row r="9" spans="1:74" s="1" customFormat="1" ht="14.45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226"/>
      <c r="BS10" s="18" t="s">
        <v>6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226"/>
      <c r="BS11" s="18" t="s">
        <v>6</v>
      </c>
    </row>
    <row r="12" spans="1:74" s="1" customFormat="1" ht="6.95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226"/>
      <c r="BS13" s="18" t="s">
        <v>6</v>
      </c>
    </row>
    <row r="14" spans="1:74" ht="12.75">
      <c r="B14" s="21"/>
      <c r="E14" s="231" t="s">
        <v>31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28</v>
      </c>
      <c r="AN14" s="30" t="s">
        <v>31</v>
      </c>
      <c r="AR14" s="21"/>
      <c r="BE14" s="226"/>
      <c r="BS14" s="18" t="s">
        <v>6</v>
      </c>
    </row>
    <row r="15" spans="1:74" s="1" customFormat="1" ht="6.95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226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226"/>
      <c r="BS17" s="18" t="s">
        <v>36</v>
      </c>
    </row>
    <row r="18" spans="1:71" s="1" customFormat="1" ht="6.95" customHeight="1">
      <c r="B18" s="21"/>
      <c r="AR18" s="21"/>
      <c r="BE18" s="226"/>
      <c r="BS18" s="18" t="s">
        <v>6</v>
      </c>
    </row>
    <row r="19" spans="1:71" s="1" customFormat="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226"/>
      <c r="BS19" s="18" t="s">
        <v>6</v>
      </c>
    </row>
    <row r="20" spans="1:71" s="1" customFormat="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226"/>
      <c r="BS20" s="18" t="s">
        <v>3</v>
      </c>
    </row>
    <row r="21" spans="1:71" s="1" customFormat="1" ht="6.95" customHeight="1">
      <c r="B21" s="21"/>
      <c r="AR21" s="21"/>
      <c r="BE21" s="226"/>
    </row>
    <row r="22" spans="1:71" s="1" customFormat="1" ht="12" customHeight="1">
      <c r="B22" s="21"/>
      <c r="D22" s="28" t="s">
        <v>39</v>
      </c>
      <c r="AR22" s="21"/>
      <c r="BE22" s="226"/>
    </row>
    <row r="23" spans="1:71" s="1" customFormat="1" ht="47.25" customHeight="1">
      <c r="B23" s="21"/>
      <c r="E23" s="233" t="s">
        <v>40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5" customHeight="1">
      <c r="B24" s="21"/>
      <c r="AR24" s="21"/>
      <c r="BE24" s="22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ROUND(AG94,2)</f>
        <v>0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42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43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44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5" customHeight="1">
      <c r="B29" s="38"/>
      <c r="D29" s="28" t="s">
        <v>45</v>
      </c>
      <c r="F29" s="28" t="s">
        <v>46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8"/>
      <c r="BE29" s="227"/>
    </row>
    <row r="30" spans="1:71" s="3" customFormat="1" ht="14.45" customHeight="1">
      <c r="B30" s="38"/>
      <c r="F30" s="28" t="s">
        <v>47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8"/>
      <c r="BE30" s="227"/>
    </row>
    <row r="31" spans="1:71" s="3" customFormat="1" ht="14.45" hidden="1" customHeight="1">
      <c r="B31" s="38"/>
      <c r="F31" s="28" t="s">
        <v>48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8"/>
      <c r="BE31" s="227"/>
    </row>
    <row r="32" spans="1:71" s="3" customFormat="1" ht="14.45" hidden="1" customHeight="1">
      <c r="B32" s="38"/>
      <c r="F32" s="28" t="s">
        <v>49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8"/>
      <c r="BE32" s="227"/>
    </row>
    <row r="33" spans="1:57" s="3" customFormat="1" ht="14.45" hidden="1" customHeight="1">
      <c r="B33" s="38"/>
      <c r="F33" s="28" t="s">
        <v>50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8"/>
      <c r="BE33" s="22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57" t="s">
        <v>53</v>
      </c>
      <c r="Y35" s="258"/>
      <c r="Z35" s="258"/>
      <c r="AA35" s="258"/>
      <c r="AB35" s="258"/>
      <c r="AC35" s="41"/>
      <c r="AD35" s="41"/>
      <c r="AE35" s="41"/>
      <c r="AF35" s="41"/>
      <c r="AG35" s="41"/>
      <c r="AH35" s="41"/>
      <c r="AI35" s="41"/>
      <c r="AJ35" s="41"/>
      <c r="AK35" s="259">
        <f>SUM(AK26:AK33)</f>
        <v>0</v>
      </c>
      <c r="AL35" s="258"/>
      <c r="AM35" s="258"/>
      <c r="AN35" s="258"/>
      <c r="AO35" s="26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55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56</v>
      </c>
      <c r="AI60" s="36"/>
      <c r="AJ60" s="36"/>
      <c r="AK60" s="36"/>
      <c r="AL60" s="36"/>
      <c r="AM60" s="46" t="s">
        <v>57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59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56</v>
      </c>
      <c r="AI75" s="36"/>
      <c r="AJ75" s="36"/>
      <c r="AK75" s="36"/>
      <c r="AL75" s="36"/>
      <c r="AM75" s="46" t="s">
        <v>57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20230062-1</v>
      </c>
      <c r="AR84" s="52"/>
    </row>
    <row r="85" spans="1:91" s="5" customFormat="1" ht="36.950000000000003" customHeight="1">
      <c r="B85" s="53"/>
      <c r="C85" s="54" t="s">
        <v>16</v>
      </c>
      <c r="L85" s="248" t="str">
        <f>K6</f>
        <v>Mladá Boleslav Čejetice, obnova vodovodu, ul. Vodárenská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Čejetice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0" t="str">
        <f>IF(AN8= "","",AN8)</f>
        <v>8. 7. 2024</v>
      </c>
      <c r="AN87" s="25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Vodovody a kanalizace Mladá Boleslav,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32</v>
      </c>
      <c r="AJ89" s="33"/>
      <c r="AK89" s="33"/>
      <c r="AL89" s="33"/>
      <c r="AM89" s="251" t="str">
        <f>IF(E17="","",E17)</f>
        <v>ŠINDLAR s.r.o.</v>
      </c>
      <c r="AN89" s="252"/>
      <c r="AO89" s="252"/>
      <c r="AP89" s="252"/>
      <c r="AQ89" s="33"/>
      <c r="AR89" s="34"/>
      <c r="AS89" s="253" t="s">
        <v>61</v>
      </c>
      <c r="AT89" s="25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30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51" t="str">
        <f>IF(E20="","",E20)</f>
        <v>Roman Bárta</v>
      </c>
      <c r="AN90" s="252"/>
      <c r="AO90" s="252"/>
      <c r="AP90" s="252"/>
      <c r="AQ90" s="33"/>
      <c r="AR90" s="34"/>
      <c r="AS90" s="255"/>
      <c r="AT90" s="25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5"/>
      <c r="AT91" s="25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62</v>
      </c>
      <c r="D92" s="241"/>
      <c r="E92" s="241"/>
      <c r="F92" s="241"/>
      <c r="G92" s="241"/>
      <c r="H92" s="61"/>
      <c r="I92" s="242" t="s">
        <v>63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64</v>
      </c>
      <c r="AH92" s="241"/>
      <c r="AI92" s="241"/>
      <c r="AJ92" s="241"/>
      <c r="AK92" s="241"/>
      <c r="AL92" s="241"/>
      <c r="AM92" s="241"/>
      <c r="AN92" s="242" t="s">
        <v>65</v>
      </c>
      <c r="AO92" s="241"/>
      <c r="AP92" s="244"/>
      <c r="AQ92" s="62" t="s">
        <v>66</v>
      </c>
      <c r="AR92" s="34"/>
      <c r="AS92" s="63" t="s">
        <v>67</v>
      </c>
      <c r="AT92" s="64" t="s">
        <v>68</v>
      </c>
      <c r="AU92" s="64" t="s">
        <v>69</v>
      </c>
      <c r="AV92" s="64" t="s">
        <v>70</v>
      </c>
      <c r="AW92" s="64" t="s">
        <v>71</v>
      </c>
      <c r="AX92" s="64" t="s">
        <v>72</v>
      </c>
      <c r="AY92" s="64" t="s">
        <v>73</v>
      </c>
      <c r="AZ92" s="64" t="s">
        <v>74</v>
      </c>
      <c r="BA92" s="64" t="s">
        <v>75</v>
      </c>
      <c r="BB92" s="64" t="s">
        <v>76</v>
      </c>
      <c r="BC92" s="64" t="s">
        <v>77</v>
      </c>
      <c r="BD92" s="65" t="s">
        <v>78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ROUND(SUM(AG95:AG97),2)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80</v>
      </c>
      <c r="BT94" s="78" t="s">
        <v>81</v>
      </c>
      <c r="BU94" s="79" t="s">
        <v>82</v>
      </c>
      <c r="BV94" s="78" t="s">
        <v>83</v>
      </c>
      <c r="BW94" s="78" t="s">
        <v>4</v>
      </c>
      <c r="BX94" s="78" t="s">
        <v>84</v>
      </c>
      <c r="CL94" s="78" t="s">
        <v>1</v>
      </c>
    </row>
    <row r="95" spans="1:91" s="7" customFormat="1" ht="24.75" customHeight="1">
      <c r="A95" s="80" t="s">
        <v>85</v>
      </c>
      <c r="B95" s="81"/>
      <c r="C95" s="82"/>
      <c r="D95" s="239" t="s">
        <v>86</v>
      </c>
      <c r="E95" s="239"/>
      <c r="F95" s="239"/>
      <c r="G95" s="239"/>
      <c r="H95" s="239"/>
      <c r="I95" s="83"/>
      <c r="J95" s="239" t="s">
        <v>87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'SO 01.1 - Obnova vodovodn...'!J30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4" t="s">
        <v>88</v>
      </c>
      <c r="AR95" s="81"/>
      <c r="AS95" s="85">
        <v>0</v>
      </c>
      <c r="AT95" s="86">
        <f>ROUND(SUM(AV95:AW95),2)</f>
        <v>0</v>
      </c>
      <c r="AU95" s="87">
        <f>'SO 01.1 - Obnova vodovodn...'!P128</f>
        <v>0</v>
      </c>
      <c r="AV95" s="86">
        <f>'SO 01.1 - Obnova vodovodn...'!J33</f>
        <v>0</v>
      </c>
      <c r="AW95" s="86">
        <f>'SO 01.1 - Obnova vodovodn...'!J34</f>
        <v>0</v>
      </c>
      <c r="AX95" s="86">
        <f>'SO 01.1 - Obnova vodovodn...'!J35</f>
        <v>0</v>
      </c>
      <c r="AY95" s="86">
        <f>'SO 01.1 - Obnova vodovodn...'!J36</f>
        <v>0</v>
      </c>
      <c r="AZ95" s="86">
        <f>'SO 01.1 - Obnova vodovodn...'!F33</f>
        <v>0</v>
      </c>
      <c r="BA95" s="86">
        <f>'SO 01.1 - Obnova vodovodn...'!F34</f>
        <v>0</v>
      </c>
      <c r="BB95" s="86">
        <f>'SO 01.1 - Obnova vodovodn...'!F35</f>
        <v>0</v>
      </c>
      <c r="BC95" s="86">
        <f>'SO 01.1 - Obnova vodovodn...'!F36</f>
        <v>0</v>
      </c>
      <c r="BD95" s="88">
        <f>'SO 01.1 - Obnova vodovodn...'!F37</f>
        <v>0</v>
      </c>
      <c r="BT95" s="89" t="s">
        <v>89</v>
      </c>
      <c r="BV95" s="89" t="s">
        <v>83</v>
      </c>
      <c r="BW95" s="89" t="s">
        <v>90</v>
      </c>
      <c r="BX95" s="89" t="s">
        <v>4</v>
      </c>
      <c r="CL95" s="89" t="s">
        <v>1</v>
      </c>
      <c r="CM95" s="89" t="s">
        <v>91</v>
      </c>
    </row>
    <row r="96" spans="1:91" s="7" customFormat="1" ht="24.75" customHeight="1">
      <c r="A96" s="80" t="s">
        <v>85</v>
      </c>
      <c r="B96" s="81"/>
      <c r="C96" s="82"/>
      <c r="D96" s="239" t="s">
        <v>92</v>
      </c>
      <c r="E96" s="239"/>
      <c r="F96" s="239"/>
      <c r="G96" s="239"/>
      <c r="H96" s="239"/>
      <c r="I96" s="83"/>
      <c r="J96" s="239" t="s">
        <v>93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'SO 01.2 - Výměna armatur ...'!J30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84" t="s">
        <v>88</v>
      </c>
      <c r="AR96" s="81"/>
      <c r="AS96" s="85">
        <v>0</v>
      </c>
      <c r="AT96" s="86">
        <f>ROUND(SUM(AV96:AW96),2)</f>
        <v>0</v>
      </c>
      <c r="AU96" s="87">
        <f>'SO 01.2 - Výměna armatur ...'!P124</f>
        <v>0</v>
      </c>
      <c r="AV96" s="86">
        <f>'SO 01.2 - Výměna armatur ...'!J33</f>
        <v>0</v>
      </c>
      <c r="AW96" s="86">
        <f>'SO 01.2 - Výměna armatur ...'!J34</f>
        <v>0</v>
      </c>
      <c r="AX96" s="86">
        <f>'SO 01.2 - Výměna armatur ...'!J35</f>
        <v>0</v>
      </c>
      <c r="AY96" s="86">
        <f>'SO 01.2 - Výměna armatur ...'!J36</f>
        <v>0</v>
      </c>
      <c r="AZ96" s="86">
        <f>'SO 01.2 - Výměna armatur ...'!F33</f>
        <v>0</v>
      </c>
      <c r="BA96" s="86">
        <f>'SO 01.2 - Výměna armatur ...'!F34</f>
        <v>0</v>
      </c>
      <c r="BB96" s="86">
        <f>'SO 01.2 - Výměna armatur ...'!F35</f>
        <v>0</v>
      </c>
      <c r="BC96" s="86">
        <f>'SO 01.2 - Výměna armatur ...'!F36</f>
        <v>0</v>
      </c>
      <c r="BD96" s="88">
        <f>'SO 01.2 - Výměna armatur ...'!F37</f>
        <v>0</v>
      </c>
      <c r="BT96" s="89" t="s">
        <v>89</v>
      </c>
      <c r="BV96" s="89" t="s">
        <v>83</v>
      </c>
      <c r="BW96" s="89" t="s">
        <v>94</v>
      </c>
      <c r="BX96" s="89" t="s">
        <v>4</v>
      </c>
      <c r="CL96" s="89" t="s">
        <v>1</v>
      </c>
      <c r="CM96" s="89" t="s">
        <v>91</v>
      </c>
    </row>
    <row r="97" spans="1:91" s="7" customFormat="1" ht="16.5" customHeight="1">
      <c r="A97" s="80" t="s">
        <v>85</v>
      </c>
      <c r="B97" s="81"/>
      <c r="C97" s="82"/>
      <c r="D97" s="239" t="s">
        <v>95</v>
      </c>
      <c r="E97" s="239"/>
      <c r="F97" s="239"/>
      <c r="G97" s="239"/>
      <c r="H97" s="239"/>
      <c r="I97" s="83"/>
      <c r="J97" s="239" t="s">
        <v>96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'05 - Vedlejší a ostaní ná...'!J30</f>
        <v>0</v>
      </c>
      <c r="AH97" s="238"/>
      <c r="AI97" s="238"/>
      <c r="AJ97" s="238"/>
      <c r="AK97" s="238"/>
      <c r="AL97" s="238"/>
      <c r="AM97" s="238"/>
      <c r="AN97" s="237">
        <f>SUM(AG97,AT97)</f>
        <v>0</v>
      </c>
      <c r="AO97" s="238"/>
      <c r="AP97" s="238"/>
      <c r="AQ97" s="84" t="s">
        <v>88</v>
      </c>
      <c r="AR97" s="81"/>
      <c r="AS97" s="90">
        <v>0</v>
      </c>
      <c r="AT97" s="91">
        <f>ROUND(SUM(AV97:AW97),2)</f>
        <v>0</v>
      </c>
      <c r="AU97" s="92">
        <f>'05 - Vedlejší a ostaní ná...'!P117</f>
        <v>0</v>
      </c>
      <c r="AV97" s="91">
        <f>'05 - Vedlejší a ostaní ná...'!J33</f>
        <v>0</v>
      </c>
      <c r="AW97" s="91">
        <f>'05 - Vedlejší a ostaní ná...'!J34</f>
        <v>0</v>
      </c>
      <c r="AX97" s="91">
        <f>'05 - Vedlejší a ostaní ná...'!J35</f>
        <v>0</v>
      </c>
      <c r="AY97" s="91">
        <f>'05 - Vedlejší a ostaní ná...'!J36</f>
        <v>0</v>
      </c>
      <c r="AZ97" s="91">
        <f>'05 - Vedlejší a ostaní ná...'!F33</f>
        <v>0</v>
      </c>
      <c r="BA97" s="91">
        <f>'05 - Vedlejší a ostaní ná...'!F34</f>
        <v>0</v>
      </c>
      <c r="BB97" s="91">
        <f>'05 - Vedlejší a ostaní ná...'!F35</f>
        <v>0</v>
      </c>
      <c r="BC97" s="91">
        <f>'05 - Vedlejší a ostaní ná...'!F36</f>
        <v>0</v>
      </c>
      <c r="BD97" s="93">
        <f>'05 - Vedlejší a ostaní ná...'!F37</f>
        <v>0</v>
      </c>
      <c r="BT97" s="89" t="s">
        <v>89</v>
      </c>
      <c r="BV97" s="89" t="s">
        <v>83</v>
      </c>
      <c r="BW97" s="89" t="s">
        <v>97</v>
      </c>
      <c r="BX97" s="89" t="s">
        <v>4</v>
      </c>
      <c r="CL97" s="89" t="s">
        <v>1</v>
      </c>
      <c r="CM97" s="89" t="s">
        <v>91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 01.1 - Obnova vodovodn...'!C2" display="/" xr:uid="{00000000-0004-0000-0000-000000000000}"/>
    <hyperlink ref="A96" location="'SO 01.2 - Výměna armatur ...'!C2" display="/" xr:uid="{00000000-0004-0000-0000-000001000000}"/>
    <hyperlink ref="A97" location="'05 - Vedlejší a ostaní ná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3"/>
  <sheetViews>
    <sheetView showGridLines="0" zoomScaleNormal="100" workbookViewId="0">
      <selection activeCell="H404" sqref="H4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Mladá Boleslav Čejetice, obnova vodovodu, ul. Vodárenská</v>
      </c>
      <c r="F7" s="263"/>
      <c r="G7" s="263"/>
      <c r="H7" s="263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100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28"/>
      <c r="G18" s="228"/>
      <c r="H18" s="228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3" t="s">
        <v>40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ROUND((SUM(BE128:BE401)),  2)</f>
        <v>0</v>
      </c>
      <c r="G33" s="33"/>
      <c r="H33" s="33"/>
      <c r="I33" s="101">
        <v>0.21</v>
      </c>
      <c r="J33" s="100">
        <f>ROUND(((SUM(BE128:BE401))*I33),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ROUND((SUM(BF128:BF401)),  2)</f>
        <v>0</v>
      </c>
      <c r="G34" s="33"/>
      <c r="H34" s="33"/>
      <c r="I34" s="101">
        <v>0.12</v>
      </c>
      <c r="J34" s="100">
        <f>ROUND(((SUM(BF128:BF401))*I34),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ROUND((SUM(BG128:BG401)),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ROUND((SUM(BH128:BH401)),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ROUND((SUM(BI128:BI401)),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Mladá Boleslav Čejetice, obnova vodovodu, ul. Vodárenská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 01.1 - Obnova vodovodního řadu v ulici Vodárenská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899999999999999" customHeight="1">
      <c r="B99" s="117"/>
      <c r="D99" s="118" t="s">
        <v>108</v>
      </c>
      <c r="E99" s="119"/>
      <c r="F99" s="119"/>
      <c r="G99" s="119"/>
      <c r="H99" s="119"/>
      <c r="I99" s="119"/>
      <c r="J99" s="120">
        <f>J208</f>
        <v>0</v>
      </c>
      <c r="L99" s="117"/>
    </row>
    <row r="100" spans="1:31" s="10" customFormat="1" ht="19.899999999999999" customHeight="1">
      <c r="B100" s="117"/>
      <c r="D100" s="118" t="s">
        <v>109</v>
      </c>
      <c r="E100" s="119"/>
      <c r="F100" s="119"/>
      <c r="G100" s="119"/>
      <c r="H100" s="119"/>
      <c r="I100" s="119"/>
      <c r="J100" s="120">
        <f>J212</f>
        <v>0</v>
      </c>
      <c r="L100" s="117"/>
    </row>
    <row r="101" spans="1:31" s="10" customFormat="1" ht="19.899999999999999" customHeight="1">
      <c r="B101" s="117"/>
      <c r="D101" s="118" t="s">
        <v>110</v>
      </c>
      <c r="E101" s="119"/>
      <c r="F101" s="119"/>
      <c r="G101" s="119"/>
      <c r="H101" s="119"/>
      <c r="I101" s="119"/>
      <c r="J101" s="120">
        <f>J225</f>
        <v>0</v>
      </c>
      <c r="L101" s="117"/>
    </row>
    <row r="102" spans="1:31" s="10" customFormat="1" ht="19.899999999999999" customHeight="1">
      <c r="B102" s="117"/>
      <c r="D102" s="118" t="s">
        <v>111</v>
      </c>
      <c r="E102" s="119"/>
      <c r="F102" s="119"/>
      <c r="G102" s="119"/>
      <c r="H102" s="119"/>
      <c r="I102" s="119"/>
      <c r="J102" s="120">
        <f>J260</f>
        <v>0</v>
      </c>
      <c r="L102" s="117"/>
    </row>
    <row r="103" spans="1:31" s="10" customFormat="1" ht="19.899999999999999" customHeight="1">
      <c r="B103" s="117"/>
      <c r="D103" s="118" t="s">
        <v>112</v>
      </c>
      <c r="E103" s="119"/>
      <c r="F103" s="119"/>
      <c r="G103" s="119"/>
      <c r="H103" s="119"/>
      <c r="I103" s="119"/>
      <c r="J103" s="120">
        <f>J361</f>
        <v>0</v>
      </c>
      <c r="L103" s="117"/>
    </row>
    <row r="104" spans="1:31" s="10" customFormat="1" ht="19.899999999999999" customHeight="1">
      <c r="B104" s="117"/>
      <c r="D104" s="118" t="s">
        <v>113</v>
      </c>
      <c r="E104" s="119"/>
      <c r="F104" s="119"/>
      <c r="G104" s="119"/>
      <c r="H104" s="119"/>
      <c r="I104" s="119"/>
      <c r="J104" s="120">
        <f>J370</f>
        <v>0</v>
      </c>
      <c r="L104" s="117"/>
    </row>
    <row r="105" spans="1:31" s="10" customFormat="1" ht="19.899999999999999" customHeight="1">
      <c r="B105" s="117"/>
      <c r="D105" s="118" t="s">
        <v>114</v>
      </c>
      <c r="E105" s="119"/>
      <c r="F105" s="119"/>
      <c r="G105" s="119"/>
      <c r="H105" s="119"/>
      <c r="I105" s="119"/>
      <c r="J105" s="120">
        <f>J381</f>
        <v>0</v>
      </c>
      <c r="L105" s="117"/>
    </row>
    <row r="106" spans="1:31" s="9" customFormat="1" ht="24.95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J383</f>
        <v>0</v>
      </c>
      <c r="L106" s="113"/>
    </row>
    <row r="107" spans="1:31" s="10" customFormat="1" ht="19.899999999999999" customHeight="1">
      <c r="B107" s="117"/>
      <c r="D107" s="118" t="s">
        <v>116</v>
      </c>
      <c r="E107" s="119"/>
      <c r="F107" s="119"/>
      <c r="G107" s="119"/>
      <c r="H107" s="119"/>
      <c r="I107" s="119"/>
      <c r="J107" s="120">
        <f>J384</f>
        <v>0</v>
      </c>
      <c r="L107" s="117"/>
    </row>
    <row r="108" spans="1:31" s="9" customFormat="1" ht="24.95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J387</f>
        <v>0</v>
      </c>
      <c r="L108" s="113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118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2" t="str">
        <f>E7</f>
        <v>Mladá Boleslav Čejetice, obnova vodovodu, ul. Vodárenská</v>
      </c>
      <c r="F118" s="263"/>
      <c r="G118" s="263"/>
      <c r="H118" s="26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99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48" t="str">
        <f>E9</f>
        <v>SO 01.1 - Obnova vodovodního řadu v ulici Vodárenská</v>
      </c>
      <c r="F120" s="261"/>
      <c r="G120" s="261"/>
      <c r="H120" s="26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>Čejetice</v>
      </c>
      <c r="G122" s="33"/>
      <c r="H122" s="33"/>
      <c r="I122" s="28" t="s">
        <v>22</v>
      </c>
      <c r="J122" s="56" t="str">
        <f>IF(J12="","",J12)</f>
        <v>8. 7. 2024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3"/>
      <c r="E124" s="33"/>
      <c r="F124" s="26" t="str">
        <f>E15</f>
        <v>Vodovody a kanalizace Mladá Boleslav, a.s.</v>
      </c>
      <c r="G124" s="33"/>
      <c r="H124" s="33"/>
      <c r="I124" s="28" t="s">
        <v>32</v>
      </c>
      <c r="J124" s="31" t="str">
        <f>E21</f>
        <v>ŠINDLAR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30</v>
      </c>
      <c r="D125" s="33"/>
      <c r="E125" s="33"/>
      <c r="F125" s="26" t="str">
        <f>IF(E18="","",E18)</f>
        <v>Vyplň údaj</v>
      </c>
      <c r="G125" s="33"/>
      <c r="H125" s="33"/>
      <c r="I125" s="28" t="s">
        <v>37</v>
      </c>
      <c r="J125" s="31" t="str">
        <f>E24</f>
        <v>Roman Bárta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1"/>
      <c r="B127" s="122"/>
      <c r="C127" s="123" t="s">
        <v>119</v>
      </c>
      <c r="D127" s="124" t="s">
        <v>66</v>
      </c>
      <c r="E127" s="124" t="s">
        <v>62</v>
      </c>
      <c r="F127" s="124" t="s">
        <v>63</v>
      </c>
      <c r="G127" s="124" t="s">
        <v>120</v>
      </c>
      <c r="H127" s="124" t="s">
        <v>121</v>
      </c>
      <c r="I127" s="124" t="s">
        <v>122</v>
      </c>
      <c r="J127" s="124" t="s">
        <v>103</v>
      </c>
      <c r="K127" s="125" t="s">
        <v>123</v>
      </c>
      <c r="L127" s="126"/>
      <c r="M127" s="63" t="s">
        <v>1</v>
      </c>
      <c r="N127" s="64" t="s">
        <v>45</v>
      </c>
      <c r="O127" s="64" t="s">
        <v>124</v>
      </c>
      <c r="P127" s="64" t="s">
        <v>125</v>
      </c>
      <c r="Q127" s="64" t="s">
        <v>126</v>
      </c>
      <c r="R127" s="64" t="s">
        <v>127</v>
      </c>
      <c r="S127" s="64" t="s">
        <v>128</v>
      </c>
      <c r="T127" s="65" t="s">
        <v>129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3"/>
      <c r="B128" s="34"/>
      <c r="C128" s="70" t="s">
        <v>130</v>
      </c>
      <c r="D128" s="33"/>
      <c r="E128" s="33"/>
      <c r="F128" s="33"/>
      <c r="G128" s="33"/>
      <c r="H128" s="33"/>
      <c r="I128" s="33"/>
      <c r="J128" s="127">
        <f>BK128</f>
        <v>0</v>
      </c>
      <c r="K128" s="33"/>
      <c r="L128" s="34"/>
      <c r="M128" s="66"/>
      <c r="N128" s="57"/>
      <c r="O128" s="67"/>
      <c r="P128" s="128">
        <f>P129+P383+P387</f>
        <v>0</v>
      </c>
      <c r="Q128" s="67"/>
      <c r="R128" s="128">
        <f>R129+R383+R387</f>
        <v>806.42994679999981</v>
      </c>
      <c r="S128" s="67"/>
      <c r="T128" s="129">
        <f>T129+T383+T387</f>
        <v>493.77951999999999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80</v>
      </c>
      <c r="AU128" s="18" t="s">
        <v>105</v>
      </c>
      <c r="BK128" s="130">
        <f>BK129+BK383+BK387</f>
        <v>0</v>
      </c>
    </row>
    <row r="129" spans="1:65" s="12" customFormat="1" ht="25.9" customHeight="1">
      <c r="B129" s="131"/>
      <c r="D129" s="132" t="s">
        <v>80</v>
      </c>
      <c r="E129" s="133" t="s">
        <v>131</v>
      </c>
      <c r="F129" s="133" t="s">
        <v>132</v>
      </c>
      <c r="I129" s="134"/>
      <c r="J129" s="135">
        <f>BK129</f>
        <v>0</v>
      </c>
      <c r="L129" s="131"/>
      <c r="M129" s="136"/>
      <c r="N129" s="137"/>
      <c r="O129" s="137"/>
      <c r="P129" s="138">
        <f>P130+P208+P212+P225+P260+P361+P370+P381</f>
        <v>0</v>
      </c>
      <c r="Q129" s="137"/>
      <c r="R129" s="138">
        <f>R130+R208+R212+R225+R260+R361+R370+R381</f>
        <v>805.92794679999986</v>
      </c>
      <c r="S129" s="137"/>
      <c r="T129" s="139">
        <f>T130+T208+T212+T225+T260+T361+T370+T381</f>
        <v>493.77951999999999</v>
      </c>
      <c r="AR129" s="132" t="s">
        <v>89</v>
      </c>
      <c r="AT129" s="140" t="s">
        <v>80</v>
      </c>
      <c r="AU129" s="140" t="s">
        <v>81</v>
      </c>
      <c r="AY129" s="132" t="s">
        <v>133</v>
      </c>
      <c r="BK129" s="141">
        <f>BK130+BK208+BK212+BK225+BK260+BK361+BK370+BK381</f>
        <v>0</v>
      </c>
    </row>
    <row r="130" spans="1:65" s="12" customFormat="1" ht="22.9" customHeight="1">
      <c r="B130" s="131"/>
      <c r="D130" s="132" t="s">
        <v>80</v>
      </c>
      <c r="E130" s="142" t="s">
        <v>89</v>
      </c>
      <c r="F130" s="142" t="s">
        <v>134</v>
      </c>
      <c r="I130" s="134"/>
      <c r="J130" s="143">
        <f>BK130</f>
        <v>0</v>
      </c>
      <c r="L130" s="131"/>
      <c r="M130" s="136"/>
      <c r="N130" s="137"/>
      <c r="O130" s="137"/>
      <c r="P130" s="138">
        <f>SUM(P131:P207)</f>
        <v>0</v>
      </c>
      <c r="Q130" s="137"/>
      <c r="R130" s="138">
        <f>SUM(R131:R207)</f>
        <v>630.12071179999998</v>
      </c>
      <c r="S130" s="137"/>
      <c r="T130" s="139">
        <f>SUM(T131:T207)</f>
        <v>486.55619999999999</v>
      </c>
      <c r="AR130" s="132" t="s">
        <v>89</v>
      </c>
      <c r="AT130" s="140" t="s">
        <v>80</v>
      </c>
      <c r="AU130" s="140" t="s">
        <v>89</v>
      </c>
      <c r="AY130" s="132" t="s">
        <v>133</v>
      </c>
      <c r="BK130" s="141">
        <f>SUM(BK131:BK207)</f>
        <v>0</v>
      </c>
    </row>
    <row r="131" spans="1:65" s="2" customFormat="1" ht="66.75" customHeight="1">
      <c r="A131" s="33"/>
      <c r="B131" s="144"/>
      <c r="C131" s="145" t="s">
        <v>89</v>
      </c>
      <c r="D131" s="145" t="s">
        <v>135</v>
      </c>
      <c r="E131" s="146" t="s">
        <v>136</v>
      </c>
      <c r="F131" s="147" t="s">
        <v>137</v>
      </c>
      <c r="G131" s="148" t="s">
        <v>138</v>
      </c>
      <c r="H131" s="149">
        <v>339.3</v>
      </c>
      <c r="I131" s="150"/>
      <c r="J131" s="151">
        <f>ROUND(I131*H131,2)</f>
        <v>0</v>
      </c>
      <c r="K131" s="147" t="s">
        <v>139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0.44</v>
      </c>
      <c r="T131" s="155">
        <f>S131*H131</f>
        <v>149.292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140</v>
      </c>
      <c r="AT131" s="156" t="s">
        <v>135</v>
      </c>
      <c r="AU131" s="156" t="s">
        <v>91</v>
      </c>
      <c r="AY131" s="18" t="s">
        <v>133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140</v>
      </c>
      <c r="BM131" s="156" t="s">
        <v>141</v>
      </c>
    </row>
    <row r="132" spans="1:65" s="13" customFormat="1">
      <c r="B132" s="158"/>
      <c r="D132" s="159" t="s">
        <v>142</v>
      </c>
      <c r="E132" s="160" t="s">
        <v>1</v>
      </c>
      <c r="F132" s="161" t="s">
        <v>143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142</v>
      </c>
      <c r="AU132" s="160" t="s">
        <v>91</v>
      </c>
      <c r="AV132" s="13" t="s">
        <v>89</v>
      </c>
      <c r="AW132" s="13" t="s">
        <v>36</v>
      </c>
      <c r="AX132" s="13" t="s">
        <v>81</v>
      </c>
      <c r="AY132" s="160" t="s">
        <v>133</v>
      </c>
    </row>
    <row r="133" spans="1:65" s="13" customFormat="1">
      <c r="B133" s="158"/>
      <c r="D133" s="159" t="s">
        <v>142</v>
      </c>
      <c r="E133" s="160" t="s">
        <v>1</v>
      </c>
      <c r="F133" s="161" t="s">
        <v>144</v>
      </c>
      <c r="H133" s="160" t="s">
        <v>1</v>
      </c>
      <c r="I133" s="162"/>
      <c r="L133" s="158"/>
      <c r="M133" s="163"/>
      <c r="N133" s="164"/>
      <c r="O133" s="164"/>
      <c r="P133" s="164"/>
      <c r="Q133" s="164"/>
      <c r="R133" s="164"/>
      <c r="S133" s="164"/>
      <c r="T133" s="165"/>
      <c r="AT133" s="160" t="s">
        <v>142</v>
      </c>
      <c r="AU133" s="160" t="s">
        <v>91</v>
      </c>
      <c r="AV133" s="13" t="s">
        <v>89</v>
      </c>
      <c r="AW133" s="13" t="s">
        <v>36</v>
      </c>
      <c r="AX133" s="13" t="s">
        <v>81</v>
      </c>
      <c r="AY133" s="160" t="s">
        <v>133</v>
      </c>
    </row>
    <row r="134" spans="1:65" s="14" customFormat="1">
      <c r="B134" s="166"/>
      <c r="D134" s="159" t="s">
        <v>142</v>
      </c>
      <c r="E134" s="167" t="s">
        <v>1</v>
      </c>
      <c r="F134" s="168" t="s">
        <v>145</v>
      </c>
      <c r="H134" s="169">
        <v>339.3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142</v>
      </c>
      <c r="AU134" s="167" t="s">
        <v>91</v>
      </c>
      <c r="AV134" s="14" t="s">
        <v>91</v>
      </c>
      <c r="AW134" s="14" t="s">
        <v>36</v>
      </c>
      <c r="AX134" s="14" t="s">
        <v>89</v>
      </c>
      <c r="AY134" s="167" t="s">
        <v>133</v>
      </c>
    </row>
    <row r="135" spans="1:65" s="2" customFormat="1" ht="66.75" customHeight="1">
      <c r="A135" s="33"/>
      <c r="B135" s="144"/>
      <c r="C135" s="145" t="s">
        <v>91</v>
      </c>
      <c r="D135" s="145" t="s">
        <v>135</v>
      </c>
      <c r="E135" s="146" t="s">
        <v>146</v>
      </c>
      <c r="F135" s="147" t="s">
        <v>147</v>
      </c>
      <c r="G135" s="148" t="s">
        <v>138</v>
      </c>
      <c r="H135" s="149">
        <v>339.3</v>
      </c>
      <c r="I135" s="150"/>
      <c r="J135" s="151">
        <f>ROUND(I135*H135,2)</f>
        <v>0</v>
      </c>
      <c r="K135" s="147" t="s">
        <v>139</v>
      </c>
      <c r="L135" s="34"/>
      <c r="M135" s="152" t="s">
        <v>1</v>
      </c>
      <c r="N135" s="153" t="s">
        <v>46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0.57999999999999996</v>
      </c>
      <c r="T135" s="155">
        <f>S135*H135</f>
        <v>196.79399999999998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140</v>
      </c>
      <c r="AT135" s="156" t="s">
        <v>135</v>
      </c>
      <c r="AU135" s="156" t="s">
        <v>91</v>
      </c>
      <c r="AY135" s="18" t="s">
        <v>133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140</v>
      </c>
      <c r="BM135" s="156" t="s">
        <v>148</v>
      </c>
    </row>
    <row r="136" spans="1:65" s="13" customFormat="1">
      <c r="B136" s="158"/>
      <c r="D136" s="159" t="s">
        <v>142</v>
      </c>
      <c r="E136" s="160" t="s">
        <v>1</v>
      </c>
      <c r="F136" s="161" t="s">
        <v>149</v>
      </c>
      <c r="H136" s="160" t="s">
        <v>1</v>
      </c>
      <c r="I136" s="162"/>
      <c r="L136" s="158"/>
      <c r="M136" s="163"/>
      <c r="N136" s="164"/>
      <c r="O136" s="164"/>
      <c r="P136" s="164"/>
      <c r="Q136" s="164"/>
      <c r="R136" s="164"/>
      <c r="S136" s="164"/>
      <c r="T136" s="165"/>
      <c r="AT136" s="160" t="s">
        <v>142</v>
      </c>
      <c r="AU136" s="160" t="s">
        <v>91</v>
      </c>
      <c r="AV136" s="13" t="s">
        <v>89</v>
      </c>
      <c r="AW136" s="13" t="s">
        <v>36</v>
      </c>
      <c r="AX136" s="13" t="s">
        <v>81</v>
      </c>
      <c r="AY136" s="160" t="s">
        <v>133</v>
      </c>
    </row>
    <row r="137" spans="1:65" s="14" customFormat="1">
      <c r="B137" s="166"/>
      <c r="D137" s="159" t="s">
        <v>142</v>
      </c>
      <c r="E137" s="167" t="s">
        <v>1</v>
      </c>
      <c r="F137" s="168" t="s">
        <v>145</v>
      </c>
      <c r="H137" s="169">
        <v>339.3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142</v>
      </c>
      <c r="AU137" s="167" t="s">
        <v>91</v>
      </c>
      <c r="AV137" s="14" t="s">
        <v>91</v>
      </c>
      <c r="AW137" s="14" t="s">
        <v>36</v>
      </c>
      <c r="AX137" s="14" t="s">
        <v>89</v>
      </c>
      <c r="AY137" s="167" t="s">
        <v>133</v>
      </c>
    </row>
    <row r="138" spans="1:65" s="2" customFormat="1" ht="44.25" customHeight="1">
      <c r="A138" s="33"/>
      <c r="B138" s="144"/>
      <c r="C138" s="145" t="s">
        <v>150</v>
      </c>
      <c r="D138" s="145" t="s">
        <v>135</v>
      </c>
      <c r="E138" s="146" t="s">
        <v>151</v>
      </c>
      <c r="F138" s="147" t="s">
        <v>152</v>
      </c>
      <c r="G138" s="148" t="s">
        <v>138</v>
      </c>
      <c r="H138" s="149">
        <v>542.88</v>
      </c>
      <c r="I138" s="150"/>
      <c r="J138" s="151">
        <f>ROUND(I138*H138,2)</f>
        <v>0</v>
      </c>
      <c r="K138" s="147" t="s">
        <v>139</v>
      </c>
      <c r="L138" s="34"/>
      <c r="M138" s="152" t="s">
        <v>1</v>
      </c>
      <c r="N138" s="153" t="s">
        <v>46</v>
      </c>
      <c r="O138" s="59"/>
      <c r="P138" s="154">
        <f>O138*H138</f>
        <v>0</v>
      </c>
      <c r="Q138" s="154">
        <v>1.0000000000000001E-5</v>
      </c>
      <c r="R138" s="154">
        <f>Q138*H138</f>
        <v>5.4288000000000001E-3</v>
      </c>
      <c r="S138" s="154">
        <v>0.115</v>
      </c>
      <c r="T138" s="155">
        <f>S138*H138</f>
        <v>62.431200000000004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140</v>
      </c>
      <c r="AT138" s="156" t="s">
        <v>135</v>
      </c>
      <c r="AU138" s="156" t="s">
        <v>91</v>
      </c>
      <c r="AY138" s="18" t="s">
        <v>133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89</v>
      </c>
      <c r="BK138" s="157">
        <f>ROUND(I138*H138,2)</f>
        <v>0</v>
      </c>
      <c r="BL138" s="18" t="s">
        <v>140</v>
      </c>
      <c r="BM138" s="156" t="s">
        <v>153</v>
      </c>
    </row>
    <row r="139" spans="1:65" s="13" customFormat="1">
      <c r="B139" s="158"/>
      <c r="D139" s="159" t="s">
        <v>142</v>
      </c>
      <c r="E139" s="160" t="s">
        <v>1</v>
      </c>
      <c r="F139" s="161" t="s">
        <v>143</v>
      </c>
      <c r="H139" s="160" t="s">
        <v>1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60" t="s">
        <v>142</v>
      </c>
      <c r="AU139" s="160" t="s">
        <v>91</v>
      </c>
      <c r="AV139" s="13" t="s">
        <v>89</v>
      </c>
      <c r="AW139" s="13" t="s">
        <v>36</v>
      </c>
      <c r="AX139" s="13" t="s">
        <v>81</v>
      </c>
      <c r="AY139" s="160" t="s">
        <v>133</v>
      </c>
    </row>
    <row r="140" spans="1:65" s="13" customFormat="1">
      <c r="B140" s="158"/>
      <c r="D140" s="159" t="s">
        <v>142</v>
      </c>
      <c r="E140" s="160" t="s">
        <v>1</v>
      </c>
      <c r="F140" s="161" t="s">
        <v>144</v>
      </c>
      <c r="H140" s="160" t="s">
        <v>1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60" t="s">
        <v>142</v>
      </c>
      <c r="AU140" s="160" t="s">
        <v>91</v>
      </c>
      <c r="AV140" s="13" t="s">
        <v>89</v>
      </c>
      <c r="AW140" s="13" t="s">
        <v>36</v>
      </c>
      <c r="AX140" s="13" t="s">
        <v>81</v>
      </c>
      <c r="AY140" s="160" t="s">
        <v>133</v>
      </c>
    </row>
    <row r="141" spans="1:65" s="14" customFormat="1">
      <c r="B141" s="166"/>
      <c r="D141" s="159" t="s">
        <v>142</v>
      </c>
      <c r="E141" s="167" t="s">
        <v>1</v>
      </c>
      <c r="F141" s="168" t="s">
        <v>154</v>
      </c>
      <c r="H141" s="169">
        <v>542.88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7" t="s">
        <v>142</v>
      </c>
      <c r="AU141" s="167" t="s">
        <v>91</v>
      </c>
      <c r="AV141" s="14" t="s">
        <v>91</v>
      </c>
      <c r="AW141" s="14" t="s">
        <v>36</v>
      </c>
      <c r="AX141" s="14" t="s">
        <v>81</v>
      </c>
      <c r="AY141" s="167" t="s">
        <v>133</v>
      </c>
    </row>
    <row r="142" spans="1:65" s="15" customFormat="1">
      <c r="B142" s="174"/>
      <c r="D142" s="159" t="s">
        <v>142</v>
      </c>
      <c r="E142" s="175" t="s">
        <v>1</v>
      </c>
      <c r="F142" s="176" t="s">
        <v>155</v>
      </c>
      <c r="H142" s="177">
        <v>542.88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142</v>
      </c>
      <c r="AU142" s="175" t="s">
        <v>91</v>
      </c>
      <c r="AV142" s="15" t="s">
        <v>140</v>
      </c>
      <c r="AW142" s="15" t="s">
        <v>36</v>
      </c>
      <c r="AX142" s="15" t="s">
        <v>89</v>
      </c>
      <c r="AY142" s="175" t="s">
        <v>133</v>
      </c>
    </row>
    <row r="143" spans="1:65" s="2" customFormat="1" ht="44.25" customHeight="1">
      <c r="A143" s="33"/>
      <c r="B143" s="144"/>
      <c r="C143" s="145" t="s">
        <v>140</v>
      </c>
      <c r="D143" s="145" t="s">
        <v>135</v>
      </c>
      <c r="E143" s="146" t="s">
        <v>156</v>
      </c>
      <c r="F143" s="147" t="s">
        <v>157</v>
      </c>
      <c r="G143" s="148" t="s">
        <v>138</v>
      </c>
      <c r="H143" s="149">
        <v>339.3</v>
      </c>
      <c r="I143" s="150"/>
      <c r="J143" s="151">
        <f>ROUND(I143*H143,2)</f>
        <v>0</v>
      </c>
      <c r="K143" s="147" t="s">
        <v>139</v>
      </c>
      <c r="L143" s="34"/>
      <c r="M143" s="152" t="s">
        <v>1</v>
      </c>
      <c r="N143" s="153" t="s">
        <v>46</v>
      </c>
      <c r="O143" s="59"/>
      <c r="P143" s="154">
        <f>O143*H143</f>
        <v>0</v>
      </c>
      <c r="Q143" s="154">
        <v>3.0000000000000001E-5</v>
      </c>
      <c r="R143" s="154">
        <f>Q143*H143</f>
        <v>1.0179000000000001E-2</v>
      </c>
      <c r="S143" s="154">
        <v>0.23</v>
      </c>
      <c r="T143" s="155">
        <f>S143*H143</f>
        <v>78.039000000000001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140</v>
      </c>
      <c r="AT143" s="156" t="s">
        <v>135</v>
      </c>
      <c r="AU143" s="156" t="s">
        <v>91</v>
      </c>
      <c r="AY143" s="18" t="s">
        <v>133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140</v>
      </c>
      <c r="BM143" s="156" t="s">
        <v>158</v>
      </c>
    </row>
    <row r="144" spans="1:65" s="13" customFormat="1">
      <c r="B144" s="158"/>
      <c r="D144" s="159" t="s">
        <v>142</v>
      </c>
      <c r="E144" s="160" t="s">
        <v>1</v>
      </c>
      <c r="F144" s="161" t="s">
        <v>143</v>
      </c>
      <c r="H144" s="160" t="s">
        <v>1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60" t="s">
        <v>142</v>
      </c>
      <c r="AU144" s="160" t="s">
        <v>91</v>
      </c>
      <c r="AV144" s="13" t="s">
        <v>89</v>
      </c>
      <c r="AW144" s="13" t="s">
        <v>36</v>
      </c>
      <c r="AX144" s="13" t="s">
        <v>81</v>
      </c>
      <c r="AY144" s="160" t="s">
        <v>133</v>
      </c>
    </row>
    <row r="145" spans="1:65" s="13" customFormat="1">
      <c r="B145" s="158"/>
      <c r="D145" s="159" t="s">
        <v>142</v>
      </c>
      <c r="E145" s="160" t="s">
        <v>1</v>
      </c>
      <c r="F145" s="161" t="s">
        <v>144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142</v>
      </c>
      <c r="AU145" s="160" t="s">
        <v>91</v>
      </c>
      <c r="AV145" s="13" t="s">
        <v>89</v>
      </c>
      <c r="AW145" s="13" t="s">
        <v>36</v>
      </c>
      <c r="AX145" s="13" t="s">
        <v>81</v>
      </c>
      <c r="AY145" s="160" t="s">
        <v>133</v>
      </c>
    </row>
    <row r="146" spans="1:65" s="14" customFormat="1">
      <c r="B146" s="166"/>
      <c r="D146" s="159" t="s">
        <v>142</v>
      </c>
      <c r="E146" s="167" t="s">
        <v>1</v>
      </c>
      <c r="F146" s="168" t="s">
        <v>145</v>
      </c>
      <c r="H146" s="169">
        <v>339.3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142</v>
      </c>
      <c r="AU146" s="167" t="s">
        <v>91</v>
      </c>
      <c r="AV146" s="14" t="s">
        <v>91</v>
      </c>
      <c r="AW146" s="14" t="s">
        <v>36</v>
      </c>
      <c r="AX146" s="14" t="s">
        <v>89</v>
      </c>
      <c r="AY146" s="167" t="s">
        <v>133</v>
      </c>
    </row>
    <row r="147" spans="1:65" s="2" customFormat="1" ht="24.2" customHeight="1">
      <c r="A147" s="33"/>
      <c r="B147" s="144"/>
      <c r="C147" s="145" t="s">
        <v>159</v>
      </c>
      <c r="D147" s="145" t="s">
        <v>135</v>
      </c>
      <c r="E147" s="146" t="s">
        <v>160</v>
      </c>
      <c r="F147" s="147" t="s">
        <v>161</v>
      </c>
      <c r="G147" s="148" t="s">
        <v>162</v>
      </c>
      <c r="H147" s="149">
        <v>80</v>
      </c>
      <c r="I147" s="150"/>
      <c r="J147" s="151">
        <f>ROUND(I147*H147,2)</f>
        <v>0</v>
      </c>
      <c r="K147" s="147" t="s">
        <v>139</v>
      </c>
      <c r="L147" s="34"/>
      <c r="M147" s="152" t="s">
        <v>1</v>
      </c>
      <c r="N147" s="153" t="s">
        <v>46</v>
      </c>
      <c r="O147" s="59"/>
      <c r="P147" s="154">
        <f>O147*H147</f>
        <v>0</v>
      </c>
      <c r="Q147" s="154">
        <v>3.0000000000000001E-5</v>
      </c>
      <c r="R147" s="154">
        <f>Q147*H147</f>
        <v>2.4000000000000002E-3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140</v>
      </c>
      <c r="AT147" s="156" t="s">
        <v>135</v>
      </c>
      <c r="AU147" s="156" t="s">
        <v>91</v>
      </c>
      <c r="AY147" s="18" t="s">
        <v>133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89</v>
      </c>
      <c r="BK147" s="157">
        <f>ROUND(I147*H147,2)</f>
        <v>0</v>
      </c>
      <c r="BL147" s="18" t="s">
        <v>140</v>
      </c>
      <c r="BM147" s="156" t="s">
        <v>163</v>
      </c>
    </row>
    <row r="148" spans="1:65" s="14" customFormat="1">
      <c r="B148" s="166"/>
      <c r="D148" s="159" t="s">
        <v>142</v>
      </c>
      <c r="E148" s="167" t="s">
        <v>1</v>
      </c>
      <c r="F148" s="168" t="s">
        <v>164</v>
      </c>
      <c r="H148" s="169">
        <v>80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142</v>
      </c>
      <c r="AU148" s="167" t="s">
        <v>91</v>
      </c>
      <c r="AV148" s="14" t="s">
        <v>91</v>
      </c>
      <c r="AW148" s="14" t="s">
        <v>36</v>
      </c>
      <c r="AX148" s="14" t="s">
        <v>89</v>
      </c>
      <c r="AY148" s="167" t="s">
        <v>133</v>
      </c>
    </row>
    <row r="149" spans="1:65" s="2" customFormat="1" ht="90" customHeight="1">
      <c r="A149" s="33"/>
      <c r="B149" s="144"/>
      <c r="C149" s="145" t="s">
        <v>165</v>
      </c>
      <c r="D149" s="145" t="s">
        <v>135</v>
      </c>
      <c r="E149" s="146" t="s">
        <v>166</v>
      </c>
      <c r="F149" s="147" t="s">
        <v>167</v>
      </c>
      <c r="G149" s="148" t="s">
        <v>168</v>
      </c>
      <c r="H149" s="149">
        <v>8</v>
      </c>
      <c r="I149" s="150"/>
      <c r="J149" s="151">
        <f>ROUND(I149*H149,2)</f>
        <v>0</v>
      </c>
      <c r="K149" s="147" t="s">
        <v>139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3.6900000000000002E-2</v>
      </c>
      <c r="R149" s="154">
        <f>Q149*H149</f>
        <v>0.29520000000000002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140</v>
      </c>
      <c r="AT149" s="156" t="s">
        <v>135</v>
      </c>
      <c r="AU149" s="156" t="s">
        <v>91</v>
      </c>
      <c r="AY149" s="18" t="s">
        <v>133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140</v>
      </c>
      <c r="BM149" s="156" t="s">
        <v>169</v>
      </c>
    </row>
    <row r="150" spans="1:65" s="14" customFormat="1">
      <c r="B150" s="166"/>
      <c r="D150" s="159" t="s">
        <v>142</v>
      </c>
      <c r="E150" s="167" t="s">
        <v>1</v>
      </c>
      <c r="F150" s="168" t="s">
        <v>170</v>
      </c>
      <c r="H150" s="169">
        <v>8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142</v>
      </c>
      <c r="AU150" s="167" t="s">
        <v>91</v>
      </c>
      <c r="AV150" s="14" t="s">
        <v>91</v>
      </c>
      <c r="AW150" s="14" t="s">
        <v>36</v>
      </c>
      <c r="AX150" s="14" t="s">
        <v>89</v>
      </c>
      <c r="AY150" s="167" t="s">
        <v>133</v>
      </c>
    </row>
    <row r="151" spans="1:65" s="2" customFormat="1" ht="90" customHeight="1">
      <c r="A151" s="33"/>
      <c r="B151" s="144"/>
      <c r="C151" s="145" t="s">
        <v>171</v>
      </c>
      <c r="D151" s="145" t="s">
        <v>135</v>
      </c>
      <c r="E151" s="146" t="s">
        <v>172</v>
      </c>
      <c r="F151" s="147" t="s">
        <v>173</v>
      </c>
      <c r="G151" s="148" t="s">
        <v>168</v>
      </c>
      <c r="H151" s="149">
        <v>9</v>
      </c>
      <c r="I151" s="150"/>
      <c r="J151" s="151">
        <f>ROUND(I151*H151,2)</f>
        <v>0</v>
      </c>
      <c r="K151" s="147" t="s">
        <v>139</v>
      </c>
      <c r="L151" s="34"/>
      <c r="M151" s="152" t="s">
        <v>1</v>
      </c>
      <c r="N151" s="153" t="s">
        <v>46</v>
      </c>
      <c r="O151" s="59"/>
      <c r="P151" s="154">
        <f>O151*H151</f>
        <v>0</v>
      </c>
      <c r="Q151" s="154">
        <v>3.6900000000000002E-2</v>
      </c>
      <c r="R151" s="154">
        <f>Q151*H151</f>
        <v>0.33210000000000001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140</v>
      </c>
      <c r="AT151" s="156" t="s">
        <v>135</v>
      </c>
      <c r="AU151" s="156" t="s">
        <v>91</v>
      </c>
      <c r="AY151" s="18" t="s">
        <v>133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89</v>
      </c>
      <c r="BK151" s="157">
        <f>ROUND(I151*H151,2)</f>
        <v>0</v>
      </c>
      <c r="BL151" s="18" t="s">
        <v>140</v>
      </c>
      <c r="BM151" s="156" t="s">
        <v>174</v>
      </c>
    </row>
    <row r="152" spans="1:65" s="14" customFormat="1">
      <c r="B152" s="166"/>
      <c r="D152" s="159" t="s">
        <v>142</v>
      </c>
      <c r="E152" s="167" t="s">
        <v>1</v>
      </c>
      <c r="F152" s="168" t="s">
        <v>175</v>
      </c>
      <c r="H152" s="169">
        <v>9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142</v>
      </c>
      <c r="AU152" s="167" t="s">
        <v>91</v>
      </c>
      <c r="AV152" s="14" t="s">
        <v>91</v>
      </c>
      <c r="AW152" s="14" t="s">
        <v>36</v>
      </c>
      <c r="AX152" s="14" t="s">
        <v>89</v>
      </c>
      <c r="AY152" s="167" t="s">
        <v>133</v>
      </c>
    </row>
    <row r="153" spans="1:65" s="2" customFormat="1" ht="37.9" customHeight="1">
      <c r="A153" s="33"/>
      <c r="B153" s="144"/>
      <c r="C153" s="145" t="s">
        <v>176</v>
      </c>
      <c r="D153" s="145" t="s">
        <v>135</v>
      </c>
      <c r="E153" s="146" t="s">
        <v>177</v>
      </c>
      <c r="F153" s="147" t="s">
        <v>178</v>
      </c>
      <c r="G153" s="148" t="s">
        <v>179</v>
      </c>
      <c r="H153" s="149">
        <v>26.18</v>
      </c>
      <c r="I153" s="150"/>
      <c r="J153" s="151">
        <f>ROUND(I153*H153,2)</f>
        <v>0</v>
      </c>
      <c r="K153" s="147" t="s">
        <v>139</v>
      </c>
      <c r="L153" s="34"/>
      <c r="M153" s="152" t="s">
        <v>1</v>
      </c>
      <c r="N153" s="153" t="s">
        <v>46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140</v>
      </c>
      <c r="AT153" s="156" t="s">
        <v>135</v>
      </c>
      <c r="AU153" s="156" t="s">
        <v>91</v>
      </c>
      <c r="AY153" s="18" t="s">
        <v>133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89</v>
      </c>
      <c r="BK153" s="157">
        <f>ROUND(I153*H153,2)</f>
        <v>0</v>
      </c>
      <c r="BL153" s="18" t="s">
        <v>140</v>
      </c>
      <c r="BM153" s="156" t="s">
        <v>180</v>
      </c>
    </row>
    <row r="154" spans="1:65" s="14" customFormat="1">
      <c r="B154" s="166"/>
      <c r="D154" s="159" t="s">
        <v>142</v>
      </c>
      <c r="E154" s="167" t="s">
        <v>1</v>
      </c>
      <c r="F154" s="168" t="s">
        <v>181</v>
      </c>
      <c r="H154" s="169">
        <v>26.18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142</v>
      </c>
      <c r="AU154" s="167" t="s">
        <v>91</v>
      </c>
      <c r="AV154" s="14" t="s">
        <v>91</v>
      </c>
      <c r="AW154" s="14" t="s">
        <v>36</v>
      </c>
      <c r="AX154" s="14" t="s">
        <v>89</v>
      </c>
      <c r="AY154" s="167" t="s">
        <v>133</v>
      </c>
    </row>
    <row r="155" spans="1:65" s="2" customFormat="1" ht="55.5" customHeight="1">
      <c r="A155" s="33"/>
      <c r="B155" s="144"/>
      <c r="C155" s="145" t="s">
        <v>182</v>
      </c>
      <c r="D155" s="145" t="s">
        <v>135</v>
      </c>
      <c r="E155" s="146" t="s">
        <v>183</v>
      </c>
      <c r="F155" s="147" t="s">
        <v>184</v>
      </c>
      <c r="G155" s="148" t="s">
        <v>179</v>
      </c>
      <c r="H155" s="149">
        <v>214.10300000000001</v>
      </c>
      <c r="I155" s="150"/>
      <c r="J155" s="151">
        <f>ROUND(I155*H155,2)</f>
        <v>0</v>
      </c>
      <c r="K155" s="147" t="s">
        <v>139</v>
      </c>
      <c r="L155" s="34"/>
      <c r="M155" s="152" t="s">
        <v>1</v>
      </c>
      <c r="N155" s="153" t="s">
        <v>46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140</v>
      </c>
      <c r="AT155" s="156" t="s">
        <v>135</v>
      </c>
      <c r="AU155" s="156" t="s">
        <v>91</v>
      </c>
      <c r="AY155" s="18" t="s">
        <v>133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140</v>
      </c>
      <c r="BM155" s="156" t="s">
        <v>185</v>
      </c>
    </row>
    <row r="156" spans="1:65" s="13" customFormat="1">
      <c r="B156" s="158"/>
      <c r="D156" s="159" t="s">
        <v>142</v>
      </c>
      <c r="E156" s="160" t="s">
        <v>1</v>
      </c>
      <c r="F156" s="161" t="s">
        <v>143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142</v>
      </c>
      <c r="AU156" s="160" t="s">
        <v>91</v>
      </c>
      <c r="AV156" s="13" t="s">
        <v>89</v>
      </c>
      <c r="AW156" s="13" t="s">
        <v>36</v>
      </c>
      <c r="AX156" s="13" t="s">
        <v>81</v>
      </c>
      <c r="AY156" s="160" t="s">
        <v>133</v>
      </c>
    </row>
    <row r="157" spans="1:65" s="13" customFormat="1">
      <c r="B157" s="158"/>
      <c r="D157" s="159" t="s">
        <v>142</v>
      </c>
      <c r="E157" s="160" t="s">
        <v>1</v>
      </c>
      <c r="F157" s="161" t="s">
        <v>186</v>
      </c>
      <c r="H157" s="160" t="s">
        <v>1</v>
      </c>
      <c r="I157" s="162"/>
      <c r="L157" s="158"/>
      <c r="M157" s="163"/>
      <c r="N157" s="164"/>
      <c r="O157" s="164"/>
      <c r="P157" s="164"/>
      <c r="Q157" s="164"/>
      <c r="R157" s="164"/>
      <c r="S157" s="164"/>
      <c r="T157" s="165"/>
      <c r="AT157" s="160" t="s">
        <v>142</v>
      </c>
      <c r="AU157" s="160" t="s">
        <v>91</v>
      </c>
      <c r="AV157" s="13" t="s">
        <v>89</v>
      </c>
      <c r="AW157" s="13" t="s">
        <v>36</v>
      </c>
      <c r="AX157" s="13" t="s">
        <v>81</v>
      </c>
      <c r="AY157" s="160" t="s">
        <v>133</v>
      </c>
    </row>
    <row r="158" spans="1:65" s="13" customFormat="1">
      <c r="B158" s="158"/>
      <c r="D158" s="159" t="s">
        <v>142</v>
      </c>
      <c r="E158" s="160" t="s">
        <v>1</v>
      </c>
      <c r="F158" s="161" t="s">
        <v>187</v>
      </c>
      <c r="H158" s="160" t="s">
        <v>1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60" t="s">
        <v>142</v>
      </c>
      <c r="AU158" s="160" t="s">
        <v>91</v>
      </c>
      <c r="AV158" s="13" t="s">
        <v>89</v>
      </c>
      <c r="AW158" s="13" t="s">
        <v>36</v>
      </c>
      <c r="AX158" s="13" t="s">
        <v>81</v>
      </c>
      <c r="AY158" s="160" t="s">
        <v>133</v>
      </c>
    </row>
    <row r="159" spans="1:65" s="13" customFormat="1">
      <c r="B159" s="158"/>
      <c r="D159" s="159" t="s">
        <v>142</v>
      </c>
      <c r="E159" s="160" t="s">
        <v>1</v>
      </c>
      <c r="F159" s="161" t="s">
        <v>188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142</v>
      </c>
      <c r="AU159" s="160" t="s">
        <v>91</v>
      </c>
      <c r="AV159" s="13" t="s">
        <v>89</v>
      </c>
      <c r="AW159" s="13" t="s">
        <v>36</v>
      </c>
      <c r="AX159" s="13" t="s">
        <v>81</v>
      </c>
      <c r="AY159" s="160" t="s">
        <v>133</v>
      </c>
    </row>
    <row r="160" spans="1:65" s="14" customFormat="1">
      <c r="B160" s="166"/>
      <c r="D160" s="159" t="s">
        <v>142</v>
      </c>
      <c r="E160" s="167" t="s">
        <v>1</v>
      </c>
      <c r="F160" s="168" t="s">
        <v>189</v>
      </c>
      <c r="H160" s="169">
        <v>184.60499999999999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142</v>
      </c>
      <c r="AU160" s="167" t="s">
        <v>91</v>
      </c>
      <c r="AV160" s="14" t="s">
        <v>91</v>
      </c>
      <c r="AW160" s="14" t="s">
        <v>36</v>
      </c>
      <c r="AX160" s="14" t="s">
        <v>81</v>
      </c>
      <c r="AY160" s="167" t="s">
        <v>133</v>
      </c>
    </row>
    <row r="161" spans="1:65" s="14" customFormat="1">
      <c r="B161" s="166"/>
      <c r="D161" s="159" t="s">
        <v>142</v>
      </c>
      <c r="E161" s="167" t="s">
        <v>1</v>
      </c>
      <c r="F161" s="168" t="s">
        <v>190</v>
      </c>
      <c r="H161" s="169">
        <v>29.498000000000001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142</v>
      </c>
      <c r="AU161" s="167" t="s">
        <v>91</v>
      </c>
      <c r="AV161" s="14" t="s">
        <v>91</v>
      </c>
      <c r="AW161" s="14" t="s">
        <v>36</v>
      </c>
      <c r="AX161" s="14" t="s">
        <v>81</v>
      </c>
      <c r="AY161" s="167" t="s">
        <v>133</v>
      </c>
    </row>
    <row r="162" spans="1:65" s="15" customFormat="1">
      <c r="B162" s="174"/>
      <c r="D162" s="159" t="s">
        <v>142</v>
      </c>
      <c r="E162" s="175" t="s">
        <v>1</v>
      </c>
      <c r="F162" s="176" t="s">
        <v>155</v>
      </c>
      <c r="H162" s="177">
        <v>214.10300000000001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142</v>
      </c>
      <c r="AU162" s="175" t="s">
        <v>91</v>
      </c>
      <c r="AV162" s="15" t="s">
        <v>140</v>
      </c>
      <c r="AW162" s="15" t="s">
        <v>36</v>
      </c>
      <c r="AX162" s="15" t="s">
        <v>89</v>
      </c>
      <c r="AY162" s="175" t="s">
        <v>133</v>
      </c>
    </row>
    <row r="163" spans="1:65" s="2" customFormat="1" ht="55.5" customHeight="1">
      <c r="A163" s="33"/>
      <c r="B163" s="144"/>
      <c r="C163" s="145" t="s">
        <v>191</v>
      </c>
      <c r="D163" s="145" t="s">
        <v>135</v>
      </c>
      <c r="E163" s="146" t="s">
        <v>192</v>
      </c>
      <c r="F163" s="147" t="s">
        <v>193</v>
      </c>
      <c r="G163" s="148" t="s">
        <v>179</v>
      </c>
      <c r="H163" s="149">
        <v>214.10300000000001</v>
      </c>
      <c r="I163" s="150"/>
      <c r="J163" s="151">
        <f>ROUND(I163*H163,2)</f>
        <v>0</v>
      </c>
      <c r="K163" s="147" t="s">
        <v>139</v>
      </c>
      <c r="L163" s="34"/>
      <c r="M163" s="152" t="s">
        <v>1</v>
      </c>
      <c r="N163" s="153" t="s">
        <v>46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140</v>
      </c>
      <c r="AT163" s="156" t="s">
        <v>135</v>
      </c>
      <c r="AU163" s="156" t="s">
        <v>91</v>
      </c>
      <c r="AY163" s="18" t="s">
        <v>133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140</v>
      </c>
      <c r="BM163" s="156" t="s">
        <v>194</v>
      </c>
    </row>
    <row r="164" spans="1:65" s="13" customFormat="1">
      <c r="B164" s="158"/>
      <c r="D164" s="159" t="s">
        <v>142</v>
      </c>
      <c r="E164" s="160" t="s">
        <v>1</v>
      </c>
      <c r="F164" s="161" t="s">
        <v>143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142</v>
      </c>
      <c r="AU164" s="160" t="s">
        <v>91</v>
      </c>
      <c r="AV164" s="13" t="s">
        <v>89</v>
      </c>
      <c r="AW164" s="13" t="s">
        <v>36</v>
      </c>
      <c r="AX164" s="13" t="s">
        <v>81</v>
      </c>
      <c r="AY164" s="160" t="s">
        <v>133</v>
      </c>
    </row>
    <row r="165" spans="1:65" s="13" customFormat="1">
      <c r="B165" s="158"/>
      <c r="D165" s="159" t="s">
        <v>142</v>
      </c>
      <c r="E165" s="160" t="s">
        <v>1</v>
      </c>
      <c r="F165" s="161" t="s">
        <v>186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142</v>
      </c>
      <c r="AU165" s="160" t="s">
        <v>91</v>
      </c>
      <c r="AV165" s="13" t="s">
        <v>89</v>
      </c>
      <c r="AW165" s="13" t="s">
        <v>36</v>
      </c>
      <c r="AX165" s="13" t="s">
        <v>81</v>
      </c>
      <c r="AY165" s="160" t="s">
        <v>133</v>
      </c>
    </row>
    <row r="166" spans="1:65" s="13" customFormat="1">
      <c r="B166" s="158"/>
      <c r="D166" s="159" t="s">
        <v>142</v>
      </c>
      <c r="E166" s="160" t="s">
        <v>1</v>
      </c>
      <c r="F166" s="161" t="s">
        <v>187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142</v>
      </c>
      <c r="AU166" s="160" t="s">
        <v>91</v>
      </c>
      <c r="AV166" s="13" t="s">
        <v>89</v>
      </c>
      <c r="AW166" s="13" t="s">
        <v>36</v>
      </c>
      <c r="AX166" s="13" t="s">
        <v>81</v>
      </c>
      <c r="AY166" s="160" t="s">
        <v>133</v>
      </c>
    </row>
    <row r="167" spans="1:65" s="13" customFormat="1">
      <c r="B167" s="158"/>
      <c r="D167" s="159" t="s">
        <v>142</v>
      </c>
      <c r="E167" s="160" t="s">
        <v>1</v>
      </c>
      <c r="F167" s="161" t="s">
        <v>188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142</v>
      </c>
      <c r="AU167" s="160" t="s">
        <v>91</v>
      </c>
      <c r="AV167" s="13" t="s">
        <v>89</v>
      </c>
      <c r="AW167" s="13" t="s">
        <v>36</v>
      </c>
      <c r="AX167" s="13" t="s">
        <v>81</v>
      </c>
      <c r="AY167" s="160" t="s">
        <v>133</v>
      </c>
    </row>
    <row r="168" spans="1:65" s="14" customFormat="1">
      <c r="B168" s="166"/>
      <c r="D168" s="159" t="s">
        <v>142</v>
      </c>
      <c r="E168" s="167" t="s">
        <v>1</v>
      </c>
      <c r="F168" s="168" t="s">
        <v>189</v>
      </c>
      <c r="H168" s="169">
        <v>184.60499999999999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142</v>
      </c>
      <c r="AU168" s="167" t="s">
        <v>91</v>
      </c>
      <c r="AV168" s="14" t="s">
        <v>91</v>
      </c>
      <c r="AW168" s="14" t="s">
        <v>36</v>
      </c>
      <c r="AX168" s="14" t="s">
        <v>81</v>
      </c>
      <c r="AY168" s="167" t="s">
        <v>133</v>
      </c>
    </row>
    <row r="169" spans="1:65" s="14" customFormat="1">
      <c r="B169" s="166"/>
      <c r="D169" s="159" t="s">
        <v>142</v>
      </c>
      <c r="E169" s="167" t="s">
        <v>1</v>
      </c>
      <c r="F169" s="168" t="s">
        <v>190</v>
      </c>
      <c r="H169" s="169">
        <v>29.498000000000001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142</v>
      </c>
      <c r="AU169" s="167" t="s">
        <v>91</v>
      </c>
      <c r="AV169" s="14" t="s">
        <v>91</v>
      </c>
      <c r="AW169" s="14" t="s">
        <v>36</v>
      </c>
      <c r="AX169" s="14" t="s">
        <v>81</v>
      </c>
      <c r="AY169" s="167" t="s">
        <v>133</v>
      </c>
    </row>
    <row r="170" spans="1:65" s="15" customFormat="1">
      <c r="B170" s="174"/>
      <c r="D170" s="159" t="s">
        <v>142</v>
      </c>
      <c r="E170" s="175" t="s">
        <v>1</v>
      </c>
      <c r="F170" s="176" t="s">
        <v>155</v>
      </c>
      <c r="H170" s="177">
        <v>214.10300000000001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142</v>
      </c>
      <c r="AU170" s="175" t="s">
        <v>91</v>
      </c>
      <c r="AV170" s="15" t="s">
        <v>140</v>
      </c>
      <c r="AW170" s="15" t="s">
        <v>36</v>
      </c>
      <c r="AX170" s="15" t="s">
        <v>89</v>
      </c>
      <c r="AY170" s="175" t="s">
        <v>133</v>
      </c>
    </row>
    <row r="171" spans="1:65" s="2" customFormat="1" ht="55.5" customHeight="1">
      <c r="A171" s="33"/>
      <c r="B171" s="144"/>
      <c r="C171" s="145" t="s">
        <v>195</v>
      </c>
      <c r="D171" s="145" t="s">
        <v>135</v>
      </c>
      <c r="E171" s="146" t="s">
        <v>196</v>
      </c>
      <c r="F171" s="147" t="s">
        <v>197</v>
      </c>
      <c r="G171" s="148" t="s">
        <v>179</v>
      </c>
      <c r="H171" s="149">
        <v>6.4020000000000001</v>
      </c>
      <c r="I171" s="150"/>
      <c r="J171" s="151">
        <f>ROUND(I171*H171,2)</f>
        <v>0</v>
      </c>
      <c r="K171" s="147" t="s">
        <v>139</v>
      </c>
      <c r="L171" s="34"/>
      <c r="M171" s="152" t="s">
        <v>1</v>
      </c>
      <c r="N171" s="153" t="s">
        <v>46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140</v>
      </c>
      <c r="AT171" s="156" t="s">
        <v>135</v>
      </c>
      <c r="AU171" s="156" t="s">
        <v>91</v>
      </c>
      <c r="AY171" s="18" t="s">
        <v>133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89</v>
      </c>
      <c r="BK171" s="157">
        <f>ROUND(I171*H171,2)</f>
        <v>0</v>
      </c>
      <c r="BL171" s="18" t="s">
        <v>140</v>
      </c>
      <c r="BM171" s="156" t="s">
        <v>198</v>
      </c>
    </row>
    <row r="172" spans="1:65" s="13" customFormat="1">
      <c r="B172" s="158"/>
      <c r="D172" s="159" t="s">
        <v>142</v>
      </c>
      <c r="E172" s="160" t="s">
        <v>1</v>
      </c>
      <c r="F172" s="161" t="s">
        <v>199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142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133</v>
      </c>
    </row>
    <row r="173" spans="1:65" s="14" customFormat="1">
      <c r="B173" s="166"/>
      <c r="D173" s="159" t="s">
        <v>142</v>
      </c>
      <c r="E173" s="167" t="s">
        <v>1</v>
      </c>
      <c r="F173" s="168" t="s">
        <v>200</v>
      </c>
      <c r="H173" s="169">
        <v>2.028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142</v>
      </c>
      <c r="AU173" s="167" t="s">
        <v>91</v>
      </c>
      <c r="AV173" s="14" t="s">
        <v>91</v>
      </c>
      <c r="AW173" s="14" t="s">
        <v>36</v>
      </c>
      <c r="AX173" s="14" t="s">
        <v>81</v>
      </c>
      <c r="AY173" s="167" t="s">
        <v>133</v>
      </c>
    </row>
    <row r="174" spans="1:65" s="14" customFormat="1">
      <c r="B174" s="166"/>
      <c r="D174" s="159" t="s">
        <v>142</v>
      </c>
      <c r="E174" s="167" t="s">
        <v>1</v>
      </c>
      <c r="F174" s="168" t="s">
        <v>201</v>
      </c>
      <c r="H174" s="169">
        <v>1.02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142</v>
      </c>
      <c r="AU174" s="167" t="s">
        <v>91</v>
      </c>
      <c r="AV174" s="14" t="s">
        <v>91</v>
      </c>
      <c r="AW174" s="14" t="s">
        <v>36</v>
      </c>
      <c r="AX174" s="14" t="s">
        <v>81</v>
      </c>
      <c r="AY174" s="167" t="s">
        <v>133</v>
      </c>
    </row>
    <row r="175" spans="1:65" s="14" customFormat="1">
      <c r="B175" s="166"/>
      <c r="D175" s="159" t="s">
        <v>142</v>
      </c>
      <c r="E175" s="167" t="s">
        <v>1</v>
      </c>
      <c r="F175" s="168" t="s">
        <v>200</v>
      </c>
      <c r="H175" s="169">
        <v>2.028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142</v>
      </c>
      <c r="AU175" s="167" t="s">
        <v>91</v>
      </c>
      <c r="AV175" s="14" t="s">
        <v>91</v>
      </c>
      <c r="AW175" s="14" t="s">
        <v>36</v>
      </c>
      <c r="AX175" s="14" t="s">
        <v>81</v>
      </c>
      <c r="AY175" s="167" t="s">
        <v>133</v>
      </c>
    </row>
    <row r="176" spans="1:65" s="14" customFormat="1">
      <c r="B176" s="166"/>
      <c r="D176" s="159" t="s">
        <v>142</v>
      </c>
      <c r="E176" s="167" t="s">
        <v>1</v>
      </c>
      <c r="F176" s="168" t="s">
        <v>202</v>
      </c>
      <c r="H176" s="169">
        <v>1.3260000000000001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142</v>
      </c>
      <c r="AU176" s="167" t="s">
        <v>91</v>
      </c>
      <c r="AV176" s="14" t="s">
        <v>91</v>
      </c>
      <c r="AW176" s="14" t="s">
        <v>36</v>
      </c>
      <c r="AX176" s="14" t="s">
        <v>81</v>
      </c>
      <c r="AY176" s="167" t="s">
        <v>133</v>
      </c>
    </row>
    <row r="177" spans="1:65" s="15" customFormat="1">
      <c r="B177" s="174"/>
      <c r="D177" s="159" t="s">
        <v>142</v>
      </c>
      <c r="E177" s="175" t="s">
        <v>1</v>
      </c>
      <c r="F177" s="176" t="s">
        <v>155</v>
      </c>
      <c r="H177" s="177">
        <v>6.4020000000000001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142</v>
      </c>
      <c r="AU177" s="175" t="s">
        <v>91</v>
      </c>
      <c r="AV177" s="15" t="s">
        <v>140</v>
      </c>
      <c r="AW177" s="15" t="s">
        <v>36</v>
      </c>
      <c r="AX177" s="15" t="s">
        <v>89</v>
      </c>
      <c r="AY177" s="175" t="s">
        <v>133</v>
      </c>
    </row>
    <row r="178" spans="1:65" s="2" customFormat="1" ht="37.9" customHeight="1">
      <c r="A178" s="33"/>
      <c r="B178" s="144"/>
      <c r="C178" s="145" t="s">
        <v>8</v>
      </c>
      <c r="D178" s="145" t="s">
        <v>135</v>
      </c>
      <c r="E178" s="146" t="s">
        <v>203</v>
      </c>
      <c r="F178" s="147" t="s">
        <v>204</v>
      </c>
      <c r="G178" s="148" t="s">
        <v>138</v>
      </c>
      <c r="H178" s="149">
        <v>1043.8</v>
      </c>
      <c r="I178" s="150"/>
      <c r="J178" s="151">
        <f>ROUND(I178*H178,2)</f>
        <v>0</v>
      </c>
      <c r="K178" s="147" t="s">
        <v>139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5.8E-4</v>
      </c>
      <c r="R178" s="154">
        <f>Q178*H178</f>
        <v>0.60540399999999994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140</v>
      </c>
      <c r="AT178" s="156" t="s">
        <v>135</v>
      </c>
      <c r="AU178" s="156" t="s">
        <v>91</v>
      </c>
      <c r="AY178" s="18" t="s">
        <v>133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140</v>
      </c>
      <c r="BM178" s="156" t="s">
        <v>205</v>
      </c>
    </row>
    <row r="179" spans="1:65" s="13" customFormat="1">
      <c r="B179" s="158"/>
      <c r="D179" s="159" t="s">
        <v>142</v>
      </c>
      <c r="E179" s="160" t="s">
        <v>1</v>
      </c>
      <c r="F179" s="161" t="s">
        <v>143</v>
      </c>
      <c r="H179" s="160" t="s">
        <v>1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60" t="s">
        <v>142</v>
      </c>
      <c r="AU179" s="160" t="s">
        <v>91</v>
      </c>
      <c r="AV179" s="13" t="s">
        <v>89</v>
      </c>
      <c r="AW179" s="13" t="s">
        <v>36</v>
      </c>
      <c r="AX179" s="13" t="s">
        <v>81</v>
      </c>
      <c r="AY179" s="160" t="s">
        <v>133</v>
      </c>
    </row>
    <row r="180" spans="1:65" s="13" customFormat="1">
      <c r="B180" s="158"/>
      <c r="D180" s="159" t="s">
        <v>142</v>
      </c>
      <c r="E180" s="160" t="s">
        <v>1</v>
      </c>
      <c r="F180" s="161" t="s">
        <v>186</v>
      </c>
      <c r="H180" s="160" t="s">
        <v>1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60" t="s">
        <v>142</v>
      </c>
      <c r="AU180" s="160" t="s">
        <v>91</v>
      </c>
      <c r="AV180" s="13" t="s">
        <v>89</v>
      </c>
      <c r="AW180" s="13" t="s">
        <v>36</v>
      </c>
      <c r="AX180" s="13" t="s">
        <v>81</v>
      </c>
      <c r="AY180" s="160" t="s">
        <v>133</v>
      </c>
    </row>
    <row r="181" spans="1:65" s="14" customFormat="1">
      <c r="B181" s="166"/>
      <c r="D181" s="159" t="s">
        <v>142</v>
      </c>
      <c r="E181" s="167" t="s">
        <v>1</v>
      </c>
      <c r="F181" s="168" t="s">
        <v>206</v>
      </c>
      <c r="H181" s="169">
        <v>1043.8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142</v>
      </c>
      <c r="AU181" s="167" t="s">
        <v>91</v>
      </c>
      <c r="AV181" s="14" t="s">
        <v>91</v>
      </c>
      <c r="AW181" s="14" t="s">
        <v>36</v>
      </c>
      <c r="AX181" s="14" t="s">
        <v>89</v>
      </c>
      <c r="AY181" s="167" t="s">
        <v>133</v>
      </c>
    </row>
    <row r="182" spans="1:65" s="2" customFormat="1" ht="37.9" customHeight="1">
      <c r="A182" s="33"/>
      <c r="B182" s="144"/>
      <c r="C182" s="145" t="s">
        <v>207</v>
      </c>
      <c r="D182" s="145" t="s">
        <v>135</v>
      </c>
      <c r="E182" s="146" t="s">
        <v>208</v>
      </c>
      <c r="F182" s="147" t="s">
        <v>209</v>
      </c>
      <c r="G182" s="148" t="s">
        <v>138</v>
      </c>
      <c r="H182" s="149">
        <v>1043.8</v>
      </c>
      <c r="I182" s="150"/>
      <c r="J182" s="151">
        <f>ROUND(I182*H182,2)</f>
        <v>0</v>
      </c>
      <c r="K182" s="147" t="s">
        <v>139</v>
      </c>
      <c r="L182" s="34"/>
      <c r="M182" s="152" t="s">
        <v>1</v>
      </c>
      <c r="N182" s="153" t="s">
        <v>46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140</v>
      </c>
      <c r="AT182" s="156" t="s">
        <v>135</v>
      </c>
      <c r="AU182" s="156" t="s">
        <v>91</v>
      </c>
      <c r="AY182" s="18" t="s">
        <v>133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140</v>
      </c>
      <c r="BM182" s="156" t="s">
        <v>210</v>
      </c>
    </row>
    <row r="183" spans="1:65" s="13" customFormat="1">
      <c r="B183" s="158"/>
      <c r="D183" s="159" t="s">
        <v>142</v>
      </c>
      <c r="E183" s="160" t="s">
        <v>1</v>
      </c>
      <c r="F183" s="161" t="s">
        <v>211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142</v>
      </c>
      <c r="AU183" s="160" t="s">
        <v>91</v>
      </c>
      <c r="AV183" s="13" t="s">
        <v>89</v>
      </c>
      <c r="AW183" s="13" t="s">
        <v>36</v>
      </c>
      <c r="AX183" s="13" t="s">
        <v>81</v>
      </c>
      <c r="AY183" s="160" t="s">
        <v>133</v>
      </c>
    </row>
    <row r="184" spans="1:65" s="14" customFormat="1">
      <c r="B184" s="166"/>
      <c r="D184" s="159" t="s">
        <v>142</v>
      </c>
      <c r="E184" s="167" t="s">
        <v>1</v>
      </c>
      <c r="F184" s="168" t="s">
        <v>206</v>
      </c>
      <c r="H184" s="169">
        <v>1043.8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142</v>
      </c>
      <c r="AU184" s="167" t="s">
        <v>91</v>
      </c>
      <c r="AV184" s="14" t="s">
        <v>91</v>
      </c>
      <c r="AW184" s="14" t="s">
        <v>36</v>
      </c>
      <c r="AX184" s="14" t="s">
        <v>89</v>
      </c>
      <c r="AY184" s="167" t="s">
        <v>133</v>
      </c>
    </row>
    <row r="185" spans="1:65" s="2" customFormat="1" ht="24.2" customHeight="1">
      <c r="A185" s="33"/>
      <c r="B185" s="144"/>
      <c r="C185" s="145" t="s">
        <v>212</v>
      </c>
      <c r="D185" s="182" t="s">
        <v>135</v>
      </c>
      <c r="E185" s="146" t="s">
        <v>213</v>
      </c>
      <c r="F185" s="147" t="s">
        <v>214</v>
      </c>
      <c r="G185" s="148" t="s">
        <v>179</v>
      </c>
      <c r="H185" s="149">
        <v>428.20600000000002</v>
      </c>
      <c r="I185" s="150"/>
      <c r="J185" s="151">
        <f>ROUND(I185*H185,2)</f>
        <v>0</v>
      </c>
      <c r="K185" s="147" t="s">
        <v>1</v>
      </c>
      <c r="L185" s="34"/>
      <c r="M185" s="152" t="s">
        <v>1</v>
      </c>
      <c r="N185" s="153" t="s">
        <v>46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140</v>
      </c>
      <c r="AT185" s="156" t="s">
        <v>135</v>
      </c>
      <c r="AU185" s="156" t="s">
        <v>91</v>
      </c>
      <c r="AY185" s="18" t="s">
        <v>133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140</v>
      </c>
      <c r="BM185" s="156" t="s">
        <v>215</v>
      </c>
    </row>
    <row r="186" spans="1:65" s="13" customFormat="1">
      <c r="B186" s="158"/>
      <c r="D186" s="159" t="s">
        <v>142</v>
      </c>
      <c r="E186" s="160" t="s">
        <v>1</v>
      </c>
      <c r="F186" s="161" t="s">
        <v>216</v>
      </c>
      <c r="H186" s="160" t="s">
        <v>1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60" t="s">
        <v>142</v>
      </c>
      <c r="AU186" s="160" t="s">
        <v>91</v>
      </c>
      <c r="AV186" s="13" t="s">
        <v>89</v>
      </c>
      <c r="AW186" s="13" t="s">
        <v>36</v>
      </c>
      <c r="AX186" s="13" t="s">
        <v>81</v>
      </c>
      <c r="AY186" s="160" t="s">
        <v>133</v>
      </c>
    </row>
    <row r="187" spans="1:65" s="13" customFormat="1">
      <c r="B187" s="158"/>
      <c r="D187" s="159" t="s">
        <v>142</v>
      </c>
      <c r="E187" s="160" t="s">
        <v>1</v>
      </c>
      <c r="F187" s="161" t="s">
        <v>217</v>
      </c>
      <c r="H187" s="160" t="s">
        <v>1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60" t="s">
        <v>142</v>
      </c>
      <c r="AU187" s="160" t="s">
        <v>91</v>
      </c>
      <c r="AV187" s="13" t="s">
        <v>89</v>
      </c>
      <c r="AW187" s="13" t="s">
        <v>36</v>
      </c>
      <c r="AX187" s="13" t="s">
        <v>81</v>
      </c>
      <c r="AY187" s="160" t="s">
        <v>133</v>
      </c>
    </row>
    <row r="188" spans="1:65" s="14" customFormat="1">
      <c r="B188" s="166"/>
      <c r="D188" s="159" t="s">
        <v>142</v>
      </c>
      <c r="E188" s="167" t="s">
        <v>1</v>
      </c>
      <c r="F188" s="168" t="s">
        <v>218</v>
      </c>
      <c r="H188" s="169">
        <v>428.20600000000002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142</v>
      </c>
      <c r="AU188" s="167" t="s">
        <v>91</v>
      </c>
      <c r="AV188" s="14" t="s">
        <v>91</v>
      </c>
      <c r="AW188" s="14" t="s">
        <v>36</v>
      </c>
      <c r="AX188" s="14" t="s">
        <v>89</v>
      </c>
      <c r="AY188" s="167" t="s">
        <v>133</v>
      </c>
    </row>
    <row r="189" spans="1:65" s="2" customFormat="1" ht="44.25" customHeight="1">
      <c r="A189" s="33"/>
      <c r="B189" s="144"/>
      <c r="C189" s="145" t="s">
        <v>219</v>
      </c>
      <c r="D189" s="145" t="s">
        <v>135</v>
      </c>
      <c r="E189" s="146" t="s">
        <v>220</v>
      </c>
      <c r="F189" s="147" t="s">
        <v>221</v>
      </c>
      <c r="G189" s="148" t="s">
        <v>179</v>
      </c>
      <c r="H189" s="149">
        <v>226.71</v>
      </c>
      <c r="I189" s="150"/>
      <c r="J189" s="151">
        <f>ROUND(I189*H189,2)</f>
        <v>0</v>
      </c>
      <c r="K189" s="147" t="s">
        <v>139</v>
      </c>
      <c r="L189" s="34"/>
      <c r="M189" s="152" t="s">
        <v>1</v>
      </c>
      <c r="N189" s="153" t="s">
        <v>46</v>
      </c>
      <c r="O189" s="59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140</v>
      </c>
      <c r="AT189" s="156" t="s">
        <v>135</v>
      </c>
      <c r="AU189" s="156" t="s">
        <v>91</v>
      </c>
      <c r="AY189" s="18" t="s">
        <v>133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89</v>
      </c>
      <c r="BK189" s="157">
        <f>ROUND(I189*H189,2)</f>
        <v>0</v>
      </c>
      <c r="BL189" s="18" t="s">
        <v>140</v>
      </c>
      <c r="BM189" s="156" t="s">
        <v>222</v>
      </c>
    </row>
    <row r="190" spans="1:65" s="13" customFormat="1">
      <c r="B190" s="158"/>
      <c r="D190" s="159" t="s">
        <v>142</v>
      </c>
      <c r="E190" s="160" t="s">
        <v>1</v>
      </c>
      <c r="F190" s="161" t="s">
        <v>143</v>
      </c>
      <c r="H190" s="160" t="s">
        <v>1</v>
      </c>
      <c r="I190" s="162"/>
      <c r="L190" s="158"/>
      <c r="M190" s="163"/>
      <c r="N190" s="164"/>
      <c r="O190" s="164"/>
      <c r="P190" s="164"/>
      <c r="Q190" s="164"/>
      <c r="R190" s="164"/>
      <c r="S190" s="164"/>
      <c r="T190" s="165"/>
      <c r="AT190" s="160" t="s">
        <v>142</v>
      </c>
      <c r="AU190" s="160" t="s">
        <v>91</v>
      </c>
      <c r="AV190" s="13" t="s">
        <v>89</v>
      </c>
      <c r="AW190" s="13" t="s">
        <v>36</v>
      </c>
      <c r="AX190" s="13" t="s">
        <v>81</v>
      </c>
      <c r="AY190" s="160" t="s">
        <v>133</v>
      </c>
    </row>
    <row r="191" spans="1:65" s="13" customFormat="1">
      <c r="B191" s="158"/>
      <c r="D191" s="159" t="s">
        <v>142</v>
      </c>
      <c r="E191" s="160" t="s">
        <v>1</v>
      </c>
      <c r="F191" s="161" t="s">
        <v>186</v>
      </c>
      <c r="H191" s="160" t="s">
        <v>1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60" t="s">
        <v>142</v>
      </c>
      <c r="AU191" s="160" t="s">
        <v>91</v>
      </c>
      <c r="AV191" s="13" t="s">
        <v>89</v>
      </c>
      <c r="AW191" s="13" t="s">
        <v>36</v>
      </c>
      <c r="AX191" s="13" t="s">
        <v>81</v>
      </c>
      <c r="AY191" s="160" t="s">
        <v>133</v>
      </c>
    </row>
    <row r="192" spans="1:65" s="14" customFormat="1">
      <c r="B192" s="166"/>
      <c r="D192" s="159" t="s">
        <v>142</v>
      </c>
      <c r="E192" s="167" t="s">
        <v>1</v>
      </c>
      <c r="F192" s="168" t="s">
        <v>223</v>
      </c>
      <c r="H192" s="169">
        <v>226.71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142</v>
      </c>
      <c r="AU192" s="167" t="s">
        <v>91</v>
      </c>
      <c r="AV192" s="14" t="s">
        <v>91</v>
      </c>
      <c r="AW192" s="14" t="s">
        <v>36</v>
      </c>
      <c r="AX192" s="14" t="s">
        <v>81</v>
      </c>
      <c r="AY192" s="167" t="s">
        <v>133</v>
      </c>
    </row>
    <row r="193" spans="1:65" s="15" customFormat="1">
      <c r="B193" s="174"/>
      <c r="D193" s="159" t="s">
        <v>142</v>
      </c>
      <c r="E193" s="175" t="s">
        <v>1</v>
      </c>
      <c r="F193" s="176" t="s">
        <v>155</v>
      </c>
      <c r="H193" s="177">
        <v>226.71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142</v>
      </c>
      <c r="AU193" s="175" t="s">
        <v>91</v>
      </c>
      <c r="AV193" s="15" t="s">
        <v>140</v>
      </c>
      <c r="AW193" s="15" t="s">
        <v>36</v>
      </c>
      <c r="AX193" s="15" t="s">
        <v>89</v>
      </c>
      <c r="AY193" s="175" t="s">
        <v>133</v>
      </c>
    </row>
    <row r="194" spans="1:65" s="2" customFormat="1" ht="16.5" customHeight="1">
      <c r="A194" s="33"/>
      <c r="B194" s="144"/>
      <c r="C194" s="183" t="s">
        <v>224</v>
      </c>
      <c r="D194" s="183" t="s">
        <v>225</v>
      </c>
      <c r="E194" s="184" t="s">
        <v>226</v>
      </c>
      <c r="F194" s="185" t="s">
        <v>227</v>
      </c>
      <c r="G194" s="186" t="s">
        <v>228</v>
      </c>
      <c r="H194" s="187">
        <v>335.43</v>
      </c>
      <c r="I194" s="188"/>
      <c r="J194" s="189">
        <f>ROUND(I194*H194,2)</f>
        <v>0</v>
      </c>
      <c r="K194" s="185" t="s">
        <v>1</v>
      </c>
      <c r="L194" s="190"/>
      <c r="M194" s="191" t="s">
        <v>1</v>
      </c>
      <c r="N194" s="192" t="s">
        <v>46</v>
      </c>
      <c r="O194" s="59"/>
      <c r="P194" s="154">
        <f>O194*H194</f>
        <v>0</v>
      </c>
      <c r="Q194" s="154">
        <v>1</v>
      </c>
      <c r="R194" s="154">
        <f>Q194*H194</f>
        <v>335.43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176</v>
      </c>
      <c r="AT194" s="156" t="s">
        <v>225</v>
      </c>
      <c r="AU194" s="156" t="s">
        <v>91</v>
      </c>
      <c r="AY194" s="18" t="s">
        <v>133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89</v>
      </c>
      <c r="BK194" s="157">
        <f>ROUND(I194*H194,2)</f>
        <v>0</v>
      </c>
      <c r="BL194" s="18" t="s">
        <v>140</v>
      </c>
      <c r="BM194" s="156" t="s">
        <v>229</v>
      </c>
    </row>
    <row r="195" spans="1:65" s="2" customFormat="1" ht="19.5">
      <c r="A195" s="33"/>
      <c r="B195" s="34"/>
      <c r="C195" s="33"/>
      <c r="D195" s="159" t="s">
        <v>230</v>
      </c>
      <c r="E195" s="33"/>
      <c r="F195" s="193" t="s">
        <v>231</v>
      </c>
      <c r="G195" s="33"/>
      <c r="H195" s="33"/>
      <c r="I195" s="194"/>
      <c r="J195" s="33"/>
      <c r="K195" s="33"/>
      <c r="L195" s="34"/>
      <c r="M195" s="195"/>
      <c r="N195" s="196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230</v>
      </c>
      <c r="AU195" s="18" t="s">
        <v>91</v>
      </c>
    </row>
    <row r="196" spans="1:65" s="14" customFormat="1">
      <c r="B196" s="166"/>
      <c r="D196" s="159" t="s">
        <v>142</v>
      </c>
      <c r="E196" s="167" t="s">
        <v>1</v>
      </c>
      <c r="F196" s="168" t="s">
        <v>232</v>
      </c>
      <c r="H196" s="169">
        <v>453.42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142</v>
      </c>
      <c r="AU196" s="167" t="s">
        <v>91</v>
      </c>
      <c r="AV196" s="14" t="s">
        <v>91</v>
      </c>
      <c r="AW196" s="14" t="s">
        <v>36</v>
      </c>
      <c r="AX196" s="14" t="s">
        <v>81</v>
      </c>
      <c r="AY196" s="167" t="s">
        <v>133</v>
      </c>
    </row>
    <row r="197" spans="1:65" s="14" customFormat="1">
      <c r="B197" s="166"/>
      <c r="D197" s="159" t="s">
        <v>142</v>
      </c>
      <c r="E197" s="167" t="s">
        <v>1</v>
      </c>
      <c r="F197" s="168" t="s">
        <v>233</v>
      </c>
      <c r="H197" s="169">
        <v>-117.99</v>
      </c>
      <c r="I197" s="170"/>
      <c r="L197" s="166"/>
      <c r="M197" s="171"/>
      <c r="N197" s="172"/>
      <c r="O197" s="172"/>
      <c r="P197" s="172"/>
      <c r="Q197" s="172"/>
      <c r="R197" s="172"/>
      <c r="S197" s="172"/>
      <c r="T197" s="173"/>
      <c r="AT197" s="167" t="s">
        <v>142</v>
      </c>
      <c r="AU197" s="167" t="s">
        <v>91</v>
      </c>
      <c r="AV197" s="14" t="s">
        <v>91</v>
      </c>
      <c r="AW197" s="14" t="s">
        <v>36</v>
      </c>
      <c r="AX197" s="14" t="s">
        <v>81</v>
      </c>
      <c r="AY197" s="167" t="s">
        <v>133</v>
      </c>
    </row>
    <row r="198" spans="1:65" s="15" customFormat="1">
      <c r="B198" s="174"/>
      <c r="D198" s="159" t="s">
        <v>142</v>
      </c>
      <c r="E198" s="175" t="s">
        <v>1</v>
      </c>
      <c r="F198" s="176" t="s">
        <v>155</v>
      </c>
      <c r="H198" s="177">
        <v>335.43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142</v>
      </c>
      <c r="AU198" s="175" t="s">
        <v>91</v>
      </c>
      <c r="AV198" s="15" t="s">
        <v>140</v>
      </c>
      <c r="AW198" s="15" t="s">
        <v>36</v>
      </c>
      <c r="AX198" s="15" t="s">
        <v>89</v>
      </c>
      <c r="AY198" s="175" t="s">
        <v>133</v>
      </c>
    </row>
    <row r="199" spans="1:65" s="2" customFormat="1" ht="16.5" customHeight="1">
      <c r="A199" s="33"/>
      <c r="B199" s="144"/>
      <c r="C199" s="183" t="s">
        <v>234</v>
      </c>
      <c r="D199" s="183" t="s">
        <v>225</v>
      </c>
      <c r="E199" s="184" t="s">
        <v>235</v>
      </c>
      <c r="F199" s="185" t="s">
        <v>236</v>
      </c>
      <c r="G199" s="186" t="s">
        <v>228</v>
      </c>
      <c r="H199" s="187">
        <v>117.9</v>
      </c>
      <c r="I199" s="188"/>
      <c r="J199" s="189">
        <f>ROUND(I199*H199,2)</f>
        <v>0</v>
      </c>
      <c r="K199" s="185" t="s">
        <v>139</v>
      </c>
      <c r="L199" s="190"/>
      <c r="M199" s="191" t="s">
        <v>1</v>
      </c>
      <c r="N199" s="192" t="s">
        <v>46</v>
      </c>
      <c r="O199" s="59"/>
      <c r="P199" s="154">
        <f>O199*H199</f>
        <v>0</v>
      </c>
      <c r="Q199" s="154">
        <v>1</v>
      </c>
      <c r="R199" s="154">
        <f>Q199*H199</f>
        <v>117.9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176</v>
      </c>
      <c r="AT199" s="156" t="s">
        <v>225</v>
      </c>
      <c r="AU199" s="156" t="s">
        <v>91</v>
      </c>
      <c r="AY199" s="18" t="s">
        <v>133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89</v>
      </c>
      <c r="BK199" s="157">
        <f>ROUND(I199*H199,2)</f>
        <v>0</v>
      </c>
      <c r="BL199" s="18" t="s">
        <v>140</v>
      </c>
      <c r="BM199" s="156" t="s">
        <v>237</v>
      </c>
    </row>
    <row r="200" spans="1:65" s="14" customFormat="1">
      <c r="B200" s="166"/>
      <c r="D200" s="159" t="s">
        <v>142</v>
      </c>
      <c r="E200" s="167" t="s">
        <v>1</v>
      </c>
      <c r="F200" s="168" t="s">
        <v>238</v>
      </c>
      <c r="H200" s="169">
        <v>117.9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142</v>
      </c>
      <c r="AU200" s="167" t="s">
        <v>91</v>
      </c>
      <c r="AV200" s="14" t="s">
        <v>91</v>
      </c>
      <c r="AW200" s="14" t="s">
        <v>36</v>
      </c>
      <c r="AX200" s="14" t="s">
        <v>89</v>
      </c>
      <c r="AY200" s="167" t="s">
        <v>133</v>
      </c>
    </row>
    <row r="201" spans="1:65" s="2" customFormat="1" ht="66.75" customHeight="1">
      <c r="A201" s="33"/>
      <c r="B201" s="144"/>
      <c r="C201" s="145" t="s">
        <v>239</v>
      </c>
      <c r="D201" s="145" t="s">
        <v>135</v>
      </c>
      <c r="E201" s="146" t="s">
        <v>240</v>
      </c>
      <c r="F201" s="147" t="s">
        <v>241</v>
      </c>
      <c r="G201" s="148" t="s">
        <v>179</v>
      </c>
      <c r="H201" s="149">
        <v>87.77</v>
      </c>
      <c r="I201" s="150"/>
      <c r="J201" s="151">
        <f>ROUND(I201*H201,2)</f>
        <v>0</v>
      </c>
      <c r="K201" s="147" t="s">
        <v>139</v>
      </c>
      <c r="L201" s="34"/>
      <c r="M201" s="152" t="s">
        <v>1</v>
      </c>
      <c r="N201" s="153" t="s">
        <v>46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140</v>
      </c>
      <c r="AT201" s="156" t="s">
        <v>135</v>
      </c>
      <c r="AU201" s="156" t="s">
        <v>91</v>
      </c>
      <c r="AY201" s="18" t="s">
        <v>133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140</v>
      </c>
      <c r="BM201" s="156" t="s">
        <v>242</v>
      </c>
    </row>
    <row r="202" spans="1:65" s="13" customFormat="1">
      <c r="B202" s="158"/>
      <c r="D202" s="159" t="s">
        <v>142</v>
      </c>
      <c r="E202" s="160" t="s">
        <v>1</v>
      </c>
      <c r="F202" s="161" t="s">
        <v>143</v>
      </c>
      <c r="H202" s="160" t="s">
        <v>1</v>
      </c>
      <c r="I202" s="162"/>
      <c r="L202" s="158"/>
      <c r="M202" s="163"/>
      <c r="N202" s="164"/>
      <c r="O202" s="164"/>
      <c r="P202" s="164"/>
      <c r="Q202" s="164"/>
      <c r="R202" s="164"/>
      <c r="S202" s="164"/>
      <c r="T202" s="165"/>
      <c r="AT202" s="160" t="s">
        <v>142</v>
      </c>
      <c r="AU202" s="160" t="s">
        <v>91</v>
      </c>
      <c r="AV202" s="13" t="s">
        <v>89</v>
      </c>
      <c r="AW202" s="13" t="s">
        <v>36</v>
      </c>
      <c r="AX202" s="13" t="s">
        <v>81</v>
      </c>
      <c r="AY202" s="160" t="s">
        <v>133</v>
      </c>
    </row>
    <row r="203" spans="1:65" s="13" customFormat="1">
      <c r="B203" s="158"/>
      <c r="D203" s="159" t="s">
        <v>142</v>
      </c>
      <c r="E203" s="160" t="s">
        <v>1</v>
      </c>
      <c r="F203" s="161" t="s">
        <v>186</v>
      </c>
      <c r="H203" s="160" t="s">
        <v>1</v>
      </c>
      <c r="I203" s="162"/>
      <c r="L203" s="158"/>
      <c r="M203" s="163"/>
      <c r="N203" s="164"/>
      <c r="O203" s="164"/>
      <c r="P203" s="164"/>
      <c r="Q203" s="164"/>
      <c r="R203" s="164"/>
      <c r="S203" s="164"/>
      <c r="T203" s="165"/>
      <c r="AT203" s="160" t="s">
        <v>142</v>
      </c>
      <c r="AU203" s="160" t="s">
        <v>91</v>
      </c>
      <c r="AV203" s="13" t="s">
        <v>89</v>
      </c>
      <c r="AW203" s="13" t="s">
        <v>36</v>
      </c>
      <c r="AX203" s="13" t="s">
        <v>81</v>
      </c>
      <c r="AY203" s="160" t="s">
        <v>133</v>
      </c>
    </row>
    <row r="204" spans="1:65" s="14" customFormat="1">
      <c r="B204" s="166"/>
      <c r="D204" s="159" t="s">
        <v>142</v>
      </c>
      <c r="E204" s="167" t="s">
        <v>1</v>
      </c>
      <c r="F204" s="168" t="s">
        <v>243</v>
      </c>
      <c r="H204" s="169">
        <v>87.77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142</v>
      </c>
      <c r="AU204" s="167" t="s">
        <v>91</v>
      </c>
      <c r="AV204" s="14" t="s">
        <v>91</v>
      </c>
      <c r="AW204" s="14" t="s">
        <v>36</v>
      </c>
      <c r="AX204" s="14" t="s">
        <v>89</v>
      </c>
      <c r="AY204" s="167" t="s">
        <v>133</v>
      </c>
    </row>
    <row r="205" spans="1:65" s="2" customFormat="1" ht="16.5" customHeight="1">
      <c r="A205" s="33"/>
      <c r="B205" s="144"/>
      <c r="C205" s="183" t="s">
        <v>244</v>
      </c>
      <c r="D205" s="183" t="s">
        <v>225</v>
      </c>
      <c r="E205" s="184" t="s">
        <v>245</v>
      </c>
      <c r="F205" s="185" t="s">
        <v>246</v>
      </c>
      <c r="G205" s="186" t="s">
        <v>228</v>
      </c>
      <c r="H205" s="187">
        <v>175.54</v>
      </c>
      <c r="I205" s="188"/>
      <c r="J205" s="189">
        <f>ROUND(I205*H205,2)</f>
        <v>0</v>
      </c>
      <c r="K205" s="185" t="s">
        <v>139</v>
      </c>
      <c r="L205" s="190"/>
      <c r="M205" s="191" t="s">
        <v>1</v>
      </c>
      <c r="N205" s="192" t="s">
        <v>46</v>
      </c>
      <c r="O205" s="59"/>
      <c r="P205" s="154">
        <f>O205*H205</f>
        <v>0</v>
      </c>
      <c r="Q205" s="154">
        <v>1</v>
      </c>
      <c r="R205" s="154">
        <f>Q205*H205</f>
        <v>175.54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176</v>
      </c>
      <c r="AT205" s="156" t="s">
        <v>225</v>
      </c>
      <c r="AU205" s="156" t="s">
        <v>91</v>
      </c>
      <c r="AY205" s="18" t="s">
        <v>133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89</v>
      </c>
      <c r="BK205" s="157">
        <f>ROUND(I205*H205,2)</f>
        <v>0</v>
      </c>
      <c r="BL205" s="18" t="s">
        <v>140</v>
      </c>
      <c r="BM205" s="156" t="s">
        <v>247</v>
      </c>
    </row>
    <row r="206" spans="1:65" s="2" customFormat="1" ht="19.5">
      <c r="A206" s="33"/>
      <c r="B206" s="34"/>
      <c r="C206" s="33"/>
      <c r="D206" s="159" t="s">
        <v>230</v>
      </c>
      <c r="E206" s="33"/>
      <c r="F206" s="193" t="s">
        <v>231</v>
      </c>
      <c r="G206" s="33"/>
      <c r="H206" s="33"/>
      <c r="I206" s="194"/>
      <c r="J206" s="33"/>
      <c r="K206" s="33"/>
      <c r="L206" s="34"/>
      <c r="M206" s="195"/>
      <c r="N206" s="196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230</v>
      </c>
      <c r="AU206" s="18" t="s">
        <v>91</v>
      </c>
    </row>
    <row r="207" spans="1:65" s="14" customFormat="1">
      <c r="B207" s="166"/>
      <c r="D207" s="159" t="s">
        <v>142</v>
      </c>
      <c r="F207" s="168" t="s">
        <v>248</v>
      </c>
      <c r="H207" s="169">
        <v>175.54</v>
      </c>
      <c r="I207" s="170"/>
      <c r="L207" s="166"/>
      <c r="M207" s="171"/>
      <c r="N207" s="172"/>
      <c r="O207" s="172"/>
      <c r="P207" s="172"/>
      <c r="Q207" s="172"/>
      <c r="R207" s="172"/>
      <c r="S207" s="172"/>
      <c r="T207" s="173"/>
      <c r="AT207" s="167" t="s">
        <v>142</v>
      </c>
      <c r="AU207" s="167" t="s">
        <v>91</v>
      </c>
      <c r="AV207" s="14" t="s">
        <v>91</v>
      </c>
      <c r="AW207" s="14" t="s">
        <v>3</v>
      </c>
      <c r="AX207" s="14" t="s">
        <v>89</v>
      </c>
      <c r="AY207" s="167" t="s">
        <v>133</v>
      </c>
    </row>
    <row r="208" spans="1:65" s="12" customFormat="1" ht="22.9" customHeight="1">
      <c r="B208" s="131"/>
      <c r="D208" s="132" t="s">
        <v>80</v>
      </c>
      <c r="E208" s="142" t="s">
        <v>91</v>
      </c>
      <c r="F208" s="142" t="s">
        <v>249</v>
      </c>
      <c r="I208" s="134"/>
      <c r="J208" s="143">
        <f>BK208</f>
        <v>0</v>
      </c>
      <c r="L208" s="131"/>
      <c r="M208" s="136"/>
      <c r="N208" s="137"/>
      <c r="O208" s="137"/>
      <c r="P208" s="138">
        <f>SUM(P209:P211)</f>
        <v>0</v>
      </c>
      <c r="Q208" s="137"/>
      <c r="R208" s="138">
        <f>SUM(R209:R211)</f>
        <v>163.70546400000001</v>
      </c>
      <c r="S208" s="137"/>
      <c r="T208" s="139">
        <f>SUM(T209:T211)</f>
        <v>0</v>
      </c>
      <c r="AR208" s="132" t="s">
        <v>89</v>
      </c>
      <c r="AT208" s="140" t="s">
        <v>80</v>
      </c>
      <c r="AU208" s="140" t="s">
        <v>89</v>
      </c>
      <c r="AY208" s="132" t="s">
        <v>133</v>
      </c>
      <c r="BK208" s="141">
        <f>SUM(BK209:BK211)</f>
        <v>0</v>
      </c>
    </row>
    <row r="209" spans="1:65" s="2" customFormat="1" ht="44.25" customHeight="1">
      <c r="A209" s="33"/>
      <c r="B209" s="144"/>
      <c r="C209" s="145" t="s">
        <v>250</v>
      </c>
      <c r="D209" s="145" t="s">
        <v>135</v>
      </c>
      <c r="E209" s="146" t="s">
        <v>251</v>
      </c>
      <c r="F209" s="147" t="s">
        <v>252</v>
      </c>
      <c r="G209" s="148" t="s">
        <v>179</v>
      </c>
      <c r="H209" s="149">
        <v>50.895000000000003</v>
      </c>
      <c r="I209" s="150"/>
      <c r="J209" s="151">
        <f>ROUND(I209*H209,2)</f>
        <v>0</v>
      </c>
      <c r="K209" s="147" t="s">
        <v>139</v>
      </c>
      <c r="L209" s="34"/>
      <c r="M209" s="152" t="s">
        <v>1</v>
      </c>
      <c r="N209" s="153" t="s">
        <v>46</v>
      </c>
      <c r="O209" s="59"/>
      <c r="P209" s="154">
        <f>O209*H209</f>
        <v>0</v>
      </c>
      <c r="Q209" s="154">
        <v>1.63</v>
      </c>
      <c r="R209" s="154">
        <f>Q209*H209</f>
        <v>82.958849999999998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140</v>
      </c>
      <c r="AT209" s="156" t="s">
        <v>135</v>
      </c>
      <c r="AU209" s="156" t="s">
        <v>91</v>
      </c>
      <c r="AY209" s="18" t="s">
        <v>133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140</v>
      </c>
      <c r="BM209" s="156" t="s">
        <v>253</v>
      </c>
    </row>
    <row r="210" spans="1:65" s="14" customFormat="1">
      <c r="B210" s="166"/>
      <c r="D210" s="159" t="s">
        <v>142</v>
      </c>
      <c r="E210" s="167" t="s">
        <v>1</v>
      </c>
      <c r="F210" s="168" t="s">
        <v>254</v>
      </c>
      <c r="H210" s="169">
        <v>50.895000000000003</v>
      </c>
      <c r="I210" s="170"/>
      <c r="L210" s="166"/>
      <c r="M210" s="171"/>
      <c r="N210" s="172"/>
      <c r="O210" s="172"/>
      <c r="P210" s="172"/>
      <c r="Q210" s="172"/>
      <c r="R210" s="172"/>
      <c r="S210" s="172"/>
      <c r="T210" s="173"/>
      <c r="AT210" s="167" t="s">
        <v>142</v>
      </c>
      <c r="AU210" s="167" t="s">
        <v>91</v>
      </c>
      <c r="AV210" s="14" t="s">
        <v>91</v>
      </c>
      <c r="AW210" s="14" t="s">
        <v>36</v>
      </c>
      <c r="AX210" s="14" t="s">
        <v>89</v>
      </c>
      <c r="AY210" s="167" t="s">
        <v>133</v>
      </c>
    </row>
    <row r="211" spans="1:65" s="2" customFormat="1" ht="66.75" customHeight="1">
      <c r="A211" s="33"/>
      <c r="B211" s="144"/>
      <c r="C211" s="145" t="s">
        <v>7</v>
      </c>
      <c r="D211" s="145" t="s">
        <v>135</v>
      </c>
      <c r="E211" s="146" t="s">
        <v>255</v>
      </c>
      <c r="F211" s="147" t="s">
        <v>256</v>
      </c>
      <c r="G211" s="148" t="s">
        <v>168</v>
      </c>
      <c r="H211" s="149">
        <v>339.3</v>
      </c>
      <c r="I211" s="150"/>
      <c r="J211" s="151">
        <f>ROUND(I211*H211,2)</f>
        <v>0</v>
      </c>
      <c r="K211" s="147" t="s">
        <v>139</v>
      </c>
      <c r="L211" s="34"/>
      <c r="M211" s="152" t="s">
        <v>1</v>
      </c>
      <c r="N211" s="153" t="s">
        <v>46</v>
      </c>
      <c r="O211" s="59"/>
      <c r="P211" s="154">
        <f>O211*H211</f>
        <v>0</v>
      </c>
      <c r="Q211" s="154">
        <v>0.23798</v>
      </c>
      <c r="R211" s="154">
        <f>Q211*H211</f>
        <v>80.746614000000008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140</v>
      </c>
      <c r="AT211" s="156" t="s">
        <v>135</v>
      </c>
      <c r="AU211" s="156" t="s">
        <v>91</v>
      </c>
      <c r="AY211" s="18" t="s">
        <v>133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89</v>
      </c>
      <c r="BK211" s="157">
        <f>ROUND(I211*H211,2)</f>
        <v>0</v>
      </c>
      <c r="BL211" s="18" t="s">
        <v>140</v>
      </c>
      <c r="BM211" s="156" t="s">
        <v>257</v>
      </c>
    </row>
    <row r="212" spans="1:65" s="12" customFormat="1" ht="22.9" customHeight="1">
      <c r="B212" s="131"/>
      <c r="D212" s="132" t="s">
        <v>80</v>
      </c>
      <c r="E212" s="142" t="s">
        <v>140</v>
      </c>
      <c r="F212" s="142" t="s">
        <v>258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SUM(P213:P224)</f>
        <v>0</v>
      </c>
      <c r="Q212" s="137"/>
      <c r="R212" s="138">
        <f>SUM(R213:R224)</f>
        <v>0.18360000000000001</v>
      </c>
      <c r="S212" s="137"/>
      <c r="T212" s="139">
        <f>SUM(T213:T224)</f>
        <v>0</v>
      </c>
      <c r="AR212" s="132" t="s">
        <v>89</v>
      </c>
      <c r="AT212" s="140" t="s">
        <v>80</v>
      </c>
      <c r="AU212" s="140" t="s">
        <v>89</v>
      </c>
      <c r="AY212" s="132" t="s">
        <v>133</v>
      </c>
      <c r="BK212" s="141">
        <f>SUM(BK213:BK224)</f>
        <v>0</v>
      </c>
    </row>
    <row r="213" spans="1:65" s="2" customFormat="1" ht="33" customHeight="1">
      <c r="A213" s="33"/>
      <c r="B213" s="144"/>
      <c r="C213" s="145" t="s">
        <v>259</v>
      </c>
      <c r="D213" s="145" t="s">
        <v>135</v>
      </c>
      <c r="E213" s="146" t="s">
        <v>260</v>
      </c>
      <c r="F213" s="147" t="s">
        <v>261</v>
      </c>
      <c r="G213" s="148" t="s">
        <v>179</v>
      </c>
      <c r="H213" s="149">
        <v>50.9</v>
      </c>
      <c r="I213" s="150"/>
      <c r="J213" s="151">
        <f>ROUND(I213*H213,2)</f>
        <v>0</v>
      </c>
      <c r="K213" s="147" t="s">
        <v>139</v>
      </c>
      <c r="L213" s="34"/>
      <c r="M213" s="152" t="s">
        <v>1</v>
      </c>
      <c r="N213" s="153" t="s">
        <v>46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140</v>
      </c>
      <c r="AT213" s="156" t="s">
        <v>135</v>
      </c>
      <c r="AU213" s="156" t="s">
        <v>91</v>
      </c>
      <c r="AY213" s="18" t="s">
        <v>133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89</v>
      </c>
      <c r="BK213" s="157">
        <f>ROUND(I213*H213,2)</f>
        <v>0</v>
      </c>
      <c r="BL213" s="18" t="s">
        <v>140</v>
      </c>
      <c r="BM213" s="156" t="s">
        <v>262</v>
      </c>
    </row>
    <row r="214" spans="1:65" s="13" customFormat="1">
      <c r="B214" s="158"/>
      <c r="D214" s="159" t="s">
        <v>142</v>
      </c>
      <c r="E214" s="160" t="s">
        <v>1</v>
      </c>
      <c r="F214" s="161" t="s">
        <v>143</v>
      </c>
      <c r="H214" s="160" t="s">
        <v>1</v>
      </c>
      <c r="I214" s="162"/>
      <c r="L214" s="158"/>
      <c r="M214" s="163"/>
      <c r="N214" s="164"/>
      <c r="O214" s="164"/>
      <c r="P214" s="164"/>
      <c r="Q214" s="164"/>
      <c r="R214" s="164"/>
      <c r="S214" s="164"/>
      <c r="T214" s="165"/>
      <c r="AT214" s="160" t="s">
        <v>142</v>
      </c>
      <c r="AU214" s="160" t="s">
        <v>91</v>
      </c>
      <c r="AV214" s="13" t="s">
        <v>89</v>
      </c>
      <c r="AW214" s="13" t="s">
        <v>36</v>
      </c>
      <c r="AX214" s="13" t="s">
        <v>81</v>
      </c>
      <c r="AY214" s="160" t="s">
        <v>133</v>
      </c>
    </row>
    <row r="215" spans="1:65" s="13" customFormat="1">
      <c r="B215" s="158"/>
      <c r="D215" s="159" t="s">
        <v>142</v>
      </c>
      <c r="E215" s="160" t="s">
        <v>1</v>
      </c>
      <c r="F215" s="161" t="s">
        <v>186</v>
      </c>
      <c r="H215" s="160" t="s">
        <v>1</v>
      </c>
      <c r="I215" s="162"/>
      <c r="L215" s="158"/>
      <c r="M215" s="163"/>
      <c r="N215" s="164"/>
      <c r="O215" s="164"/>
      <c r="P215" s="164"/>
      <c r="Q215" s="164"/>
      <c r="R215" s="164"/>
      <c r="S215" s="164"/>
      <c r="T215" s="165"/>
      <c r="AT215" s="160" t="s">
        <v>142</v>
      </c>
      <c r="AU215" s="160" t="s">
        <v>91</v>
      </c>
      <c r="AV215" s="13" t="s">
        <v>89</v>
      </c>
      <c r="AW215" s="13" t="s">
        <v>36</v>
      </c>
      <c r="AX215" s="13" t="s">
        <v>81</v>
      </c>
      <c r="AY215" s="160" t="s">
        <v>133</v>
      </c>
    </row>
    <row r="216" spans="1:65" s="14" customFormat="1">
      <c r="B216" s="166"/>
      <c r="D216" s="159" t="s">
        <v>142</v>
      </c>
      <c r="E216" s="167" t="s">
        <v>1</v>
      </c>
      <c r="F216" s="168" t="s">
        <v>263</v>
      </c>
      <c r="H216" s="169">
        <v>50.9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142</v>
      </c>
      <c r="AU216" s="167" t="s">
        <v>91</v>
      </c>
      <c r="AV216" s="14" t="s">
        <v>91</v>
      </c>
      <c r="AW216" s="14" t="s">
        <v>36</v>
      </c>
      <c r="AX216" s="14" t="s">
        <v>89</v>
      </c>
      <c r="AY216" s="167" t="s">
        <v>133</v>
      </c>
    </row>
    <row r="217" spans="1:65" s="2" customFormat="1" ht="33" customHeight="1">
      <c r="A217" s="33"/>
      <c r="B217" s="144"/>
      <c r="C217" s="145" t="s">
        <v>264</v>
      </c>
      <c r="D217" s="145" t="s">
        <v>135</v>
      </c>
      <c r="E217" s="146" t="s">
        <v>265</v>
      </c>
      <c r="F217" s="147" t="s">
        <v>266</v>
      </c>
      <c r="G217" s="148" t="s">
        <v>267</v>
      </c>
      <c r="H217" s="149">
        <v>24</v>
      </c>
      <c r="I217" s="150"/>
      <c r="J217" s="151">
        <f>ROUND(I217*H217,2)</f>
        <v>0</v>
      </c>
      <c r="K217" s="147" t="s">
        <v>139</v>
      </c>
      <c r="L217" s="34"/>
      <c r="M217" s="152" t="s">
        <v>1</v>
      </c>
      <c r="N217" s="153" t="s">
        <v>46</v>
      </c>
      <c r="O217" s="59"/>
      <c r="P217" s="154">
        <f>O217*H217</f>
        <v>0</v>
      </c>
      <c r="Q217" s="154">
        <v>1.65E-3</v>
      </c>
      <c r="R217" s="154">
        <f>Q217*H217</f>
        <v>3.9599999999999996E-2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140</v>
      </c>
      <c r="AT217" s="156" t="s">
        <v>135</v>
      </c>
      <c r="AU217" s="156" t="s">
        <v>91</v>
      </c>
      <c r="AY217" s="18" t="s">
        <v>133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89</v>
      </c>
      <c r="BK217" s="157">
        <f>ROUND(I217*H217,2)</f>
        <v>0</v>
      </c>
      <c r="BL217" s="18" t="s">
        <v>140</v>
      </c>
      <c r="BM217" s="156" t="s">
        <v>268</v>
      </c>
    </row>
    <row r="218" spans="1:65" s="14" customFormat="1">
      <c r="B218" s="166"/>
      <c r="D218" s="159" t="s">
        <v>142</v>
      </c>
      <c r="E218" s="167" t="s">
        <v>1</v>
      </c>
      <c r="F218" s="168" t="s">
        <v>269</v>
      </c>
      <c r="H218" s="169">
        <v>24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142</v>
      </c>
      <c r="AU218" s="167" t="s">
        <v>91</v>
      </c>
      <c r="AV218" s="14" t="s">
        <v>91</v>
      </c>
      <c r="AW218" s="14" t="s">
        <v>36</v>
      </c>
      <c r="AX218" s="14" t="s">
        <v>89</v>
      </c>
      <c r="AY218" s="167" t="s">
        <v>133</v>
      </c>
    </row>
    <row r="219" spans="1:65" s="2" customFormat="1" ht="16.5" customHeight="1">
      <c r="A219" s="33"/>
      <c r="B219" s="144"/>
      <c r="C219" s="183" t="s">
        <v>269</v>
      </c>
      <c r="D219" s="183" t="s">
        <v>225</v>
      </c>
      <c r="E219" s="184" t="s">
        <v>270</v>
      </c>
      <c r="F219" s="185" t="s">
        <v>271</v>
      </c>
      <c r="G219" s="186" t="s">
        <v>267</v>
      </c>
      <c r="H219" s="187">
        <v>24</v>
      </c>
      <c r="I219" s="188"/>
      <c r="J219" s="189">
        <f>ROUND(I219*H219,2)</f>
        <v>0</v>
      </c>
      <c r="K219" s="185" t="s">
        <v>1</v>
      </c>
      <c r="L219" s="190"/>
      <c r="M219" s="191" t="s">
        <v>1</v>
      </c>
      <c r="N219" s="192" t="s">
        <v>46</v>
      </c>
      <c r="O219" s="59"/>
      <c r="P219" s="154">
        <f>O219*H219</f>
        <v>0</v>
      </c>
      <c r="Q219" s="154">
        <v>6.0000000000000001E-3</v>
      </c>
      <c r="R219" s="154">
        <f>Q219*H219</f>
        <v>0.14400000000000002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176</v>
      </c>
      <c r="AT219" s="156" t="s">
        <v>225</v>
      </c>
      <c r="AU219" s="156" t="s">
        <v>91</v>
      </c>
      <c r="AY219" s="18" t="s">
        <v>133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89</v>
      </c>
      <c r="BK219" s="157">
        <f>ROUND(I219*H219,2)</f>
        <v>0</v>
      </c>
      <c r="BL219" s="18" t="s">
        <v>140</v>
      </c>
      <c r="BM219" s="156" t="s">
        <v>272</v>
      </c>
    </row>
    <row r="220" spans="1:65" s="2" customFormat="1" ht="44.25" customHeight="1">
      <c r="A220" s="33"/>
      <c r="B220" s="144"/>
      <c r="C220" s="145" t="s">
        <v>273</v>
      </c>
      <c r="D220" s="145" t="s">
        <v>135</v>
      </c>
      <c r="E220" s="146" t="s">
        <v>274</v>
      </c>
      <c r="F220" s="147" t="s">
        <v>275</v>
      </c>
      <c r="G220" s="148" t="s">
        <v>179</v>
      </c>
      <c r="H220" s="149">
        <v>0.42099999999999999</v>
      </c>
      <c r="I220" s="150"/>
      <c r="J220" s="151">
        <f>ROUND(I220*H220,2)</f>
        <v>0</v>
      </c>
      <c r="K220" s="147" t="s">
        <v>139</v>
      </c>
      <c r="L220" s="34"/>
      <c r="M220" s="152" t="s">
        <v>1</v>
      </c>
      <c r="N220" s="153" t="s">
        <v>46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140</v>
      </c>
      <c r="AT220" s="156" t="s">
        <v>135</v>
      </c>
      <c r="AU220" s="156" t="s">
        <v>91</v>
      </c>
      <c r="AY220" s="18" t="s">
        <v>133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140</v>
      </c>
      <c r="BM220" s="156" t="s">
        <v>276</v>
      </c>
    </row>
    <row r="221" spans="1:65" s="14" customFormat="1">
      <c r="B221" s="166"/>
      <c r="D221" s="159" t="s">
        <v>142</v>
      </c>
      <c r="E221" s="167" t="s">
        <v>1</v>
      </c>
      <c r="F221" s="168" t="s">
        <v>277</v>
      </c>
      <c r="H221" s="169">
        <v>0.2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7" t="s">
        <v>142</v>
      </c>
      <c r="AU221" s="167" t="s">
        <v>91</v>
      </c>
      <c r="AV221" s="14" t="s">
        <v>91</v>
      </c>
      <c r="AW221" s="14" t="s">
        <v>36</v>
      </c>
      <c r="AX221" s="14" t="s">
        <v>81</v>
      </c>
      <c r="AY221" s="167" t="s">
        <v>133</v>
      </c>
    </row>
    <row r="222" spans="1:65" s="14" customFormat="1">
      <c r="B222" s="166"/>
      <c r="D222" s="159" t="s">
        <v>142</v>
      </c>
      <c r="E222" s="167" t="s">
        <v>1</v>
      </c>
      <c r="F222" s="168" t="s">
        <v>278</v>
      </c>
      <c r="H222" s="169">
        <v>2.3E-2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7" t="s">
        <v>142</v>
      </c>
      <c r="AU222" s="167" t="s">
        <v>91</v>
      </c>
      <c r="AV222" s="14" t="s">
        <v>91</v>
      </c>
      <c r="AW222" s="14" t="s">
        <v>36</v>
      </c>
      <c r="AX222" s="14" t="s">
        <v>81</v>
      </c>
      <c r="AY222" s="167" t="s">
        <v>133</v>
      </c>
    </row>
    <row r="223" spans="1:65" s="14" customFormat="1">
      <c r="B223" s="166"/>
      <c r="D223" s="159" t="s">
        <v>142</v>
      </c>
      <c r="E223" s="167" t="s">
        <v>1</v>
      </c>
      <c r="F223" s="168" t="s">
        <v>279</v>
      </c>
      <c r="H223" s="169">
        <v>0.19800000000000001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142</v>
      </c>
      <c r="AU223" s="167" t="s">
        <v>91</v>
      </c>
      <c r="AV223" s="14" t="s">
        <v>91</v>
      </c>
      <c r="AW223" s="14" t="s">
        <v>36</v>
      </c>
      <c r="AX223" s="14" t="s">
        <v>81</v>
      </c>
      <c r="AY223" s="167" t="s">
        <v>133</v>
      </c>
    </row>
    <row r="224" spans="1:65" s="15" customFormat="1">
      <c r="B224" s="174"/>
      <c r="D224" s="159" t="s">
        <v>142</v>
      </c>
      <c r="E224" s="175" t="s">
        <v>1</v>
      </c>
      <c r="F224" s="176" t="s">
        <v>155</v>
      </c>
      <c r="H224" s="177">
        <v>0.42099999999999999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142</v>
      </c>
      <c r="AU224" s="175" t="s">
        <v>91</v>
      </c>
      <c r="AV224" s="15" t="s">
        <v>140</v>
      </c>
      <c r="AW224" s="15" t="s">
        <v>36</v>
      </c>
      <c r="AX224" s="15" t="s">
        <v>89</v>
      </c>
      <c r="AY224" s="175" t="s">
        <v>133</v>
      </c>
    </row>
    <row r="225" spans="1:65" s="12" customFormat="1" ht="22.9" customHeight="1">
      <c r="B225" s="131"/>
      <c r="D225" s="132" t="s">
        <v>80</v>
      </c>
      <c r="E225" s="142" t="s">
        <v>159</v>
      </c>
      <c r="F225" s="142" t="s">
        <v>280</v>
      </c>
      <c r="I225" s="134"/>
      <c r="J225" s="143">
        <f>BK225</f>
        <v>0</v>
      </c>
      <c r="L225" s="131"/>
      <c r="M225" s="136"/>
      <c r="N225" s="137"/>
      <c r="O225" s="137"/>
      <c r="P225" s="138">
        <f>SUM(P226:P259)</f>
        <v>0</v>
      </c>
      <c r="Q225" s="137"/>
      <c r="R225" s="138">
        <f>SUM(R226:R259)</f>
        <v>0</v>
      </c>
      <c r="S225" s="137"/>
      <c r="T225" s="139">
        <f>SUM(T226:T259)</f>
        <v>0</v>
      </c>
      <c r="AR225" s="132" t="s">
        <v>89</v>
      </c>
      <c r="AT225" s="140" t="s">
        <v>80</v>
      </c>
      <c r="AU225" s="140" t="s">
        <v>89</v>
      </c>
      <c r="AY225" s="132" t="s">
        <v>133</v>
      </c>
      <c r="BK225" s="141">
        <f>SUM(BK226:BK259)</f>
        <v>0</v>
      </c>
    </row>
    <row r="226" spans="1:65" s="2" customFormat="1" ht="33" customHeight="1">
      <c r="A226" s="33"/>
      <c r="B226" s="144"/>
      <c r="C226" s="145" t="s">
        <v>281</v>
      </c>
      <c r="D226" s="145" t="s">
        <v>135</v>
      </c>
      <c r="E226" s="146" t="s">
        <v>282</v>
      </c>
      <c r="F226" s="147" t="s">
        <v>283</v>
      </c>
      <c r="G226" s="148" t="s">
        <v>138</v>
      </c>
      <c r="H226" s="149">
        <v>678.6</v>
      </c>
      <c r="I226" s="150"/>
      <c r="J226" s="151">
        <f>ROUND(I226*H226,2)</f>
        <v>0</v>
      </c>
      <c r="K226" s="147" t="s">
        <v>139</v>
      </c>
      <c r="L226" s="34"/>
      <c r="M226" s="152" t="s">
        <v>1</v>
      </c>
      <c r="N226" s="153" t="s">
        <v>46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140</v>
      </c>
      <c r="AT226" s="156" t="s">
        <v>135</v>
      </c>
      <c r="AU226" s="156" t="s">
        <v>91</v>
      </c>
      <c r="AY226" s="18" t="s">
        <v>133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140</v>
      </c>
      <c r="BM226" s="156" t="s">
        <v>284</v>
      </c>
    </row>
    <row r="227" spans="1:65" s="13" customFormat="1">
      <c r="B227" s="158"/>
      <c r="D227" s="159" t="s">
        <v>142</v>
      </c>
      <c r="E227" s="160" t="s">
        <v>1</v>
      </c>
      <c r="F227" s="161" t="s">
        <v>143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142</v>
      </c>
      <c r="AU227" s="160" t="s">
        <v>91</v>
      </c>
      <c r="AV227" s="13" t="s">
        <v>89</v>
      </c>
      <c r="AW227" s="13" t="s">
        <v>36</v>
      </c>
      <c r="AX227" s="13" t="s">
        <v>81</v>
      </c>
      <c r="AY227" s="160" t="s">
        <v>133</v>
      </c>
    </row>
    <row r="228" spans="1:65" s="13" customFormat="1">
      <c r="B228" s="158"/>
      <c r="D228" s="159" t="s">
        <v>142</v>
      </c>
      <c r="E228" s="160" t="s">
        <v>1</v>
      </c>
      <c r="F228" s="161" t="s">
        <v>144</v>
      </c>
      <c r="H228" s="160" t="s">
        <v>1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60" t="s">
        <v>142</v>
      </c>
      <c r="AU228" s="160" t="s">
        <v>91</v>
      </c>
      <c r="AV228" s="13" t="s">
        <v>89</v>
      </c>
      <c r="AW228" s="13" t="s">
        <v>36</v>
      </c>
      <c r="AX228" s="13" t="s">
        <v>81</v>
      </c>
      <c r="AY228" s="160" t="s">
        <v>133</v>
      </c>
    </row>
    <row r="229" spans="1:65" s="14" customFormat="1">
      <c r="B229" s="166"/>
      <c r="D229" s="159" t="s">
        <v>142</v>
      </c>
      <c r="E229" s="167" t="s">
        <v>1</v>
      </c>
      <c r="F229" s="168" t="s">
        <v>285</v>
      </c>
      <c r="H229" s="169">
        <v>678.6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142</v>
      </c>
      <c r="AU229" s="167" t="s">
        <v>91</v>
      </c>
      <c r="AV229" s="14" t="s">
        <v>91</v>
      </c>
      <c r="AW229" s="14" t="s">
        <v>36</v>
      </c>
      <c r="AX229" s="14" t="s">
        <v>81</v>
      </c>
      <c r="AY229" s="167" t="s">
        <v>133</v>
      </c>
    </row>
    <row r="230" spans="1:65" s="15" customFormat="1">
      <c r="B230" s="174"/>
      <c r="D230" s="159" t="s">
        <v>142</v>
      </c>
      <c r="E230" s="175" t="s">
        <v>1</v>
      </c>
      <c r="F230" s="176" t="s">
        <v>155</v>
      </c>
      <c r="H230" s="177">
        <v>678.6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142</v>
      </c>
      <c r="AU230" s="175" t="s">
        <v>91</v>
      </c>
      <c r="AV230" s="15" t="s">
        <v>140</v>
      </c>
      <c r="AW230" s="15" t="s">
        <v>36</v>
      </c>
      <c r="AX230" s="15" t="s">
        <v>89</v>
      </c>
      <c r="AY230" s="175" t="s">
        <v>133</v>
      </c>
    </row>
    <row r="231" spans="1:65" s="2" customFormat="1" ht="33" customHeight="1">
      <c r="A231" s="33"/>
      <c r="B231" s="144"/>
      <c r="C231" s="145" t="s">
        <v>286</v>
      </c>
      <c r="D231" s="145" t="s">
        <v>135</v>
      </c>
      <c r="E231" s="146" t="s">
        <v>287</v>
      </c>
      <c r="F231" s="147" t="s">
        <v>288</v>
      </c>
      <c r="G231" s="148" t="s">
        <v>138</v>
      </c>
      <c r="H231" s="149">
        <v>339.3</v>
      </c>
      <c r="I231" s="150"/>
      <c r="J231" s="151">
        <f>ROUND(I231*H231,2)</f>
        <v>0</v>
      </c>
      <c r="K231" s="147" t="s">
        <v>139</v>
      </c>
      <c r="L231" s="34"/>
      <c r="M231" s="152" t="s">
        <v>1</v>
      </c>
      <c r="N231" s="153" t="s">
        <v>46</v>
      </c>
      <c r="O231" s="59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140</v>
      </c>
      <c r="AT231" s="156" t="s">
        <v>135</v>
      </c>
      <c r="AU231" s="156" t="s">
        <v>91</v>
      </c>
      <c r="AY231" s="18" t="s">
        <v>133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89</v>
      </c>
      <c r="BK231" s="157">
        <f>ROUND(I231*H231,2)</f>
        <v>0</v>
      </c>
      <c r="BL231" s="18" t="s">
        <v>140</v>
      </c>
      <c r="BM231" s="156" t="s">
        <v>289</v>
      </c>
    </row>
    <row r="232" spans="1:65" s="13" customFormat="1">
      <c r="B232" s="158"/>
      <c r="D232" s="159" t="s">
        <v>142</v>
      </c>
      <c r="E232" s="160" t="s">
        <v>1</v>
      </c>
      <c r="F232" s="161" t="s">
        <v>149</v>
      </c>
      <c r="H232" s="160" t="s">
        <v>1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60" t="s">
        <v>142</v>
      </c>
      <c r="AU232" s="160" t="s">
        <v>91</v>
      </c>
      <c r="AV232" s="13" t="s">
        <v>89</v>
      </c>
      <c r="AW232" s="13" t="s">
        <v>36</v>
      </c>
      <c r="AX232" s="13" t="s">
        <v>81</v>
      </c>
      <c r="AY232" s="160" t="s">
        <v>133</v>
      </c>
    </row>
    <row r="233" spans="1:65" s="13" customFormat="1">
      <c r="B233" s="158"/>
      <c r="D233" s="159" t="s">
        <v>142</v>
      </c>
      <c r="E233" s="160" t="s">
        <v>1</v>
      </c>
      <c r="F233" s="161" t="s">
        <v>290</v>
      </c>
      <c r="H233" s="160" t="s">
        <v>1</v>
      </c>
      <c r="I233" s="162"/>
      <c r="L233" s="158"/>
      <c r="M233" s="163"/>
      <c r="N233" s="164"/>
      <c r="O233" s="164"/>
      <c r="P233" s="164"/>
      <c r="Q233" s="164"/>
      <c r="R233" s="164"/>
      <c r="S233" s="164"/>
      <c r="T233" s="165"/>
      <c r="AT233" s="160" t="s">
        <v>142</v>
      </c>
      <c r="AU233" s="160" t="s">
        <v>91</v>
      </c>
      <c r="AV233" s="13" t="s">
        <v>89</v>
      </c>
      <c r="AW233" s="13" t="s">
        <v>36</v>
      </c>
      <c r="AX233" s="13" t="s">
        <v>81</v>
      </c>
      <c r="AY233" s="160" t="s">
        <v>133</v>
      </c>
    </row>
    <row r="234" spans="1:65" s="14" customFormat="1">
      <c r="B234" s="166"/>
      <c r="D234" s="159" t="s">
        <v>142</v>
      </c>
      <c r="E234" s="167" t="s">
        <v>1</v>
      </c>
      <c r="F234" s="168" t="s">
        <v>145</v>
      </c>
      <c r="H234" s="169">
        <v>339.3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142</v>
      </c>
      <c r="AU234" s="167" t="s">
        <v>91</v>
      </c>
      <c r="AV234" s="14" t="s">
        <v>91</v>
      </c>
      <c r="AW234" s="14" t="s">
        <v>36</v>
      </c>
      <c r="AX234" s="14" t="s">
        <v>89</v>
      </c>
      <c r="AY234" s="167" t="s">
        <v>133</v>
      </c>
    </row>
    <row r="235" spans="1:65" s="2" customFormat="1" ht="37.9" customHeight="1">
      <c r="A235" s="33"/>
      <c r="B235" s="144"/>
      <c r="C235" s="145" t="s">
        <v>291</v>
      </c>
      <c r="D235" s="145" t="s">
        <v>135</v>
      </c>
      <c r="E235" s="146" t="s">
        <v>292</v>
      </c>
      <c r="F235" s="147" t="s">
        <v>293</v>
      </c>
      <c r="G235" s="148" t="s">
        <v>138</v>
      </c>
      <c r="H235" s="149">
        <v>339.3</v>
      </c>
      <c r="I235" s="150"/>
      <c r="J235" s="151">
        <f>ROUND(I235*H235,2)</f>
        <v>0</v>
      </c>
      <c r="K235" s="147" t="s">
        <v>139</v>
      </c>
      <c r="L235" s="34"/>
      <c r="M235" s="152" t="s">
        <v>1</v>
      </c>
      <c r="N235" s="153" t="s">
        <v>46</v>
      </c>
      <c r="O235" s="59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140</v>
      </c>
      <c r="AT235" s="156" t="s">
        <v>135</v>
      </c>
      <c r="AU235" s="156" t="s">
        <v>91</v>
      </c>
      <c r="AY235" s="18" t="s">
        <v>133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89</v>
      </c>
      <c r="BK235" s="157">
        <f>ROUND(I235*H235,2)</f>
        <v>0</v>
      </c>
      <c r="BL235" s="18" t="s">
        <v>140</v>
      </c>
      <c r="BM235" s="156" t="s">
        <v>294</v>
      </c>
    </row>
    <row r="236" spans="1:65" s="13" customFormat="1">
      <c r="B236" s="158"/>
      <c r="D236" s="159" t="s">
        <v>142</v>
      </c>
      <c r="E236" s="160" t="s">
        <v>1</v>
      </c>
      <c r="F236" s="161" t="s">
        <v>149</v>
      </c>
      <c r="H236" s="160" t="s">
        <v>1</v>
      </c>
      <c r="I236" s="162"/>
      <c r="L236" s="158"/>
      <c r="M236" s="163"/>
      <c r="N236" s="164"/>
      <c r="O236" s="164"/>
      <c r="P236" s="164"/>
      <c r="Q236" s="164"/>
      <c r="R236" s="164"/>
      <c r="S236" s="164"/>
      <c r="T236" s="165"/>
      <c r="AT236" s="160" t="s">
        <v>142</v>
      </c>
      <c r="AU236" s="160" t="s">
        <v>91</v>
      </c>
      <c r="AV236" s="13" t="s">
        <v>89</v>
      </c>
      <c r="AW236" s="13" t="s">
        <v>36</v>
      </c>
      <c r="AX236" s="13" t="s">
        <v>81</v>
      </c>
      <c r="AY236" s="160" t="s">
        <v>133</v>
      </c>
    </row>
    <row r="237" spans="1:65" s="13" customFormat="1">
      <c r="B237" s="158"/>
      <c r="D237" s="159" t="s">
        <v>142</v>
      </c>
      <c r="E237" s="160" t="s">
        <v>1</v>
      </c>
      <c r="F237" s="161" t="s">
        <v>295</v>
      </c>
      <c r="H237" s="160" t="s">
        <v>1</v>
      </c>
      <c r="I237" s="162"/>
      <c r="L237" s="158"/>
      <c r="M237" s="163"/>
      <c r="N237" s="164"/>
      <c r="O237" s="164"/>
      <c r="P237" s="164"/>
      <c r="Q237" s="164"/>
      <c r="R237" s="164"/>
      <c r="S237" s="164"/>
      <c r="T237" s="165"/>
      <c r="AT237" s="160" t="s">
        <v>142</v>
      </c>
      <c r="AU237" s="160" t="s">
        <v>91</v>
      </c>
      <c r="AV237" s="13" t="s">
        <v>89</v>
      </c>
      <c r="AW237" s="13" t="s">
        <v>36</v>
      </c>
      <c r="AX237" s="13" t="s">
        <v>81</v>
      </c>
      <c r="AY237" s="160" t="s">
        <v>133</v>
      </c>
    </row>
    <row r="238" spans="1:65" s="14" customFormat="1">
      <c r="B238" s="166"/>
      <c r="D238" s="159" t="s">
        <v>142</v>
      </c>
      <c r="E238" s="167" t="s">
        <v>1</v>
      </c>
      <c r="F238" s="168" t="s">
        <v>145</v>
      </c>
      <c r="H238" s="169">
        <v>339.3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142</v>
      </c>
      <c r="AU238" s="167" t="s">
        <v>91</v>
      </c>
      <c r="AV238" s="14" t="s">
        <v>91</v>
      </c>
      <c r="AW238" s="14" t="s">
        <v>36</v>
      </c>
      <c r="AX238" s="14" t="s">
        <v>89</v>
      </c>
      <c r="AY238" s="167" t="s">
        <v>133</v>
      </c>
    </row>
    <row r="239" spans="1:65" s="2" customFormat="1" ht="49.15" customHeight="1">
      <c r="A239" s="33"/>
      <c r="B239" s="144"/>
      <c r="C239" s="145" t="s">
        <v>296</v>
      </c>
      <c r="D239" s="145" t="s">
        <v>135</v>
      </c>
      <c r="E239" s="146" t="s">
        <v>297</v>
      </c>
      <c r="F239" s="147" t="s">
        <v>298</v>
      </c>
      <c r="G239" s="148" t="s">
        <v>138</v>
      </c>
      <c r="H239" s="149">
        <v>678.6</v>
      </c>
      <c r="I239" s="150"/>
      <c r="J239" s="151">
        <f>ROUND(I239*H239,2)</f>
        <v>0</v>
      </c>
      <c r="K239" s="147" t="s">
        <v>139</v>
      </c>
      <c r="L239" s="34"/>
      <c r="M239" s="152" t="s">
        <v>1</v>
      </c>
      <c r="N239" s="153" t="s">
        <v>46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140</v>
      </c>
      <c r="AT239" s="156" t="s">
        <v>135</v>
      </c>
      <c r="AU239" s="156" t="s">
        <v>91</v>
      </c>
      <c r="AY239" s="18" t="s">
        <v>133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89</v>
      </c>
      <c r="BK239" s="157">
        <f>ROUND(I239*H239,2)</f>
        <v>0</v>
      </c>
      <c r="BL239" s="18" t="s">
        <v>140</v>
      </c>
      <c r="BM239" s="156" t="s">
        <v>299</v>
      </c>
    </row>
    <row r="240" spans="1:65" s="13" customFormat="1">
      <c r="B240" s="158"/>
      <c r="D240" s="159" t="s">
        <v>142</v>
      </c>
      <c r="E240" s="160" t="s">
        <v>1</v>
      </c>
      <c r="F240" s="161" t="s">
        <v>143</v>
      </c>
      <c r="H240" s="160" t="s">
        <v>1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60" t="s">
        <v>142</v>
      </c>
      <c r="AU240" s="160" t="s">
        <v>91</v>
      </c>
      <c r="AV240" s="13" t="s">
        <v>89</v>
      </c>
      <c r="AW240" s="13" t="s">
        <v>36</v>
      </c>
      <c r="AX240" s="13" t="s">
        <v>81</v>
      </c>
      <c r="AY240" s="160" t="s">
        <v>133</v>
      </c>
    </row>
    <row r="241" spans="1:65" s="13" customFormat="1">
      <c r="B241" s="158"/>
      <c r="D241" s="159" t="s">
        <v>142</v>
      </c>
      <c r="E241" s="160" t="s">
        <v>1</v>
      </c>
      <c r="F241" s="161" t="s">
        <v>144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142</v>
      </c>
      <c r="AU241" s="160" t="s">
        <v>91</v>
      </c>
      <c r="AV241" s="13" t="s">
        <v>89</v>
      </c>
      <c r="AW241" s="13" t="s">
        <v>36</v>
      </c>
      <c r="AX241" s="13" t="s">
        <v>81</v>
      </c>
      <c r="AY241" s="160" t="s">
        <v>133</v>
      </c>
    </row>
    <row r="242" spans="1:65" s="14" customFormat="1">
      <c r="B242" s="166"/>
      <c r="D242" s="159" t="s">
        <v>142</v>
      </c>
      <c r="E242" s="167" t="s">
        <v>1</v>
      </c>
      <c r="F242" s="168" t="s">
        <v>285</v>
      </c>
      <c r="H242" s="169">
        <v>678.6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142</v>
      </c>
      <c r="AU242" s="167" t="s">
        <v>91</v>
      </c>
      <c r="AV242" s="14" t="s">
        <v>91</v>
      </c>
      <c r="AW242" s="14" t="s">
        <v>36</v>
      </c>
      <c r="AX242" s="14" t="s">
        <v>81</v>
      </c>
      <c r="AY242" s="167" t="s">
        <v>133</v>
      </c>
    </row>
    <row r="243" spans="1:65" s="15" customFormat="1">
      <c r="B243" s="174"/>
      <c r="D243" s="159" t="s">
        <v>142</v>
      </c>
      <c r="E243" s="175" t="s">
        <v>1</v>
      </c>
      <c r="F243" s="176" t="s">
        <v>155</v>
      </c>
      <c r="H243" s="177">
        <v>678.6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142</v>
      </c>
      <c r="AU243" s="175" t="s">
        <v>91</v>
      </c>
      <c r="AV243" s="15" t="s">
        <v>140</v>
      </c>
      <c r="AW243" s="15" t="s">
        <v>36</v>
      </c>
      <c r="AX243" s="15" t="s">
        <v>89</v>
      </c>
      <c r="AY243" s="175" t="s">
        <v>133</v>
      </c>
    </row>
    <row r="244" spans="1:65" s="2" customFormat="1" ht="24.2" customHeight="1">
      <c r="A244" s="33"/>
      <c r="B244" s="144"/>
      <c r="C244" s="145" t="s">
        <v>300</v>
      </c>
      <c r="D244" s="145" t="s">
        <v>135</v>
      </c>
      <c r="E244" s="146" t="s">
        <v>301</v>
      </c>
      <c r="F244" s="147" t="s">
        <v>302</v>
      </c>
      <c r="G244" s="148" t="s">
        <v>138</v>
      </c>
      <c r="H244" s="149">
        <v>339.3</v>
      </c>
      <c r="I244" s="150"/>
      <c r="J244" s="151">
        <f>ROUND(I244*H244,2)</f>
        <v>0</v>
      </c>
      <c r="K244" s="147" t="s">
        <v>139</v>
      </c>
      <c r="L244" s="34"/>
      <c r="M244" s="152" t="s">
        <v>1</v>
      </c>
      <c r="N244" s="153" t="s">
        <v>46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140</v>
      </c>
      <c r="AT244" s="156" t="s">
        <v>135</v>
      </c>
      <c r="AU244" s="156" t="s">
        <v>91</v>
      </c>
      <c r="AY244" s="18" t="s">
        <v>133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89</v>
      </c>
      <c r="BK244" s="157">
        <f>ROUND(I244*H244,2)</f>
        <v>0</v>
      </c>
      <c r="BL244" s="18" t="s">
        <v>140</v>
      </c>
      <c r="BM244" s="156" t="s">
        <v>303</v>
      </c>
    </row>
    <row r="245" spans="1:65" s="13" customFormat="1">
      <c r="B245" s="158"/>
      <c r="D245" s="159" t="s">
        <v>142</v>
      </c>
      <c r="E245" s="160" t="s">
        <v>1</v>
      </c>
      <c r="F245" s="161" t="s">
        <v>143</v>
      </c>
      <c r="H245" s="160" t="s">
        <v>1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142</v>
      </c>
      <c r="AU245" s="160" t="s">
        <v>91</v>
      </c>
      <c r="AV245" s="13" t="s">
        <v>89</v>
      </c>
      <c r="AW245" s="13" t="s">
        <v>36</v>
      </c>
      <c r="AX245" s="13" t="s">
        <v>81</v>
      </c>
      <c r="AY245" s="160" t="s">
        <v>133</v>
      </c>
    </row>
    <row r="246" spans="1:65" s="13" customFormat="1">
      <c r="B246" s="158"/>
      <c r="D246" s="159" t="s">
        <v>142</v>
      </c>
      <c r="E246" s="160" t="s">
        <v>1</v>
      </c>
      <c r="F246" s="161" t="s">
        <v>144</v>
      </c>
      <c r="H246" s="160" t="s">
        <v>1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60" t="s">
        <v>142</v>
      </c>
      <c r="AU246" s="160" t="s">
        <v>91</v>
      </c>
      <c r="AV246" s="13" t="s">
        <v>89</v>
      </c>
      <c r="AW246" s="13" t="s">
        <v>36</v>
      </c>
      <c r="AX246" s="13" t="s">
        <v>81</v>
      </c>
      <c r="AY246" s="160" t="s">
        <v>133</v>
      </c>
    </row>
    <row r="247" spans="1:65" s="14" customFormat="1">
      <c r="B247" s="166"/>
      <c r="D247" s="159" t="s">
        <v>142</v>
      </c>
      <c r="E247" s="167" t="s">
        <v>1</v>
      </c>
      <c r="F247" s="168" t="s">
        <v>145</v>
      </c>
      <c r="H247" s="169">
        <v>339.3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7" t="s">
        <v>142</v>
      </c>
      <c r="AU247" s="167" t="s">
        <v>91</v>
      </c>
      <c r="AV247" s="14" t="s">
        <v>91</v>
      </c>
      <c r="AW247" s="14" t="s">
        <v>36</v>
      </c>
      <c r="AX247" s="14" t="s">
        <v>81</v>
      </c>
      <c r="AY247" s="167" t="s">
        <v>133</v>
      </c>
    </row>
    <row r="248" spans="1:65" s="15" customFormat="1">
      <c r="B248" s="174"/>
      <c r="D248" s="159" t="s">
        <v>142</v>
      </c>
      <c r="E248" s="175" t="s">
        <v>1</v>
      </c>
      <c r="F248" s="176" t="s">
        <v>155</v>
      </c>
      <c r="H248" s="177">
        <v>339.3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142</v>
      </c>
      <c r="AU248" s="175" t="s">
        <v>91</v>
      </c>
      <c r="AV248" s="15" t="s">
        <v>140</v>
      </c>
      <c r="AW248" s="15" t="s">
        <v>36</v>
      </c>
      <c r="AX248" s="15" t="s">
        <v>89</v>
      </c>
      <c r="AY248" s="175" t="s">
        <v>133</v>
      </c>
    </row>
    <row r="249" spans="1:65" s="2" customFormat="1" ht="24.2" customHeight="1">
      <c r="A249" s="33"/>
      <c r="B249" s="144"/>
      <c r="C249" s="145" t="s">
        <v>304</v>
      </c>
      <c r="D249" s="145" t="s">
        <v>135</v>
      </c>
      <c r="E249" s="146" t="s">
        <v>305</v>
      </c>
      <c r="F249" s="147" t="s">
        <v>306</v>
      </c>
      <c r="G249" s="148" t="s">
        <v>138</v>
      </c>
      <c r="H249" s="149">
        <v>882.18</v>
      </c>
      <c r="I249" s="150"/>
      <c r="J249" s="151">
        <f>ROUND(I249*H249,2)</f>
        <v>0</v>
      </c>
      <c r="K249" s="147" t="s">
        <v>139</v>
      </c>
      <c r="L249" s="34"/>
      <c r="M249" s="152" t="s">
        <v>1</v>
      </c>
      <c r="N249" s="153" t="s">
        <v>46</v>
      </c>
      <c r="O249" s="59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6" t="s">
        <v>140</v>
      </c>
      <c r="AT249" s="156" t="s">
        <v>135</v>
      </c>
      <c r="AU249" s="156" t="s">
        <v>91</v>
      </c>
      <c r="AY249" s="18" t="s">
        <v>133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89</v>
      </c>
      <c r="BK249" s="157">
        <f>ROUND(I249*H249,2)</f>
        <v>0</v>
      </c>
      <c r="BL249" s="18" t="s">
        <v>140</v>
      </c>
      <c r="BM249" s="156" t="s">
        <v>307</v>
      </c>
    </row>
    <row r="250" spans="1:65" s="13" customFormat="1">
      <c r="B250" s="158"/>
      <c r="D250" s="159" t="s">
        <v>142</v>
      </c>
      <c r="E250" s="160" t="s">
        <v>1</v>
      </c>
      <c r="F250" s="161" t="s">
        <v>143</v>
      </c>
      <c r="H250" s="160" t="s">
        <v>1</v>
      </c>
      <c r="I250" s="162"/>
      <c r="L250" s="158"/>
      <c r="M250" s="163"/>
      <c r="N250" s="164"/>
      <c r="O250" s="164"/>
      <c r="P250" s="164"/>
      <c r="Q250" s="164"/>
      <c r="R250" s="164"/>
      <c r="S250" s="164"/>
      <c r="T250" s="165"/>
      <c r="AT250" s="160" t="s">
        <v>142</v>
      </c>
      <c r="AU250" s="160" t="s">
        <v>91</v>
      </c>
      <c r="AV250" s="13" t="s">
        <v>89</v>
      </c>
      <c r="AW250" s="13" t="s">
        <v>36</v>
      </c>
      <c r="AX250" s="13" t="s">
        <v>81</v>
      </c>
      <c r="AY250" s="160" t="s">
        <v>133</v>
      </c>
    </row>
    <row r="251" spans="1:65" s="13" customFormat="1">
      <c r="B251" s="158"/>
      <c r="D251" s="159" t="s">
        <v>142</v>
      </c>
      <c r="E251" s="160" t="s">
        <v>1</v>
      </c>
      <c r="F251" s="161" t="s">
        <v>144</v>
      </c>
      <c r="H251" s="160" t="s">
        <v>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60" t="s">
        <v>142</v>
      </c>
      <c r="AU251" s="160" t="s">
        <v>91</v>
      </c>
      <c r="AV251" s="13" t="s">
        <v>89</v>
      </c>
      <c r="AW251" s="13" t="s">
        <v>36</v>
      </c>
      <c r="AX251" s="13" t="s">
        <v>81</v>
      </c>
      <c r="AY251" s="160" t="s">
        <v>133</v>
      </c>
    </row>
    <row r="252" spans="1:65" s="14" customFormat="1">
      <c r="B252" s="166"/>
      <c r="D252" s="159" t="s">
        <v>142</v>
      </c>
      <c r="E252" s="167" t="s">
        <v>1</v>
      </c>
      <c r="F252" s="168" t="s">
        <v>145</v>
      </c>
      <c r="H252" s="169">
        <v>339.3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7" t="s">
        <v>142</v>
      </c>
      <c r="AU252" s="167" t="s">
        <v>91</v>
      </c>
      <c r="AV252" s="14" t="s">
        <v>91</v>
      </c>
      <c r="AW252" s="14" t="s">
        <v>36</v>
      </c>
      <c r="AX252" s="14" t="s">
        <v>81</v>
      </c>
      <c r="AY252" s="167" t="s">
        <v>133</v>
      </c>
    </row>
    <row r="253" spans="1:65" s="14" customFormat="1">
      <c r="B253" s="166"/>
      <c r="D253" s="159" t="s">
        <v>142</v>
      </c>
      <c r="E253" s="167" t="s">
        <v>1</v>
      </c>
      <c r="F253" s="168" t="s">
        <v>154</v>
      </c>
      <c r="H253" s="169">
        <v>542.88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142</v>
      </c>
      <c r="AU253" s="167" t="s">
        <v>91</v>
      </c>
      <c r="AV253" s="14" t="s">
        <v>91</v>
      </c>
      <c r="AW253" s="14" t="s">
        <v>36</v>
      </c>
      <c r="AX253" s="14" t="s">
        <v>81</v>
      </c>
      <c r="AY253" s="167" t="s">
        <v>133</v>
      </c>
    </row>
    <row r="254" spans="1:65" s="15" customFormat="1">
      <c r="B254" s="174"/>
      <c r="D254" s="159" t="s">
        <v>142</v>
      </c>
      <c r="E254" s="175" t="s">
        <v>1</v>
      </c>
      <c r="F254" s="176" t="s">
        <v>155</v>
      </c>
      <c r="H254" s="177">
        <v>882.18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142</v>
      </c>
      <c r="AU254" s="175" t="s">
        <v>91</v>
      </c>
      <c r="AV254" s="15" t="s">
        <v>140</v>
      </c>
      <c r="AW254" s="15" t="s">
        <v>36</v>
      </c>
      <c r="AX254" s="15" t="s">
        <v>89</v>
      </c>
      <c r="AY254" s="175" t="s">
        <v>133</v>
      </c>
    </row>
    <row r="255" spans="1:65" s="2" customFormat="1" ht="49.15" customHeight="1">
      <c r="A255" s="33"/>
      <c r="B255" s="144"/>
      <c r="C255" s="145" t="s">
        <v>308</v>
      </c>
      <c r="D255" s="145" t="s">
        <v>135</v>
      </c>
      <c r="E255" s="146" t="s">
        <v>309</v>
      </c>
      <c r="F255" s="147" t="s">
        <v>310</v>
      </c>
      <c r="G255" s="148" t="s">
        <v>138</v>
      </c>
      <c r="H255" s="149">
        <v>542.88</v>
      </c>
      <c r="I255" s="150"/>
      <c r="J255" s="151">
        <f>ROUND(I255*H255,2)</f>
        <v>0</v>
      </c>
      <c r="K255" s="147" t="s">
        <v>139</v>
      </c>
      <c r="L255" s="34"/>
      <c r="M255" s="152" t="s">
        <v>1</v>
      </c>
      <c r="N255" s="153" t="s">
        <v>46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140</v>
      </c>
      <c r="AT255" s="156" t="s">
        <v>135</v>
      </c>
      <c r="AU255" s="156" t="s">
        <v>91</v>
      </c>
      <c r="AY255" s="18" t="s">
        <v>133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89</v>
      </c>
      <c r="BK255" s="157">
        <f>ROUND(I255*H255,2)</f>
        <v>0</v>
      </c>
      <c r="BL255" s="18" t="s">
        <v>140</v>
      </c>
      <c r="BM255" s="156" t="s">
        <v>311</v>
      </c>
    </row>
    <row r="256" spans="1:65" s="13" customFormat="1">
      <c r="B256" s="158"/>
      <c r="D256" s="159" t="s">
        <v>142</v>
      </c>
      <c r="E256" s="160" t="s">
        <v>1</v>
      </c>
      <c r="F256" s="161" t="s">
        <v>143</v>
      </c>
      <c r="H256" s="160" t="s">
        <v>1</v>
      </c>
      <c r="I256" s="162"/>
      <c r="L256" s="158"/>
      <c r="M256" s="163"/>
      <c r="N256" s="164"/>
      <c r="O256" s="164"/>
      <c r="P256" s="164"/>
      <c r="Q256" s="164"/>
      <c r="R256" s="164"/>
      <c r="S256" s="164"/>
      <c r="T256" s="165"/>
      <c r="AT256" s="160" t="s">
        <v>142</v>
      </c>
      <c r="AU256" s="160" t="s">
        <v>91</v>
      </c>
      <c r="AV256" s="13" t="s">
        <v>89</v>
      </c>
      <c r="AW256" s="13" t="s">
        <v>36</v>
      </c>
      <c r="AX256" s="13" t="s">
        <v>81</v>
      </c>
      <c r="AY256" s="160" t="s">
        <v>133</v>
      </c>
    </row>
    <row r="257" spans="1:65" s="13" customFormat="1">
      <c r="B257" s="158"/>
      <c r="D257" s="159" t="s">
        <v>142</v>
      </c>
      <c r="E257" s="160" t="s">
        <v>1</v>
      </c>
      <c r="F257" s="161" t="s">
        <v>144</v>
      </c>
      <c r="H257" s="160" t="s">
        <v>1</v>
      </c>
      <c r="I257" s="162"/>
      <c r="L257" s="158"/>
      <c r="M257" s="163"/>
      <c r="N257" s="164"/>
      <c r="O257" s="164"/>
      <c r="P257" s="164"/>
      <c r="Q257" s="164"/>
      <c r="R257" s="164"/>
      <c r="S257" s="164"/>
      <c r="T257" s="165"/>
      <c r="AT257" s="160" t="s">
        <v>142</v>
      </c>
      <c r="AU257" s="160" t="s">
        <v>91</v>
      </c>
      <c r="AV257" s="13" t="s">
        <v>89</v>
      </c>
      <c r="AW257" s="13" t="s">
        <v>36</v>
      </c>
      <c r="AX257" s="13" t="s">
        <v>81</v>
      </c>
      <c r="AY257" s="160" t="s">
        <v>133</v>
      </c>
    </row>
    <row r="258" spans="1:65" s="14" customFormat="1">
      <c r="B258" s="166"/>
      <c r="D258" s="159" t="s">
        <v>142</v>
      </c>
      <c r="E258" s="167" t="s">
        <v>1</v>
      </c>
      <c r="F258" s="168" t="s">
        <v>154</v>
      </c>
      <c r="H258" s="169">
        <v>542.88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7" t="s">
        <v>142</v>
      </c>
      <c r="AU258" s="167" t="s">
        <v>91</v>
      </c>
      <c r="AV258" s="14" t="s">
        <v>91</v>
      </c>
      <c r="AW258" s="14" t="s">
        <v>36</v>
      </c>
      <c r="AX258" s="14" t="s">
        <v>81</v>
      </c>
      <c r="AY258" s="167" t="s">
        <v>133</v>
      </c>
    </row>
    <row r="259" spans="1:65" s="15" customFormat="1">
      <c r="B259" s="174"/>
      <c r="D259" s="159" t="s">
        <v>142</v>
      </c>
      <c r="E259" s="175" t="s">
        <v>1</v>
      </c>
      <c r="F259" s="176" t="s">
        <v>155</v>
      </c>
      <c r="H259" s="177">
        <v>542.88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142</v>
      </c>
      <c r="AU259" s="175" t="s">
        <v>91</v>
      </c>
      <c r="AV259" s="15" t="s">
        <v>140</v>
      </c>
      <c r="AW259" s="15" t="s">
        <v>36</v>
      </c>
      <c r="AX259" s="15" t="s">
        <v>89</v>
      </c>
      <c r="AY259" s="175" t="s">
        <v>133</v>
      </c>
    </row>
    <row r="260" spans="1:65" s="12" customFormat="1" ht="22.9" customHeight="1">
      <c r="B260" s="131"/>
      <c r="D260" s="132" t="s">
        <v>80</v>
      </c>
      <c r="E260" s="142" t="s">
        <v>176</v>
      </c>
      <c r="F260" s="142" t="s">
        <v>312</v>
      </c>
      <c r="I260" s="134"/>
      <c r="J260" s="143">
        <f>BK260</f>
        <v>0</v>
      </c>
      <c r="L260" s="131"/>
      <c r="M260" s="136"/>
      <c r="N260" s="137"/>
      <c r="O260" s="137"/>
      <c r="P260" s="138">
        <f>SUM(P261:P360)</f>
        <v>0</v>
      </c>
      <c r="Q260" s="137"/>
      <c r="R260" s="138">
        <f>SUM(R261:R360)</f>
        <v>11.679541000000004</v>
      </c>
      <c r="S260" s="137"/>
      <c r="T260" s="139">
        <f>SUM(T261:T360)</f>
        <v>7.2233199999999993</v>
      </c>
      <c r="AR260" s="132" t="s">
        <v>89</v>
      </c>
      <c r="AT260" s="140" t="s">
        <v>80</v>
      </c>
      <c r="AU260" s="140" t="s">
        <v>89</v>
      </c>
      <c r="AY260" s="132" t="s">
        <v>133</v>
      </c>
      <c r="BK260" s="141">
        <f>SUM(BK261:BK360)</f>
        <v>0</v>
      </c>
    </row>
    <row r="261" spans="1:65" s="2" customFormat="1" ht="24.2" customHeight="1">
      <c r="A261" s="33"/>
      <c r="B261" s="144"/>
      <c r="C261" s="145" t="s">
        <v>313</v>
      </c>
      <c r="D261" s="197" t="s">
        <v>135</v>
      </c>
      <c r="E261" s="146" t="s">
        <v>314</v>
      </c>
      <c r="F261" s="147" t="s">
        <v>315</v>
      </c>
      <c r="G261" s="148" t="s">
        <v>267</v>
      </c>
      <c r="H261" s="149">
        <v>4</v>
      </c>
      <c r="I261" s="150"/>
      <c r="J261" s="151">
        <f t="shared" ref="J261:J293" si="0">ROUND(I261*H261,2)</f>
        <v>0</v>
      </c>
      <c r="K261" s="147" t="s">
        <v>139</v>
      </c>
      <c r="L261" s="34"/>
      <c r="M261" s="152" t="s">
        <v>1</v>
      </c>
      <c r="N261" s="153" t="s">
        <v>46</v>
      </c>
      <c r="O261" s="59"/>
      <c r="P261" s="154">
        <f t="shared" ref="P261:P293" si="1">O261*H261</f>
        <v>0</v>
      </c>
      <c r="Q261" s="154">
        <v>0</v>
      </c>
      <c r="R261" s="154">
        <f t="shared" ref="R261:R293" si="2">Q261*H261</f>
        <v>0</v>
      </c>
      <c r="S261" s="154">
        <v>0</v>
      </c>
      <c r="T261" s="155">
        <f t="shared" ref="T261:T293" si="3"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140</v>
      </c>
      <c r="AT261" s="156" t="s">
        <v>135</v>
      </c>
      <c r="AU261" s="156" t="s">
        <v>91</v>
      </c>
      <c r="AY261" s="18" t="s">
        <v>133</v>
      </c>
      <c r="BE261" s="157">
        <f t="shared" ref="BE261:BE293" si="4">IF(N261="základní",J261,0)</f>
        <v>0</v>
      </c>
      <c r="BF261" s="157">
        <f t="shared" ref="BF261:BF293" si="5">IF(N261="snížená",J261,0)</f>
        <v>0</v>
      </c>
      <c r="BG261" s="157">
        <f t="shared" ref="BG261:BG293" si="6">IF(N261="zákl. přenesená",J261,0)</f>
        <v>0</v>
      </c>
      <c r="BH261" s="157">
        <f t="shared" ref="BH261:BH293" si="7">IF(N261="sníž. přenesená",J261,0)</f>
        <v>0</v>
      </c>
      <c r="BI261" s="157">
        <f t="shared" ref="BI261:BI293" si="8">IF(N261="nulová",J261,0)</f>
        <v>0</v>
      </c>
      <c r="BJ261" s="18" t="s">
        <v>89</v>
      </c>
      <c r="BK261" s="157">
        <f t="shared" ref="BK261:BK293" si="9">ROUND(I261*H261,2)</f>
        <v>0</v>
      </c>
      <c r="BL261" s="18" t="s">
        <v>140</v>
      </c>
      <c r="BM261" s="156" t="s">
        <v>316</v>
      </c>
    </row>
    <row r="262" spans="1:65" s="2" customFormat="1" ht="33" customHeight="1">
      <c r="A262" s="33"/>
      <c r="B262" s="144"/>
      <c r="C262" s="145" t="s">
        <v>317</v>
      </c>
      <c r="D262" s="145" t="s">
        <v>135</v>
      </c>
      <c r="E262" s="146" t="s">
        <v>318</v>
      </c>
      <c r="F262" s="147" t="s">
        <v>319</v>
      </c>
      <c r="G262" s="148" t="s">
        <v>168</v>
      </c>
      <c r="H262" s="149">
        <v>150</v>
      </c>
      <c r="I262" s="150"/>
      <c r="J262" s="151">
        <f t="shared" si="0"/>
        <v>0</v>
      </c>
      <c r="K262" s="147" t="s">
        <v>139</v>
      </c>
      <c r="L262" s="34"/>
      <c r="M262" s="152" t="s">
        <v>1</v>
      </c>
      <c r="N262" s="153" t="s">
        <v>46</v>
      </c>
      <c r="O262" s="59"/>
      <c r="P262" s="154">
        <f t="shared" si="1"/>
        <v>0</v>
      </c>
      <c r="Q262" s="154">
        <v>0</v>
      </c>
      <c r="R262" s="154">
        <f t="shared" si="2"/>
        <v>0</v>
      </c>
      <c r="S262" s="154">
        <v>4.3999999999999997E-2</v>
      </c>
      <c r="T262" s="155">
        <f t="shared" si="3"/>
        <v>6.6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140</v>
      </c>
      <c r="AT262" s="156" t="s">
        <v>135</v>
      </c>
      <c r="AU262" s="156" t="s">
        <v>91</v>
      </c>
      <c r="AY262" s="18" t="s">
        <v>133</v>
      </c>
      <c r="BE262" s="157">
        <f t="shared" si="4"/>
        <v>0</v>
      </c>
      <c r="BF262" s="157">
        <f t="shared" si="5"/>
        <v>0</v>
      </c>
      <c r="BG262" s="157">
        <f t="shared" si="6"/>
        <v>0</v>
      </c>
      <c r="BH262" s="157">
        <f t="shared" si="7"/>
        <v>0</v>
      </c>
      <c r="BI262" s="157">
        <f t="shared" si="8"/>
        <v>0</v>
      </c>
      <c r="BJ262" s="18" t="s">
        <v>89</v>
      </c>
      <c r="BK262" s="157">
        <f t="shared" si="9"/>
        <v>0</v>
      </c>
      <c r="BL262" s="18" t="s">
        <v>140</v>
      </c>
      <c r="BM262" s="156" t="s">
        <v>320</v>
      </c>
    </row>
    <row r="263" spans="1:65" s="2" customFormat="1" ht="24.2" customHeight="1">
      <c r="A263" s="33"/>
      <c r="B263" s="144"/>
      <c r="C263" s="145" t="s">
        <v>321</v>
      </c>
      <c r="D263" s="197" t="s">
        <v>135</v>
      </c>
      <c r="E263" s="146" t="s">
        <v>322</v>
      </c>
      <c r="F263" s="147" t="s">
        <v>323</v>
      </c>
      <c r="G263" s="148" t="s">
        <v>267</v>
      </c>
      <c r="H263" s="149">
        <v>2</v>
      </c>
      <c r="I263" s="150"/>
      <c r="J263" s="151">
        <f t="shared" si="0"/>
        <v>0</v>
      </c>
      <c r="K263" s="147" t="s">
        <v>139</v>
      </c>
      <c r="L263" s="34"/>
      <c r="M263" s="152" t="s">
        <v>1</v>
      </c>
      <c r="N263" s="153" t="s">
        <v>46</v>
      </c>
      <c r="O263" s="59"/>
      <c r="P263" s="154">
        <f t="shared" si="1"/>
        <v>0</v>
      </c>
      <c r="Q263" s="154">
        <v>0</v>
      </c>
      <c r="R263" s="154">
        <f t="shared" si="2"/>
        <v>0</v>
      </c>
      <c r="S263" s="154">
        <v>0</v>
      </c>
      <c r="T263" s="155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140</v>
      </c>
      <c r="AT263" s="156" t="s">
        <v>135</v>
      </c>
      <c r="AU263" s="156" t="s">
        <v>91</v>
      </c>
      <c r="AY263" s="18" t="s">
        <v>133</v>
      </c>
      <c r="BE263" s="157">
        <f t="shared" si="4"/>
        <v>0</v>
      </c>
      <c r="BF263" s="157">
        <f t="shared" si="5"/>
        <v>0</v>
      </c>
      <c r="BG263" s="157">
        <f t="shared" si="6"/>
        <v>0</v>
      </c>
      <c r="BH263" s="157">
        <f t="shared" si="7"/>
        <v>0</v>
      </c>
      <c r="BI263" s="157">
        <f t="shared" si="8"/>
        <v>0</v>
      </c>
      <c r="BJ263" s="18" t="s">
        <v>89</v>
      </c>
      <c r="BK263" s="157">
        <f t="shared" si="9"/>
        <v>0</v>
      </c>
      <c r="BL263" s="18" t="s">
        <v>140</v>
      </c>
      <c r="BM263" s="156" t="s">
        <v>324</v>
      </c>
    </row>
    <row r="264" spans="1:65" s="2" customFormat="1" ht="33" customHeight="1">
      <c r="A264" s="33"/>
      <c r="B264" s="144"/>
      <c r="C264" s="145" t="s">
        <v>325</v>
      </c>
      <c r="D264" s="198" t="s">
        <v>135</v>
      </c>
      <c r="E264" s="146" t="s">
        <v>326</v>
      </c>
      <c r="F264" s="147" t="s">
        <v>327</v>
      </c>
      <c r="G264" s="148" t="s">
        <v>168</v>
      </c>
      <c r="H264" s="149">
        <v>339.3</v>
      </c>
      <c r="I264" s="150"/>
      <c r="J264" s="151">
        <f t="shared" si="0"/>
        <v>0</v>
      </c>
      <c r="K264" s="147" t="s">
        <v>139</v>
      </c>
      <c r="L264" s="34"/>
      <c r="M264" s="152" t="s">
        <v>1</v>
      </c>
      <c r="N264" s="153" t="s">
        <v>46</v>
      </c>
      <c r="O264" s="59"/>
      <c r="P264" s="154">
        <f t="shared" si="1"/>
        <v>0</v>
      </c>
      <c r="Q264" s="154">
        <v>0</v>
      </c>
      <c r="R264" s="154">
        <f t="shared" si="2"/>
        <v>0</v>
      </c>
      <c r="S264" s="154">
        <v>0</v>
      </c>
      <c r="T264" s="155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140</v>
      </c>
      <c r="AT264" s="156" t="s">
        <v>135</v>
      </c>
      <c r="AU264" s="156" t="s">
        <v>91</v>
      </c>
      <c r="AY264" s="18" t="s">
        <v>133</v>
      </c>
      <c r="BE264" s="157">
        <f t="shared" si="4"/>
        <v>0</v>
      </c>
      <c r="BF264" s="157">
        <f t="shared" si="5"/>
        <v>0</v>
      </c>
      <c r="BG264" s="157">
        <f t="shared" si="6"/>
        <v>0</v>
      </c>
      <c r="BH264" s="157">
        <f t="shared" si="7"/>
        <v>0</v>
      </c>
      <c r="BI264" s="157">
        <f t="shared" si="8"/>
        <v>0</v>
      </c>
      <c r="BJ264" s="18" t="s">
        <v>89</v>
      </c>
      <c r="BK264" s="157">
        <f t="shared" si="9"/>
        <v>0</v>
      </c>
      <c r="BL264" s="18" t="s">
        <v>140</v>
      </c>
      <c r="BM264" s="156" t="s">
        <v>328</v>
      </c>
    </row>
    <row r="265" spans="1:65" s="2" customFormat="1" ht="21.75" customHeight="1">
      <c r="A265" s="33"/>
      <c r="B265" s="144"/>
      <c r="C265" s="183" t="s">
        <v>329</v>
      </c>
      <c r="D265" s="199" t="s">
        <v>225</v>
      </c>
      <c r="E265" s="184" t="s">
        <v>330</v>
      </c>
      <c r="F265" s="185" t="s">
        <v>331</v>
      </c>
      <c r="G265" s="186" t="s">
        <v>168</v>
      </c>
      <c r="H265" s="187">
        <v>339.3</v>
      </c>
      <c r="I265" s="188"/>
      <c r="J265" s="189">
        <f t="shared" si="0"/>
        <v>0</v>
      </c>
      <c r="K265" s="185" t="s">
        <v>139</v>
      </c>
      <c r="L265" s="190"/>
      <c r="M265" s="191" t="s">
        <v>1</v>
      </c>
      <c r="N265" s="192" t="s">
        <v>46</v>
      </c>
      <c r="O265" s="59"/>
      <c r="P265" s="154">
        <f t="shared" si="1"/>
        <v>0</v>
      </c>
      <c r="Q265" s="154">
        <v>1.77E-2</v>
      </c>
      <c r="R265" s="154">
        <f t="shared" si="2"/>
        <v>6.0056100000000008</v>
      </c>
      <c r="S265" s="154">
        <v>0</v>
      </c>
      <c r="T265" s="155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176</v>
      </c>
      <c r="AT265" s="156" t="s">
        <v>225</v>
      </c>
      <c r="AU265" s="156" t="s">
        <v>91</v>
      </c>
      <c r="AY265" s="18" t="s">
        <v>133</v>
      </c>
      <c r="BE265" s="157">
        <f t="shared" si="4"/>
        <v>0</v>
      </c>
      <c r="BF265" s="157">
        <f t="shared" si="5"/>
        <v>0</v>
      </c>
      <c r="BG265" s="157">
        <f t="shared" si="6"/>
        <v>0</v>
      </c>
      <c r="BH265" s="157">
        <f t="shared" si="7"/>
        <v>0</v>
      </c>
      <c r="BI265" s="157">
        <f t="shared" si="8"/>
        <v>0</v>
      </c>
      <c r="BJ265" s="18" t="s">
        <v>89</v>
      </c>
      <c r="BK265" s="157">
        <f t="shared" si="9"/>
        <v>0</v>
      </c>
      <c r="BL265" s="18" t="s">
        <v>140</v>
      </c>
      <c r="BM265" s="156" t="s">
        <v>332</v>
      </c>
    </row>
    <row r="266" spans="1:65" s="2" customFormat="1" ht="33" customHeight="1">
      <c r="A266" s="33"/>
      <c r="B266" s="144"/>
      <c r="C266" s="145" t="s">
        <v>333</v>
      </c>
      <c r="D266" s="198" t="s">
        <v>135</v>
      </c>
      <c r="E266" s="146" t="s">
        <v>334</v>
      </c>
      <c r="F266" s="147" t="s">
        <v>335</v>
      </c>
      <c r="G266" s="148" t="s">
        <v>168</v>
      </c>
      <c r="H266" s="149">
        <v>6</v>
      </c>
      <c r="I266" s="150"/>
      <c r="J266" s="151">
        <f t="shared" si="0"/>
        <v>0</v>
      </c>
      <c r="K266" s="147" t="s">
        <v>139</v>
      </c>
      <c r="L266" s="34"/>
      <c r="M266" s="152" t="s">
        <v>1</v>
      </c>
      <c r="N266" s="153" t="s">
        <v>46</v>
      </c>
      <c r="O266" s="59"/>
      <c r="P266" s="154">
        <f t="shared" si="1"/>
        <v>0</v>
      </c>
      <c r="Q266" s="154">
        <v>0</v>
      </c>
      <c r="R266" s="154">
        <f t="shared" si="2"/>
        <v>0</v>
      </c>
      <c r="S266" s="154">
        <v>0</v>
      </c>
      <c r="T266" s="155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140</v>
      </c>
      <c r="AT266" s="156" t="s">
        <v>135</v>
      </c>
      <c r="AU266" s="156" t="s">
        <v>91</v>
      </c>
      <c r="AY266" s="18" t="s">
        <v>133</v>
      </c>
      <c r="BE266" s="157">
        <f t="shared" si="4"/>
        <v>0</v>
      </c>
      <c r="BF266" s="157">
        <f t="shared" si="5"/>
        <v>0</v>
      </c>
      <c r="BG266" s="157">
        <f t="shared" si="6"/>
        <v>0</v>
      </c>
      <c r="BH266" s="157">
        <f t="shared" si="7"/>
        <v>0</v>
      </c>
      <c r="BI266" s="157">
        <f t="shared" si="8"/>
        <v>0</v>
      </c>
      <c r="BJ266" s="18" t="s">
        <v>89</v>
      </c>
      <c r="BK266" s="157">
        <f t="shared" si="9"/>
        <v>0</v>
      </c>
      <c r="BL266" s="18" t="s">
        <v>140</v>
      </c>
      <c r="BM266" s="156" t="s">
        <v>336</v>
      </c>
    </row>
    <row r="267" spans="1:65" s="2" customFormat="1" ht="21.75" customHeight="1">
      <c r="A267" s="33"/>
      <c r="B267" s="144"/>
      <c r="C267" s="183" t="s">
        <v>337</v>
      </c>
      <c r="D267" s="199" t="s">
        <v>225</v>
      </c>
      <c r="E267" s="184" t="s">
        <v>338</v>
      </c>
      <c r="F267" s="185" t="s">
        <v>339</v>
      </c>
      <c r="G267" s="186" t="s">
        <v>168</v>
      </c>
      <c r="H267" s="187">
        <v>6</v>
      </c>
      <c r="I267" s="188"/>
      <c r="J267" s="189">
        <f t="shared" si="0"/>
        <v>0</v>
      </c>
      <c r="K267" s="185" t="s">
        <v>139</v>
      </c>
      <c r="L267" s="190"/>
      <c r="M267" s="191" t="s">
        <v>1</v>
      </c>
      <c r="N267" s="192" t="s">
        <v>46</v>
      </c>
      <c r="O267" s="59"/>
      <c r="P267" s="154">
        <f t="shared" si="1"/>
        <v>0</v>
      </c>
      <c r="Q267" s="154">
        <v>2.8000000000000001E-2</v>
      </c>
      <c r="R267" s="154">
        <f t="shared" si="2"/>
        <v>0.16800000000000001</v>
      </c>
      <c r="S267" s="154">
        <v>0</v>
      </c>
      <c r="T267" s="155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176</v>
      </c>
      <c r="AT267" s="156" t="s">
        <v>225</v>
      </c>
      <c r="AU267" s="156" t="s">
        <v>91</v>
      </c>
      <c r="AY267" s="18" t="s">
        <v>133</v>
      </c>
      <c r="BE267" s="157">
        <f t="shared" si="4"/>
        <v>0</v>
      </c>
      <c r="BF267" s="157">
        <f t="shared" si="5"/>
        <v>0</v>
      </c>
      <c r="BG267" s="157">
        <f t="shared" si="6"/>
        <v>0</v>
      </c>
      <c r="BH267" s="157">
        <f t="shared" si="7"/>
        <v>0</v>
      </c>
      <c r="BI267" s="157">
        <f t="shared" si="8"/>
        <v>0</v>
      </c>
      <c r="BJ267" s="18" t="s">
        <v>89</v>
      </c>
      <c r="BK267" s="157">
        <f t="shared" si="9"/>
        <v>0</v>
      </c>
      <c r="BL267" s="18" t="s">
        <v>140</v>
      </c>
      <c r="BM267" s="156" t="s">
        <v>340</v>
      </c>
    </row>
    <row r="268" spans="1:65" s="2" customFormat="1" ht="49.15" customHeight="1">
      <c r="A268" s="33"/>
      <c r="B268" s="144"/>
      <c r="C268" s="145" t="s">
        <v>341</v>
      </c>
      <c r="D268" s="198" t="s">
        <v>135</v>
      </c>
      <c r="E268" s="146" t="s">
        <v>342</v>
      </c>
      <c r="F268" s="147" t="s">
        <v>343</v>
      </c>
      <c r="G268" s="148" t="s">
        <v>267</v>
      </c>
      <c r="H268" s="149">
        <v>1</v>
      </c>
      <c r="I268" s="150"/>
      <c r="J268" s="151">
        <f t="shared" si="0"/>
        <v>0</v>
      </c>
      <c r="K268" s="147" t="s">
        <v>139</v>
      </c>
      <c r="L268" s="34"/>
      <c r="M268" s="152" t="s">
        <v>1</v>
      </c>
      <c r="N268" s="153" t="s">
        <v>46</v>
      </c>
      <c r="O268" s="59"/>
      <c r="P268" s="154">
        <f t="shared" si="1"/>
        <v>0</v>
      </c>
      <c r="Q268" s="154">
        <v>0</v>
      </c>
      <c r="R268" s="154">
        <f t="shared" si="2"/>
        <v>0</v>
      </c>
      <c r="S268" s="154">
        <v>0</v>
      </c>
      <c r="T268" s="155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140</v>
      </c>
      <c r="AT268" s="156" t="s">
        <v>135</v>
      </c>
      <c r="AU268" s="156" t="s">
        <v>91</v>
      </c>
      <c r="AY268" s="18" t="s">
        <v>133</v>
      </c>
      <c r="BE268" s="157">
        <f t="shared" si="4"/>
        <v>0</v>
      </c>
      <c r="BF268" s="157">
        <f t="shared" si="5"/>
        <v>0</v>
      </c>
      <c r="BG268" s="157">
        <f t="shared" si="6"/>
        <v>0</v>
      </c>
      <c r="BH268" s="157">
        <f t="shared" si="7"/>
        <v>0</v>
      </c>
      <c r="BI268" s="157">
        <f t="shared" si="8"/>
        <v>0</v>
      </c>
      <c r="BJ268" s="18" t="s">
        <v>89</v>
      </c>
      <c r="BK268" s="157">
        <f t="shared" si="9"/>
        <v>0</v>
      </c>
      <c r="BL268" s="18" t="s">
        <v>140</v>
      </c>
      <c r="BM268" s="156" t="s">
        <v>344</v>
      </c>
    </row>
    <row r="269" spans="1:65" s="2" customFormat="1" ht="24.2" customHeight="1">
      <c r="A269" s="33"/>
      <c r="B269" s="144"/>
      <c r="C269" s="183" t="s">
        <v>345</v>
      </c>
      <c r="D269" s="199" t="s">
        <v>225</v>
      </c>
      <c r="E269" s="184" t="s">
        <v>346</v>
      </c>
      <c r="F269" s="185" t="s">
        <v>347</v>
      </c>
      <c r="G269" s="186" t="s">
        <v>267</v>
      </c>
      <c r="H269" s="187">
        <v>1</v>
      </c>
      <c r="I269" s="188"/>
      <c r="J269" s="189">
        <f t="shared" si="0"/>
        <v>0</v>
      </c>
      <c r="K269" s="185" t="s">
        <v>139</v>
      </c>
      <c r="L269" s="190"/>
      <c r="M269" s="191" t="s">
        <v>1</v>
      </c>
      <c r="N269" s="192" t="s">
        <v>46</v>
      </c>
      <c r="O269" s="59"/>
      <c r="P269" s="154">
        <f t="shared" si="1"/>
        <v>0</v>
      </c>
      <c r="Q269" s="154">
        <v>6.4999999999999997E-3</v>
      </c>
      <c r="R269" s="154">
        <f t="shared" si="2"/>
        <v>6.4999999999999997E-3</v>
      </c>
      <c r="S269" s="154">
        <v>0</v>
      </c>
      <c r="T269" s="155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176</v>
      </c>
      <c r="AT269" s="156" t="s">
        <v>225</v>
      </c>
      <c r="AU269" s="156" t="s">
        <v>91</v>
      </c>
      <c r="AY269" s="18" t="s">
        <v>133</v>
      </c>
      <c r="BE269" s="157">
        <f t="shared" si="4"/>
        <v>0</v>
      </c>
      <c r="BF269" s="157">
        <f t="shared" si="5"/>
        <v>0</v>
      </c>
      <c r="BG269" s="157">
        <f t="shared" si="6"/>
        <v>0</v>
      </c>
      <c r="BH269" s="157">
        <f t="shared" si="7"/>
        <v>0</v>
      </c>
      <c r="BI269" s="157">
        <f t="shared" si="8"/>
        <v>0</v>
      </c>
      <c r="BJ269" s="18" t="s">
        <v>89</v>
      </c>
      <c r="BK269" s="157">
        <f t="shared" si="9"/>
        <v>0</v>
      </c>
      <c r="BL269" s="18" t="s">
        <v>140</v>
      </c>
      <c r="BM269" s="156" t="s">
        <v>348</v>
      </c>
    </row>
    <row r="270" spans="1:65" s="2" customFormat="1" ht="44.25" customHeight="1">
      <c r="A270" s="33"/>
      <c r="B270" s="144"/>
      <c r="C270" s="145" t="s">
        <v>349</v>
      </c>
      <c r="D270" s="198" t="s">
        <v>135</v>
      </c>
      <c r="E270" s="146" t="s">
        <v>350</v>
      </c>
      <c r="F270" s="147" t="s">
        <v>351</v>
      </c>
      <c r="G270" s="148" t="s">
        <v>267</v>
      </c>
      <c r="H270" s="149">
        <v>4</v>
      </c>
      <c r="I270" s="150"/>
      <c r="J270" s="151">
        <f t="shared" si="0"/>
        <v>0</v>
      </c>
      <c r="K270" s="147" t="s">
        <v>139</v>
      </c>
      <c r="L270" s="34"/>
      <c r="M270" s="152" t="s">
        <v>1</v>
      </c>
      <c r="N270" s="153" t="s">
        <v>46</v>
      </c>
      <c r="O270" s="59"/>
      <c r="P270" s="154">
        <f t="shared" si="1"/>
        <v>0</v>
      </c>
      <c r="Q270" s="154">
        <v>1.67E-3</v>
      </c>
      <c r="R270" s="154">
        <f t="shared" si="2"/>
        <v>6.6800000000000002E-3</v>
      </c>
      <c r="S270" s="154">
        <v>0</v>
      </c>
      <c r="T270" s="155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140</v>
      </c>
      <c r="AT270" s="156" t="s">
        <v>135</v>
      </c>
      <c r="AU270" s="156" t="s">
        <v>91</v>
      </c>
      <c r="AY270" s="18" t="s">
        <v>133</v>
      </c>
      <c r="BE270" s="157">
        <f t="shared" si="4"/>
        <v>0</v>
      </c>
      <c r="BF270" s="157">
        <f t="shared" si="5"/>
        <v>0</v>
      </c>
      <c r="BG270" s="157">
        <f t="shared" si="6"/>
        <v>0</v>
      </c>
      <c r="BH270" s="157">
        <f t="shared" si="7"/>
        <v>0</v>
      </c>
      <c r="BI270" s="157">
        <f t="shared" si="8"/>
        <v>0</v>
      </c>
      <c r="BJ270" s="18" t="s">
        <v>89</v>
      </c>
      <c r="BK270" s="157">
        <f t="shared" si="9"/>
        <v>0</v>
      </c>
      <c r="BL270" s="18" t="s">
        <v>140</v>
      </c>
      <c r="BM270" s="156" t="s">
        <v>352</v>
      </c>
    </row>
    <row r="271" spans="1:65" s="2" customFormat="1" ht="21.75" customHeight="1">
      <c r="A271" s="33"/>
      <c r="B271" s="144"/>
      <c r="C271" s="183" t="s">
        <v>353</v>
      </c>
      <c r="D271" s="199" t="s">
        <v>225</v>
      </c>
      <c r="E271" s="184" t="s">
        <v>354</v>
      </c>
      <c r="F271" s="185" t="s">
        <v>355</v>
      </c>
      <c r="G271" s="186" t="s">
        <v>267</v>
      </c>
      <c r="H271" s="187">
        <v>1</v>
      </c>
      <c r="I271" s="188"/>
      <c r="J271" s="189">
        <f t="shared" si="0"/>
        <v>0</v>
      </c>
      <c r="K271" s="185" t="s">
        <v>139</v>
      </c>
      <c r="L271" s="190"/>
      <c r="M271" s="191" t="s">
        <v>1</v>
      </c>
      <c r="N271" s="192" t="s">
        <v>46</v>
      </c>
      <c r="O271" s="59"/>
      <c r="P271" s="154">
        <f t="shared" si="1"/>
        <v>0</v>
      </c>
      <c r="Q271" s="154">
        <v>2.5899999999999999E-2</v>
      </c>
      <c r="R271" s="154">
        <f t="shared" si="2"/>
        <v>2.5899999999999999E-2</v>
      </c>
      <c r="S271" s="154">
        <v>0</v>
      </c>
      <c r="T271" s="155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176</v>
      </c>
      <c r="AT271" s="156" t="s">
        <v>225</v>
      </c>
      <c r="AU271" s="156" t="s">
        <v>91</v>
      </c>
      <c r="AY271" s="18" t="s">
        <v>133</v>
      </c>
      <c r="BE271" s="157">
        <f t="shared" si="4"/>
        <v>0</v>
      </c>
      <c r="BF271" s="157">
        <f t="shared" si="5"/>
        <v>0</v>
      </c>
      <c r="BG271" s="157">
        <f t="shared" si="6"/>
        <v>0</v>
      </c>
      <c r="BH271" s="157">
        <f t="shared" si="7"/>
        <v>0</v>
      </c>
      <c r="BI271" s="157">
        <f t="shared" si="8"/>
        <v>0</v>
      </c>
      <c r="BJ271" s="18" t="s">
        <v>89</v>
      </c>
      <c r="BK271" s="157">
        <f t="shared" si="9"/>
        <v>0</v>
      </c>
      <c r="BL271" s="18" t="s">
        <v>140</v>
      </c>
      <c r="BM271" s="156" t="s">
        <v>356</v>
      </c>
    </row>
    <row r="272" spans="1:65" s="2" customFormat="1" ht="24.2" customHeight="1">
      <c r="A272" s="33"/>
      <c r="B272" s="144"/>
      <c r="C272" s="183" t="s">
        <v>357</v>
      </c>
      <c r="D272" s="199" t="s">
        <v>225</v>
      </c>
      <c r="E272" s="184" t="s">
        <v>358</v>
      </c>
      <c r="F272" s="185" t="s">
        <v>359</v>
      </c>
      <c r="G272" s="186" t="s">
        <v>267</v>
      </c>
      <c r="H272" s="187">
        <v>1</v>
      </c>
      <c r="I272" s="188"/>
      <c r="J272" s="189">
        <f t="shared" si="0"/>
        <v>0</v>
      </c>
      <c r="K272" s="185" t="s">
        <v>1</v>
      </c>
      <c r="L272" s="190"/>
      <c r="M272" s="191" t="s">
        <v>1</v>
      </c>
      <c r="N272" s="192" t="s">
        <v>46</v>
      </c>
      <c r="O272" s="59"/>
      <c r="P272" s="154">
        <f t="shared" si="1"/>
        <v>0</v>
      </c>
      <c r="Q272" s="154">
        <v>1.6E-2</v>
      </c>
      <c r="R272" s="154">
        <f t="shared" si="2"/>
        <v>1.6E-2</v>
      </c>
      <c r="S272" s="154">
        <v>0</v>
      </c>
      <c r="T272" s="155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176</v>
      </c>
      <c r="AT272" s="156" t="s">
        <v>225</v>
      </c>
      <c r="AU272" s="156" t="s">
        <v>91</v>
      </c>
      <c r="AY272" s="18" t="s">
        <v>133</v>
      </c>
      <c r="BE272" s="157">
        <f t="shared" si="4"/>
        <v>0</v>
      </c>
      <c r="BF272" s="157">
        <f t="shared" si="5"/>
        <v>0</v>
      </c>
      <c r="BG272" s="157">
        <f t="shared" si="6"/>
        <v>0</v>
      </c>
      <c r="BH272" s="157">
        <f t="shared" si="7"/>
        <v>0</v>
      </c>
      <c r="BI272" s="157">
        <f t="shared" si="8"/>
        <v>0</v>
      </c>
      <c r="BJ272" s="18" t="s">
        <v>89</v>
      </c>
      <c r="BK272" s="157">
        <f t="shared" si="9"/>
        <v>0</v>
      </c>
      <c r="BL272" s="18" t="s">
        <v>140</v>
      </c>
      <c r="BM272" s="156" t="s">
        <v>360</v>
      </c>
    </row>
    <row r="273" spans="1:65" s="2" customFormat="1" ht="24.2" customHeight="1">
      <c r="A273" s="33"/>
      <c r="B273" s="144"/>
      <c r="C273" s="183" t="s">
        <v>361</v>
      </c>
      <c r="D273" s="183" t="s">
        <v>225</v>
      </c>
      <c r="E273" s="184" t="s">
        <v>362</v>
      </c>
      <c r="F273" s="185" t="s">
        <v>363</v>
      </c>
      <c r="G273" s="186" t="s">
        <v>267</v>
      </c>
      <c r="H273" s="187">
        <v>2</v>
      </c>
      <c r="I273" s="188"/>
      <c r="J273" s="189">
        <f t="shared" si="0"/>
        <v>0</v>
      </c>
      <c r="K273" s="185" t="s">
        <v>139</v>
      </c>
      <c r="L273" s="190"/>
      <c r="M273" s="191" t="s">
        <v>1</v>
      </c>
      <c r="N273" s="192" t="s">
        <v>46</v>
      </c>
      <c r="O273" s="59"/>
      <c r="P273" s="154">
        <f t="shared" si="1"/>
        <v>0</v>
      </c>
      <c r="Q273" s="154">
        <v>3.8E-3</v>
      </c>
      <c r="R273" s="154">
        <f t="shared" si="2"/>
        <v>7.6E-3</v>
      </c>
      <c r="S273" s="154">
        <v>0</v>
      </c>
      <c r="T273" s="155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176</v>
      </c>
      <c r="AT273" s="156" t="s">
        <v>225</v>
      </c>
      <c r="AU273" s="156" t="s">
        <v>91</v>
      </c>
      <c r="AY273" s="18" t="s">
        <v>133</v>
      </c>
      <c r="BE273" s="157">
        <f t="shared" si="4"/>
        <v>0</v>
      </c>
      <c r="BF273" s="157">
        <f t="shared" si="5"/>
        <v>0</v>
      </c>
      <c r="BG273" s="157">
        <f t="shared" si="6"/>
        <v>0</v>
      </c>
      <c r="BH273" s="157">
        <f t="shared" si="7"/>
        <v>0</v>
      </c>
      <c r="BI273" s="157">
        <f t="shared" si="8"/>
        <v>0</v>
      </c>
      <c r="BJ273" s="18" t="s">
        <v>89</v>
      </c>
      <c r="BK273" s="157">
        <f t="shared" si="9"/>
        <v>0</v>
      </c>
      <c r="BL273" s="18" t="s">
        <v>140</v>
      </c>
      <c r="BM273" s="156" t="s">
        <v>364</v>
      </c>
    </row>
    <row r="274" spans="1:65" s="2" customFormat="1" ht="44.25" customHeight="1">
      <c r="A274" s="33"/>
      <c r="B274" s="144"/>
      <c r="C274" s="145" t="s">
        <v>365</v>
      </c>
      <c r="D274" s="198" t="s">
        <v>135</v>
      </c>
      <c r="E274" s="146" t="s">
        <v>366</v>
      </c>
      <c r="F274" s="147" t="s">
        <v>367</v>
      </c>
      <c r="G274" s="148" t="s">
        <v>267</v>
      </c>
      <c r="H274" s="149">
        <v>1</v>
      </c>
      <c r="I274" s="150"/>
      <c r="J274" s="151">
        <f t="shared" si="0"/>
        <v>0</v>
      </c>
      <c r="K274" s="147" t="s">
        <v>139</v>
      </c>
      <c r="L274" s="34"/>
      <c r="M274" s="152" t="s">
        <v>1</v>
      </c>
      <c r="N274" s="153" t="s">
        <v>46</v>
      </c>
      <c r="O274" s="59"/>
      <c r="P274" s="154">
        <f t="shared" si="1"/>
        <v>0</v>
      </c>
      <c r="Q274" s="154">
        <v>1.7099999999999999E-3</v>
      </c>
      <c r="R274" s="154">
        <f t="shared" si="2"/>
        <v>1.7099999999999999E-3</v>
      </c>
      <c r="S274" s="154">
        <v>0</v>
      </c>
      <c r="T274" s="155">
        <f t="shared" si="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140</v>
      </c>
      <c r="AT274" s="156" t="s">
        <v>135</v>
      </c>
      <c r="AU274" s="156" t="s">
        <v>91</v>
      </c>
      <c r="AY274" s="18" t="s">
        <v>133</v>
      </c>
      <c r="BE274" s="157">
        <f t="shared" si="4"/>
        <v>0</v>
      </c>
      <c r="BF274" s="157">
        <f t="shared" si="5"/>
        <v>0</v>
      </c>
      <c r="BG274" s="157">
        <f t="shared" si="6"/>
        <v>0</v>
      </c>
      <c r="BH274" s="157">
        <f t="shared" si="7"/>
        <v>0</v>
      </c>
      <c r="BI274" s="157">
        <f t="shared" si="8"/>
        <v>0</v>
      </c>
      <c r="BJ274" s="18" t="s">
        <v>89</v>
      </c>
      <c r="BK274" s="157">
        <f t="shared" si="9"/>
        <v>0</v>
      </c>
      <c r="BL274" s="18" t="s">
        <v>140</v>
      </c>
      <c r="BM274" s="156" t="s">
        <v>368</v>
      </c>
    </row>
    <row r="275" spans="1:65" s="2" customFormat="1" ht="16.5" customHeight="1">
      <c r="A275" s="33"/>
      <c r="B275" s="144"/>
      <c r="C275" s="183" t="s">
        <v>369</v>
      </c>
      <c r="D275" s="199" t="s">
        <v>225</v>
      </c>
      <c r="E275" s="184" t="s">
        <v>370</v>
      </c>
      <c r="F275" s="185" t="s">
        <v>371</v>
      </c>
      <c r="G275" s="186" t="s">
        <v>267</v>
      </c>
      <c r="H275" s="187">
        <v>1</v>
      </c>
      <c r="I275" s="188"/>
      <c r="J275" s="189">
        <f t="shared" si="0"/>
        <v>0</v>
      </c>
      <c r="K275" s="185" t="s">
        <v>139</v>
      </c>
      <c r="L275" s="190"/>
      <c r="M275" s="191" t="s">
        <v>1</v>
      </c>
      <c r="N275" s="192" t="s">
        <v>46</v>
      </c>
      <c r="O275" s="59"/>
      <c r="P275" s="154">
        <f t="shared" si="1"/>
        <v>0</v>
      </c>
      <c r="Q275" s="154">
        <v>2.01E-2</v>
      </c>
      <c r="R275" s="154">
        <f t="shared" si="2"/>
        <v>2.01E-2</v>
      </c>
      <c r="S275" s="154">
        <v>0</v>
      </c>
      <c r="T275" s="155">
        <f t="shared" si="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6" t="s">
        <v>176</v>
      </c>
      <c r="AT275" s="156" t="s">
        <v>225</v>
      </c>
      <c r="AU275" s="156" t="s">
        <v>91</v>
      </c>
      <c r="AY275" s="18" t="s">
        <v>133</v>
      </c>
      <c r="BE275" s="157">
        <f t="shared" si="4"/>
        <v>0</v>
      </c>
      <c r="BF275" s="157">
        <f t="shared" si="5"/>
        <v>0</v>
      </c>
      <c r="BG275" s="157">
        <f t="shared" si="6"/>
        <v>0</v>
      </c>
      <c r="BH275" s="157">
        <f t="shared" si="7"/>
        <v>0</v>
      </c>
      <c r="BI275" s="157">
        <f t="shared" si="8"/>
        <v>0</v>
      </c>
      <c r="BJ275" s="18" t="s">
        <v>89</v>
      </c>
      <c r="BK275" s="157">
        <f t="shared" si="9"/>
        <v>0</v>
      </c>
      <c r="BL275" s="18" t="s">
        <v>140</v>
      </c>
      <c r="BM275" s="156" t="s">
        <v>372</v>
      </c>
    </row>
    <row r="276" spans="1:65" s="2" customFormat="1" ht="55.5" customHeight="1">
      <c r="A276" s="33"/>
      <c r="B276" s="144"/>
      <c r="C276" s="145" t="s">
        <v>373</v>
      </c>
      <c r="D276" s="198" t="s">
        <v>135</v>
      </c>
      <c r="E276" s="146" t="s">
        <v>374</v>
      </c>
      <c r="F276" s="147" t="s">
        <v>375</v>
      </c>
      <c r="G276" s="148" t="s">
        <v>267</v>
      </c>
      <c r="H276" s="149">
        <v>1</v>
      </c>
      <c r="I276" s="150"/>
      <c r="J276" s="151">
        <f t="shared" si="0"/>
        <v>0</v>
      </c>
      <c r="K276" s="147" t="s">
        <v>139</v>
      </c>
      <c r="L276" s="34"/>
      <c r="M276" s="152" t="s">
        <v>1</v>
      </c>
      <c r="N276" s="153" t="s">
        <v>46</v>
      </c>
      <c r="O276" s="59"/>
      <c r="P276" s="154">
        <f t="shared" si="1"/>
        <v>0</v>
      </c>
      <c r="Q276" s="154">
        <v>2.1000000000000001E-4</v>
      </c>
      <c r="R276" s="154">
        <f t="shared" si="2"/>
        <v>2.1000000000000001E-4</v>
      </c>
      <c r="S276" s="154">
        <v>0</v>
      </c>
      <c r="T276" s="155">
        <f t="shared" si="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140</v>
      </c>
      <c r="AT276" s="156" t="s">
        <v>135</v>
      </c>
      <c r="AU276" s="156" t="s">
        <v>91</v>
      </c>
      <c r="AY276" s="18" t="s">
        <v>133</v>
      </c>
      <c r="BE276" s="157">
        <f t="shared" si="4"/>
        <v>0</v>
      </c>
      <c r="BF276" s="157">
        <f t="shared" si="5"/>
        <v>0</v>
      </c>
      <c r="BG276" s="157">
        <f t="shared" si="6"/>
        <v>0</v>
      </c>
      <c r="BH276" s="157">
        <f t="shared" si="7"/>
        <v>0</v>
      </c>
      <c r="BI276" s="157">
        <f t="shared" si="8"/>
        <v>0</v>
      </c>
      <c r="BJ276" s="18" t="s">
        <v>89</v>
      </c>
      <c r="BK276" s="157">
        <f t="shared" si="9"/>
        <v>0</v>
      </c>
      <c r="BL276" s="18" t="s">
        <v>140</v>
      </c>
      <c r="BM276" s="156" t="s">
        <v>376</v>
      </c>
    </row>
    <row r="277" spans="1:65" s="2" customFormat="1" ht="24.2" customHeight="1">
      <c r="A277" s="33"/>
      <c r="B277" s="144"/>
      <c r="C277" s="183" t="s">
        <v>377</v>
      </c>
      <c r="D277" s="199" t="s">
        <v>225</v>
      </c>
      <c r="E277" s="184" t="s">
        <v>378</v>
      </c>
      <c r="F277" s="185" t="s">
        <v>379</v>
      </c>
      <c r="G277" s="186" t="s">
        <v>267</v>
      </c>
      <c r="H277" s="187">
        <v>1</v>
      </c>
      <c r="I277" s="188"/>
      <c r="J277" s="189">
        <f t="shared" si="0"/>
        <v>0</v>
      </c>
      <c r="K277" s="185" t="s">
        <v>1</v>
      </c>
      <c r="L277" s="190"/>
      <c r="M277" s="191" t="s">
        <v>1</v>
      </c>
      <c r="N277" s="192" t="s">
        <v>46</v>
      </c>
      <c r="O277" s="59"/>
      <c r="P277" s="154">
        <f t="shared" si="1"/>
        <v>0</v>
      </c>
      <c r="Q277" s="154">
        <v>8.0000000000000002E-3</v>
      </c>
      <c r="R277" s="154">
        <f t="shared" si="2"/>
        <v>8.0000000000000002E-3</v>
      </c>
      <c r="S277" s="154">
        <v>0</v>
      </c>
      <c r="T277" s="155">
        <f t="shared" si="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176</v>
      </c>
      <c r="AT277" s="156" t="s">
        <v>225</v>
      </c>
      <c r="AU277" s="156" t="s">
        <v>91</v>
      </c>
      <c r="AY277" s="18" t="s">
        <v>133</v>
      </c>
      <c r="BE277" s="157">
        <f t="shared" si="4"/>
        <v>0</v>
      </c>
      <c r="BF277" s="157">
        <f t="shared" si="5"/>
        <v>0</v>
      </c>
      <c r="BG277" s="157">
        <f t="shared" si="6"/>
        <v>0</v>
      </c>
      <c r="BH277" s="157">
        <f t="shared" si="7"/>
        <v>0</v>
      </c>
      <c r="BI277" s="157">
        <f t="shared" si="8"/>
        <v>0</v>
      </c>
      <c r="BJ277" s="18" t="s">
        <v>89</v>
      </c>
      <c r="BK277" s="157">
        <f t="shared" si="9"/>
        <v>0</v>
      </c>
      <c r="BL277" s="18" t="s">
        <v>140</v>
      </c>
      <c r="BM277" s="156" t="s">
        <v>380</v>
      </c>
    </row>
    <row r="278" spans="1:65" s="2" customFormat="1" ht="49.15" customHeight="1">
      <c r="A278" s="33"/>
      <c r="B278" s="144"/>
      <c r="C278" s="145" t="s">
        <v>381</v>
      </c>
      <c r="D278" s="198" t="s">
        <v>135</v>
      </c>
      <c r="E278" s="146" t="s">
        <v>382</v>
      </c>
      <c r="F278" s="147" t="s">
        <v>383</v>
      </c>
      <c r="G278" s="148" t="s">
        <v>267</v>
      </c>
      <c r="H278" s="149">
        <v>2</v>
      </c>
      <c r="I278" s="150"/>
      <c r="J278" s="151">
        <f t="shared" si="0"/>
        <v>0</v>
      </c>
      <c r="K278" s="147" t="s">
        <v>139</v>
      </c>
      <c r="L278" s="34"/>
      <c r="M278" s="152" t="s">
        <v>1</v>
      </c>
      <c r="N278" s="153" t="s">
        <v>46</v>
      </c>
      <c r="O278" s="59"/>
      <c r="P278" s="154">
        <f t="shared" si="1"/>
        <v>0</v>
      </c>
      <c r="Q278" s="154">
        <v>1E-4</v>
      </c>
      <c r="R278" s="154">
        <f t="shared" si="2"/>
        <v>2.0000000000000001E-4</v>
      </c>
      <c r="S278" s="154">
        <v>0</v>
      </c>
      <c r="T278" s="155">
        <f t="shared" si="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140</v>
      </c>
      <c r="AT278" s="156" t="s">
        <v>135</v>
      </c>
      <c r="AU278" s="156" t="s">
        <v>91</v>
      </c>
      <c r="AY278" s="18" t="s">
        <v>133</v>
      </c>
      <c r="BE278" s="157">
        <f t="shared" si="4"/>
        <v>0</v>
      </c>
      <c r="BF278" s="157">
        <f t="shared" si="5"/>
        <v>0</v>
      </c>
      <c r="BG278" s="157">
        <f t="shared" si="6"/>
        <v>0</v>
      </c>
      <c r="BH278" s="157">
        <f t="shared" si="7"/>
        <v>0</v>
      </c>
      <c r="BI278" s="157">
        <f t="shared" si="8"/>
        <v>0</v>
      </c>
      <c r="BJ278" s="18" t="s">
        <v>89</v>
      </c>
      <c r="BK278" s="157">
        <f t="shared" si="9"/>
        <v>0</v>
      </c>
      <c r="BL278" s="18" t="s">
        <v>140</v>
      </c>
      <c r="BM278" s="156" t="s">
        <v>384</v>
      </c>
    </row>
    <row r="279" spans="1:65" s="2" customFormat="1" ht="24.2" customHeight="1">
      <c r="A279" s="33"/>
      <c r="B279" s="144"/>
      <c r="C279" s="183" t="s">
        <v>385</v>
      </c>
      <c r="D279" s="199" t="s">
        <v>225</v>
      </c>
      <c r="E279" s="184" t="s">
        <v>386</v>
      </c>
      <c r="F279" s="185" t="s">
        <v>387</v>
      </c>
      <c r="G279" s="186" t="s">
        <v>267</v>
      </c>
      <c r="H279" s="187">
        <v>2</v>
      </c>
      <c r="I279" s="188"/>
      <c r="J279" s="189">
        <f t="shared" si="0"/>
        <v>0</v>
      </c>
      <c r="K279" s="185" t="s">
        <v>139</v>
      </c>
      <c r="L279" s="190"/>
      <c r="M279" s="191" t="s">
        <v>1</v>
      </c>
      <c r="N279" s="192" t="s">
        <v>46</v>
      </c>
      <c r="O279" s="59"/>
      <c r="P279" s="154">
        <f t="shared" si="1"/>
        <v>0</v>
      </c>
      <c r="Q279" s="154">
        <v>5.4999999999999997E-3</v>
      </c>
      <c r="R279" s="154">
        <f t="shared" si="2"/>
        <v>1.0999999999999999E-2</v>
      </c>
      <c r="S279" s="154">
        <v>0</v>
      </c>
      <c r="T279" s="155">
        <f t="shared" si="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176</v>
      </c>
      <c r="AT279" s="156" t="s">
        <v>225</v>
      </c>
      <c r="AU279" s="156" t="s">
        <v>91</v>
      </c>
      <c r="AY279" s="18" t="s">
        <v>133</v>
      </c>
      <c r="BE279" s="157">
        <f t="shared" si="4"/>
        <v>0</v>
      </c>
      <c r="BF279" s="157">
        <f t="shared" si="5"/>
        <v>0</v>
      </c>
      <c r="BG279" s="157">
        <f t="shared" si="6"/>
        <v>0</v>
      </c>
      <c r="BH279" s="157">
        <f t="shared" si="7"/>
        <v>0</v>
      </c>
      <c r="BI279" s="157">
        <f t="shared" si="8"/>
        <v>0</v>
      </c>
      <c r="BJ279" s="18" t="s">
        <v>89</v>
      </c>
      <c r="BK279" s="157">
        <f t="shared" si="9"/>
        <v>0</v>
      </c>
      <c r="BL279" s="18" t="s">
        <v>140</v>
      </c>
      <c r="BM279" s="156" t="s">
        <v>388</v>
      </c>
    </row>
    <row r="280" spans="1:65" s="2" customFormat="1" ht="49.15" customHeight="1">
      <c r="A280" s="33"/>
      <c r="B280" s="144"/>
      <c r="C280" s="145" t="s">
        <v>389</v>
      </c>
      <c r="D280" s="198" t="s">
        <v>135</v>
      </c>
      <c r="E280" s="146" t="s">
        <v>390</v>
      </c>
      <c r="F280" s="147" t="s">
        <v>391</v>
      </c>
      <c r="G280" s="148" t="s">
        <v>267</v>
      </c>
      <c r="H280" s="149">
        <v>4</v>
      </c>
      <c r="I280" s="150"/>
      <c r="J280" s="151">
        <f t="shared" si="0"/>
        <v>0</v>
      </c>
      <c r="K280" s="147" t="s">
        <v>139</v>
      </c>
      <c r="L280" s="34"/>
      <c r="M280" s="152" t="s">
        <v>1</v>
      </c>
      <c r="N280" s="153" t="s">
        <v>46</v>
      </c>
      <c r="O280" s="59"/>
      <c r="P280" s="154">
        <f t="shared" si="1"/>
        <v>0</v>
      </c>
      <c r="Q280" s="154">
        <v>0</v>
      </c>
      <c r="R280" s="154">
        <f t="shared" si="2"/>
        <v>0</v>
      </c>
      <c r="S280" s="154">
        <v>0</v>
      </c>
      <c r="T280" s="155">
        <f t="shared" si="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140</v>
      </c>
      <c r="AT280" s="156" t="s">
        <v>135</v>
      </c>
      <c r="AU280" s="156" t="s">
        <v>91</v>
      </c>
      <c r="AY280" s="18" t="s">
        <v>133</v>
      </c>
      <c r="BE280" s="157">
        <f t="shared" si="4"/>
        <v>0</v>
      </c>
      <c r="BF280" s="157">
        <f t="shared" si="5"/>
        <v>0</v>
      </c>
      <c r="BG280" s="157">
        <f t="shared" si="6"/>
        <v>0</v>
      </c>
      <c r="BH280" s="157">
        <f t="shared" si="7"/>
        <v>0</v>
      </c>
      <c r="BI280" s="157">
        <f t="shared" si="8"/>
        <v>0</v>
      </c>
      <c r="BJ280" s="18" t="s">
        <v>89</v>
      </c>
      <c r="BK280" s="157">
        <f t="shared" si="9"/>
        <v>0</v>
      </c>
      <c r="BL280" s="18" t="s">
        <v>140</v>
      </c>
      <c r="BM280" s="156" t="s">
        <v>392</v>
      </c>
    </row>
    <row r="281" spans="1:65" s="2" customFormat="1" ht="24.2" customHeight="1">
      <c r="A281" s="33"/>
      <c r="B281" s="144"/>
      <c r="C281" s="183" t="s">
        <v>393</v>
      </c>
      <c r="D281" s="199" t="s">
        <v>225</v>
      </c>
      <c r="E281" s="184" t="s">
        <v>394</v>
      </c>
      <c r="F281" s="185" t="s">
        <v>395</v>
      </c>
      <c r="G281" s="186" t="s">
        <v>267</v>
      </c>
      <c r="H281" s="187">
        <v>1</v>
      </c>
      <c r="I281" s="188"/>
      <c r="J281" s="189">
        <f t="shared" si="0"/>
        <v>0</v>
      </c>
      <c r="K281" s="185" t="s">
        <v>139</v>
      </c>
      <c r="L281" s="190"/>
      <c r="M281" s="191" t="s">
        <v>1</v>
      </c>
      <c r="N281" s="192" t="s">
        <v>46</v>
      </c>
      <c r="O281" s="59"/>
      <c r="P281" s="154">
        <f t="shared" si="1"/>
        <v>0</v>
      </c>
      <c r="Q281" s="154">
        <v>8.8000000000000005E-3</v>
      </c>
      <c r="R281" s="154">
        <f t="shared" si="2"/>
        <v>8.8000000000000005E-3</v>
      </c>
      <c r="S281" s="154">
        <v>0</v>
      </c>
      <c r="T281" s="155">
        <f t="shared" si="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6" t="s">
        <v>176</v>
      </c>
      <c r="AT281" s="156" t="s">
        <v>225</v>
      </c>
      <c r="AU281" s="156" t="s">
        <v>91</v>
      </c>
      <c r="AY281" s="18" t="s">
        <v>133</v>
      </c>
      <c r="BE281" s="157">
        <f t="shared" si="4"/>
        <v>0</v>
      </c>
      <c r="BF281" s="157">
        <f t="shared" si="5"/>
        <v>0</v>
      </c>
      <c r="BG281" s="157">
        <f t="shared" si="6"/>
        <v>0</v>
      </c>
      <c r="BH281" s="157">
        <f t="shared" si="7"/>
        <v>0</v>
      </c>
      <c r="BI281" s="157">
        <f t="shared" si="8"/>
        <v>0</v>
      </c>
      <c r="BJ281" s="18" t="s">
        <v>89</v>
      </c>
      <c r="BK281" s="157">
        <f t="shared" si="9"/>
        <v>0</v>
      </c>
      <c r="BL281" s="18" t="s">
        <v>140</v>
      </c>
      <c r="BM281" s="156" t="s">
        <v>396</v>
      </c>
    </row>
    <row r="282" spans="1:65" s="2" customFormat="1" ht="24.2" customHeight="1">
      <c r="A282" s="33"/>
      <c r="B282" s="144"/>
      <c r="C282" s="183" t="s">
        <v>397</v>
      </c>
      <c r="D282" s="199" t="s">
        <v>225</v>
      </c>
      <c r="E282" s="184" t="s">
        <v>398</v>
      </c>
      <c r="F282" s="185" t="s">
        <v>399</v>
      </c>
      <c r="G282" s="186" t="s">
        <v>267</v>
      </c>
      <c r="H282" s="187">
        <v>1</v>
      </c>
      <c r="I282" s="188"/>
      <c r="J282" s="189">
        <f t="shared" si="0"/>
        <v>0</v>
      </c>
      <c r="K282" s="185" t="s">
        <v>139</v>
      </c>
      <c r="L282" s="190"/>
      <c r="M282" s="191" t="s">
        <v>1</v>
      </c>
      <c r="N282" s="192" t="s">
        <v>46</v>
      </c>
      <c r="O282" s="59"/>
      <c r="P282" s="154">
        <f t="shared" si="1"/>
        <v>0</v>
      </c>
      <c r="Q282" s="154">
        <v>1.04E-2</v>
      </c>
      <c r="R282" s="154">
        <f t="shared" si="2"/>
        <v>1.04E-2</v>
      </c>
      <c r="S282" s="154">
        <v>0</v>
      </c>
      <c r="T282" s="155">
        <f t="shared" si="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176</v>
      </c>
      <c r="AT282" s="156" t="s">
        <v>225</v>
      </c>
      <c r="AU282" s="156" t="s">
        <v>91</v>
      </c>
      <c r="AY282" s="18" t="s">
        <v>133</v>
      </c>
      <c r="BE282" s="157">
        <f t="shared" si="4"/>
        <v>0</v>
      </c>
      <c r="BF282" s="157">
        <f t="shared" si="5"/>
        <v>0</v>
      </c>
      <c r="BG282" s="157">
        <f t="shared" si="6"/>
        <v>0</v>
      </c>
      <c r="BH282" s="157">
        <f t="shared" si="7"/>
        <v>0</v>
      </c>
      <c r="BI282" s="157">
        <f t="shared" si="8"/>
        <v>0</v>
      </c>
      <c r="BJ282" s="18" t="s">
        <v>89</v>
      </c>
      <c r="BK282" s="157">
        <f t="shared" si="9"/>
        <v>0</v>
      </c>
      <c r="BL282" s="18" t="s">
        <v>140</v>
      </c>
      <c r="BM282" s="156" t="s">
        <v>400</v>
      </c>
    </row>
    <row r="283" spans="1:65" s="2" customFormat="1" ht="24.2" customHeight="1">
      <c r="A283" s="33"/>
      <c r="B283" s="144"/>
      <c r="C283" s="183" t="s">
        <v>401</v>
      </c>
      <c r="D283" s="199" t="s">
        <v>225</v>
      </c>
      <c r="E283" s="184" t="s">
        <v>402</v>
      </c>
      <c r="F283" s="185" t="s">
        <v>403</v>
      </c>
      <c r="G283" s="186" t="s">
        <v>267</v>
      </c>
      <c r="H283" s="187">
        <v>2</v>
      </c>
      <c r="I283" s="188"/>
      <c r="J283" s="189">
        <f t="shared" si="0"/>
        <v>0</v>
      </c>
      <c r="K283" s="185" t="s">
        <v>139</v>
      </c>
      <c r="L283" s="190"/>
      <c r="M283" s="191" t="s">
        <v>1</v>
      </c>
      <c r="N283" s="192" t="s">
        <v>46</v>
      </c>
      <c r="O283" s="59"/>
      <c r="P283" s="154">
        <f t="shared" si="1"/>
        <v>0</v>
      </c>
      <c r="Q283" s="154">
        <v>1.01E-2</v>
      </c>
      <c r="R283" s="154">
        <f t="shared" si="2"/>
        <v>2.0199999999999999E-2</v>
      </c>
      <c r="S283" s="154">
        <v>0</v>
      </c>
      <c r="T283" s="155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176</v>
      </c>
      <c r="AT283" s="156" t="s">
        <v>225</v>
      </c>
      <c r="AU283" s="156" t="s">
        <v>91</v>
      </c>
      <c r="AY283" s="18" t="s">
        <v>133</v>
      </c>
      <c r="BE283" s="157">
        <f t="shared" si="4"/>
        <v>0</v>
      </c>
      <c r="BF283" s="157">
        <f t="shared" si="5"/>
        <v>0</v>
      </c>
      <c r="BG283" s="157">
        <f t="shared" si="6"/>
        <v>0</v>
      </c>
      <c r="BH283" s="157">
        <f t="shared" si="7"/>
        <v>0</v>
      </c>
      <c r="BI283" s="157">
        <f t="shared" si="8"/>
        <v>0</v>
      </c>
      <c r="BJ283" s="18" t="s">
        <v>89</v>
      </c>
      <c r="BK283" s="157">
        <f t="shared" si="9"/>
        <v>0</v>
      </c>
      <c r="BL283" s="18" t="s">
        <v>140</v>
      </c>
      <c r="BM283" s="156" t="s">
        <v>404</v>
      </c>
    </row>
    <row r="284" spans="1:65" s="2" customFormat="1" ht="55.5" customHeight="1">
      <c r="A284" s="33"/>
      <c r="B284" s="144"/>
      <c r="C284" s="145" t="s">
        <v>405</v>
      </c>
      <c r="D284" s="198" t="s">
        <v>135</v>
      </c>
      <c r="E284" s="146" t="s">
        <v>406</v>
      </c>
      <c r="F284" s="147" t="s">
        <v>407</v>
      </c>
      <c r="G284" s="148" t="s">
        <v>267</v>
      </c>
      <c r="H284" s="149">
        <v>3</v>
      </c>
      <c r="I284" s="150"/>
      <c r="J284" s="151">
        <f t="shared" si="0"/>
        <v>0</v>
      </c>
      <c r="K284" s="147" t="s">
        <v>139</v>
      </c>
      <c r="L284" s="34"/>
      <c r="M284" s="152" t="s">
        <v>1</v>
      </c>
      <c r="N284" s="153" t="s">
        <v>46</v>
      </c>
      <c r="O284" s="59"/>
      <c r="P284" s="154">
        <f t="shared" si="1"/>
        <v>0</v>
      </c>
      <c r="Q284" s="154">
        <v>1E-4</v>
      </c>
      <c r="R284" s="154">
        <f t="shared" si="2"/>
        <v>3.0000000000000003E-4</v>
      </c>
      <c r="S284" s="154">
        <v>0</v>
      </c>
      <c r="T284" s="155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140</v>
      </c>
      <c r="AT284" s="156" t="s">
        <v>135</v>
      </c>
      <c r="AU284" s="156" t="s">
        <v>91</v>
      </c>
      <c r="AY284" s="18" t="s">
        <v>133</v>
      </c>
      <c r="BE284" s="157">
        <f t="shared" si="4"/>
        <v>0</v>
      </c>
      <c r="BF284" s="157">
        <f t="shared" si="5"/>
        <v>0</v>
      </c>
      <c r="BG284" s="157">
        <f t="shared" si="6"/>
        <v>0</v>
      </c>
      <c r="BH284" s="157">
        <f t="shared" si="7"/>
        <v>0</v>
      </c>
      <c r="BI284" s="157">
        <f t="shared" si="8"/>
        <v>0</v>
      </c>
      <c r="BJ284" s="18" t="s">
        <v>89</v>
      </c>
      <c r="BK284" s="157">
        <f t="shared" si="9"/>
        <v>0</v>
      </c>
      <c r="BL284" s="18" t="s">
        <v>140</v>
      </c>
      <c r="BM284" s="156" t="s">
        <v>408</v>
      </c>
    </row>
    <row r="285" spans="1:65" s="2" customFormat="1" ht="24.2" customHeight="1">
      <c r="A285" s="33"/>
      <c r="B285" s="144"/>
      <c r="C285" s="183" t="s">
        <v>409</v>
      </c>
      <c r="D285" s="199" t="s">
        <v>225</v>
      </c>
      <c r="E285" s="184" t="s">
        <v>410</v>
      </c>
      <c r="F285" s="185" t="s">
        <v>411</v>
      </c>
      <c r="G285" s="186" t="s">
        <v>267</v>
      </c>
      <c r="H285" s="187">
        <v>3</v>
      </c>
      <c r="I285" s="188"/>
      <c r="J285" s="189">
        <f t="shared" si="0"/>
        <v>0</v>
      </c>
      <c r="K285" s="185" t="s">
        <v>139</v>
      </c>
      <c r="L285" s="190"/>
      <c r="M285" s="191" t="s">
        <v>1</v>
      </c>
      <c r="N285" s="192" t="s">
        <v>46</v>
      </c>
      <c r="O285" s="59"/>
      <c r="P285" s="154">
        <f t="shared" si="1"/>
        <v>0</v>
      </c>
      <c r="Q285" s="154">
        <v>6.7000000000000002E-3</v>
      </c>
      <c r="R285" s="154">
        <f t="shared" si="2"/>
        <v>2.01E-2</v>
      </c>
      <c r="S285" s="154">
        <v>0</v>
      </c>
      <c r="T285" s="155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176</v>
      </c>
      <c r="AT285" s="156" t="s">
        <v>225</v>
      </c>
      <c r="AU285" s="156" t="s">
        <v>91</v>
      </c>
      <c r="AY285" s="18" t="s">
        <v>133</v>
      </c>
      <c r="BE285" s="157">
        <f t="shared" si="4"/>
        <v>0</v>
      </c>
      <c r="BF285" s="157">
        <f t="shared" si="5"/>
        <v>0</v>
      </c>
      <c r="BG285" s="157">
        <f t="shared" si="6"/>
        <v>0</v>
      </c>
      <c r="BH285" s="157">
        <f t="shared" si="7"/>
        <v>0</v>
      </c>
      <c r="BI285" s="157">
        <f t="shared" si="8"/>
        <v>0</v>
      </c>
      <c r="BJ285" s="18" t="s">
        <v>89</v>
      </c>
      <c r="BK285" s="157">
        <f t="shared" si="9"/>
        <v>0</v>
      </c>
      <c r="BL285" s="18" t="s">
        <v>140</v>
      </c>
      <c r="BM285" s="156" t="s">
        <v>412</v>
      </c>
    </row>
    <row r="286" spans="1:65" s="2" customFormat="1" ht="44.25" customHeight="1">
      <c r="A286" s="33"/>
      <c r="B286" s="144"/>
      <c r="C286" s="145" t="s">
        <v>413</v>
      </c>
      <c r="D286" s="198" t="s">
        <v>135</v>
      </c>
      <c r="E286" s="146" t="s">
        <v>414</v>
      </c>
      <c r="F286" s="147" t="s">
        <v>415</v>
      </c>
      <c r="G286" s="148" t="s">
        <v>267</v>
      </c>
      <c r="H286" s="149">
        <v>6</v>
      </c>
      <c r="I286" s="150"/>
      <c r="J286" s="151">
        <f t="shared" si="0"/>
        <v>0</v>
      </c>
      <c r="K286" s="147" t="s">
        <v>139</v>
      </c>
      <c r="L286" s="34"/>
      <c r="M286" s="152" t="s">
        <v>1</v>
      </c>
      <c r="N286" s="153" t="s">
        <v>46</v>
      </c>
      <c r="O286" s="59"/>
      <c r="P286" s="154">
        <f t="shared" si="1"/>
        <v>0</v>
      </c>
      <c r="Q286" s="154">
        <v>1.67E-3</v>
      </c>
      <c r="R286" s="154">
        <f t="shared" si="2"/>
        <v>1.0020000000000001E-2</v>
      </c>
      <c r="S286" s="154">
        <v>0</v>
      </c>
      <c r="T286" s="155">
        <f t="shared" si="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140</v>
      </c>
      <c r="AT286" s="156" t="s">
        <v>135</v>
      </c>
      <c r="AU286" s="156" t="s">
        <v>91</v>
      </c>
      <c r="AY286" s="18" t="s">
        <v>133</v>
      </c>
      <c r="BE286" s="157">
        <f t="shared" si="4"/>
        <v>0</v>
      </c>
      <c r="BF286" s="157">
        <f t="shared" si="5"/>
        <v>0</v>
      </c>
      <c r="BG286" s="157">
        <f t="shared" si="6"/>
        <v>0</v>
      </c>
      <c r="BH286" s="157">
        <f t="shared" si="7"/>
        <v>0</v>
      </c>
      <c r="BI286" s="157">
        <f t="shared" si="8"/>
        <v>0</v>
      </c>
      <c r="BJ286" s="18" t="s">
        <v>89</v>
      </c>
      <c r="BK286" s="157">
        <f t="shared" si="9"/>
        <v>0</v>
      </c>
      <c r="BL286" s="18" t="s">
        <v>140</v>
      </c>
      <c r="BM286" s="156" t="s">
        <v>416</v>
      </c>
    </row>
    <row r="287" spans="1:65" s="2" customFormat="1" ht="24.2" customHeight="1">
      <c r="A287" s="33"/>
      <c r="B287" s="144"/>
      <c r="C287" s="183" t="s">
        <v>417</v>
      </c>
      <c r="D287" s="199" t="s">
        <v>225</v>
      </c>
      <c r="E287" s="184" t="s">
        <v>418</v>
      </c>
      <c r="F287" s="185" t="s">
        <v>419</v>
      </c>
      <c r="G287" s="186" t="s">
        <v>267</v>
      </c>
      <c r="H287" s="187">
        <v>5</v>
      </c>
      <c r="I287" s="188"/>
      <c r="J287" s="189">
        <f t="shared" si="0"/>
        <v>0</v>
      </c>
      <c r="K287" s="185" t="s">
        <v>139</v>
      </c>
      <c r="L287" s="190"/>
      <c r="M287" s="191" t="s">
        <v>1</v>
      </c>
      <c r="N287" s="192" t="s">
        <v>46</v>
      </c>
      <c r="O287" s="59"/>
      <c r="P287" s="154">
        <f t="shared" si="1"/>
        <v>0</v>
      </c>
      <c r="Q287" s="154">
        <v>7.7000000000000002E-3</v>
      </c>
      <c r="R287" s="154">
        <f t="shared" si="2"/>
        <v>3.85E-2</v>
      </c>
      <c r="S287" s="154">
        <v>0</v>
      </c>
      <c r="T287" s="155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176</v>
      </c>
      <c r="AT287" s="156" t="s">
        <v>225</v>
      </c>
      <c r="AU287" s="156" t="s">
        <v>91</v>
      </c>
      <c r="AY287" s="18" t="s">
        <v>133</v>
      </c>
      <c r="BE287" s="157">
        <f t="shared" si="4"/>
        <v>0</v>
      </c>
      <c r="BF287" s="157">
        <f t="shared" si="5"/>
        <v>0</v>
      </c>
      <c r="BG287" s="157">
        <f t="shared" si="6"/>
        <v>0</v>
      </c>
      <c r="BH287" s="157">
        <f t="shared" si="7"/>
        <v>0</v>
      </c>
      <c r="BI287" s="157">
        <f t="shared" si="8"/>
        <v>0</v>
      </c>
      <c r="BJ287" s="18" t="s">
        <v>89</v>
      </c>
      <c r="BK287" s="157">
        <f t="shared" si="9"/>
        <v>0</v>
      </c>
      <c r="BL287" s="18" t="s">
        <v>140</v>
      </c>
      <c r="BM287" s="156" t="s">
        <v>420</v>
      </c>
    </row>
    <row r="288" spans="1:65" s="2" customFormat="1" ht="21.75" customHeight="1">
      <c r="A288" s="33"/>
      <c r="B288" s="144"/>
      <c r="C288" s="183" t="s">
        <v>421</v>
      </c>
      <c r="D288" s="199" t="s">
        <v>225</v>
      </c>
      <c r="E288" s="184" t="s">
        <v>422</v>
      </c>
      <c r="F288" s="185" t="s">
        <v>423</v>
      </c>
      <c r="G288" s="186" t="s">
        <v>267</v>
      </c>
      <c r="H288" s="187">
        <v>1</v>
      </c>
      <c r="I288" s="188"/>
      <c r="J288" s="189">
        <f t="shared" si="0"/>
        <v>0</v>
      </c>
      <c r="K288" s="185" t="s">
        <v>139</v>
      </c>
      <c r="L288" s="190"/>
      <c r="M288" s="191" t="s">
        <v>1</v>
      </c>
      <c r="N288" s="192" t="s">
        <v>46</v>
      </c>
      <c r="O288" s="59"/>
      <c r="P288" s="154">
        <f t="shared" si="1"/>
        <v>0</v>
      </c>
      <c r="Q288" s="154">
        <v>1.0699999999999999E-2</v>
      </c>
      <c r="R288" s="154">
        <f t="shared" si="2"/>
        <v>1.0699999999999999E-2</v>
      </c>
      <c r="S288" s="154">
        <v>0</v>
      </c>
      <c r="T288" s="155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176</v>
      </c>
      <c r="AT288" s="156" t="s">
        <v>225</v>
      </c>
      <c r="AU288" s="156" t="s">
        <v>91</v>
      </c>
      <c r="AY288" s="18" t="s">
        <v>133</v>
      </c>
      <c r="BE288" s="157">
        <f t="shared" si="4"/>
        <v>0</v>
      </c>
      <c r="BF288" s="157">
        <f t="shared" si="5"/>
        <v>0</v>
      </c>
      <c r="BG288" s="157">
        <f t="shared" si="6"/>
        <v>0</v>
      </c>
      <c r="BH288" s="157">
        <f t="shared" si="7"/>
        <v>0</v>
      </c>
      <c r="BI288" s="157">
        <f t="shared" si="8"/>
        <v>0</v>
      </c>
      <c r="BJ288" s="18" t="s">
        <v>89</v>
      </c>
      <c r="BK288" s="157">
        <f t="shared" si="9"/>
        <v>0</v>
      </c>
      <c r="BL288" s="18" t="s">
        <v>140</v>
      </c>
      <c r="BM288" s="156" t="s">
        <v>424</v>
      </c>
    </row>
    <row r="289" spans="1:65" s="2" customFormat="1" ht="44.25" customHeight="1">
      <c r="A289" s="33"/>
      <c r="B289" s="144"/>
      <c r="C289" s="145" t="s">
        <v>425</v>
      </c>
      <c r="D289" s="198" t="s">
        <v>135</v>
      </c>
      <c r="E289" s="146" t="s">
        <v>426</v>
      </c>
      <c r="F289" s="147" t="s">
        <v>427</v>
      </c>
      <c r="G289" s="148" t="s">
        <v>267</v>
      </c>
      <c r="H289" s="149">
        <v>3</v>
      </c>
      <c r="I289" s="150"/>
      <c r="J289" s="151">
        <f t="shared" si="0"/>
        <v>0</v>
      </c>
      <c r="K289" s="147" t="s">
        <v>139</v>
      </c>
      <c r="L289" s="34"/>
      <c r="M289" s="152" t="s">
        <v>1</v>
      </c>
      <c r="N289" s="153" t="s">
        <v>46</v>
      </c>
      <c r="O289" s="59"/>
      <c r="P289" s="154">
        <f t="shared" si="1"/>
        <v>0</v>
      </c>
      <c r="Q289" s="154">
        <v>1.7099999999999999E-3</v>
      </c>
      <c r="R289" s="154">
        <f t="shared" si="2"/>
        <v>5.13E-3</v>
      </c>
      <c r="S289" s="154">
        <v>0</v>
      </c>
      <c r="T289" s="155">
        <f t="shared" si="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140</v>
      </c>
      <c r="AT289" s="156" t="s">
        <v>135</v>
      </c>
      <c r="AU289" s="156" t="s">
        <v>91</v>
      </c>
      <c r="AY289" s="18" t="s">
        <v>133</v>
      </c>
      <c r="BE289" s="157">
        <f t="shared" si="4"/>
        <v>0</v>
      </c>
      <c r="BF289" s="157">
        <f t="shared" si="5"/>
        <v>0</v>
      </c>
      <c r="BG289" s="157">
        <f t="shared" si="6"/>
        <v>0</v>
      </c>
      <c r="BH289" s="157">
        <f t="shared" si="7"/>
        <v>0</v>
      </c>
      <c r="BI289" s="157">
        <f t="shared" si="8"/>
        <v>0</v>
      </c>
      <c r="BJ289" s="18" t="s">
        <v>89</v>
      </c>
      <c r="BK289" s="157">
        <f t="shared" si="9"/>
        <v>0</v>
      </c>
      <c r="BL289" s="18" t="s">
        <v>140</v>
      </c>
      <c r="BM289" s="156" t="s">
        <v>428</v>
      </c>
    </row>
    <row r="290" spans="1:65" s="2" customFormat="1" ht="33" customHeight="1">
      <c r="A290" s="33"/>
      <c r="B290" s="144"/>
      <c r="C290" s="183" t="s">
        <v>429</v>
      </c>
      <c r="D290" s="199" t="s">
        <v>225</v>
      </c>
      <c r="E290" s="184" t="s">
        <v>430</v>
      </c>
      <c r="F290" s="185" t="s">
        <v>431</v>
      </c>
      <c r="G290" s="186" t="s">
        <v>267</v>
      </c>
      <c r="H290" s="187">
        <v>2</v>
      </c>
      <c r="I290" s="188"/>
      <c r="J290" s="189">
        <f t="shared" si="0"/>
        <v>0</v>
      </c>
      <c r="K290" s="185" t="s">
        <v>139</v>
      </c>
      <c r="L290" s="190"/>
      <c r="M290" s="191" t="s">
        <v>1</v>
      </c>
      <c r="N290" s="192" t="s">
        <v>46</v>
      </c>
      <c r="O290" s="59"/>
      <c r="P290" s="154">
        <f t="shared" si="1"/>
        <v>0</v>
      </c>
      <c r="Q290" s="154">
        <v>1.9400000000000001E-2</v>
      </c>
      <c r="R290" s="154">
        <f t="shared" si="2"/>
        <v>3.8800000000000001E-2</v>
      </c>
      <c r="S290" s="154">
        <v>0</v>
      </c>
      <c r="T290" s="155">
        <f t="shared" si="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176</v>
      </c>
      <c r="AT290" s="156" t="s">
        <v>225</v>
      </c>
      <c r="AU290" s="156" t="s">
        <v>91</v>
      </c>
      <c r="AY290" s="18" t="s">
        <v>133</v>
      </c>
      <c r="BE290" s="157">
        <f t="shared" si="4"/>
        <v>0</v>
      </c>
      <c r="BF290" s="157">
        <f t="shared" si="5"/>
        <v>0</v>
      </c>
      <c r="BG290" s="157">
        <f t="shared" si="6"/>
        <v>0</v>
      </c>
      <c r="BH290" s="157">
        <f t="shared" si="7"/>
        <v>0</v>
      </c>
      <c r="BI290" s="157">
        <f t="shared" si="8"/>
        <v>0</v>
      </c>
      <c r="BJ290" s="18" t="s">
        <v>89</v>
      </c>
      <c r="BK290" s="157">
        <f t="shared" si="9"/>
        <v>0</v>
      </c>
      <c r="BL290" s="18" t="s">
        <v>140</v>
      </c>
      <c r="BM290" s="156" t="s">
        <v>432</v>
      </c>
    </row>
    <row r="291" spans="1:65" s="2" customFormat="1" ht="33" customHeight="1">
      <c r="A291" s="33"/>
      <c r="B291" s="144"/>
      <c r="C291" s="183" t="s">
        <v>433</v>
      </c>
      <c r="D291" s="199" t="s">
        <v>225</v>
      </c>
      <c r="E291" s="184" t="s">
        <v>434</v>
      </c>
      <c r="F291" s="185" t="s">
        <v>435</v>
      </c>
      <c r="G291" s="186" t="s">
        <v>267</v>
      </c>
      <c r="H291" s="187">
        <v>1</v>
      </c>
      <c r="I291" s="188"/>
      <c r="J291" s="189">
        <f t="shared" si="0"/>
        <v>0</v>
      </c>
      <c r="K291" s="185" t="s">
        <v>139</v>
      </c>
      <c r="L291" s="190"/>
      <c r="M291" s="191" t="s">
        <v>1</v>
      </c>
      <c r="N291" s="192" t="s">
        <v>46</v>
      </c>
      <c r="O291" s="59"/>
      <c r="P291" s="154">
        <f t="shared" si="1"/>
        <v>0</v>
      </c>
      <c r="Q291" s="154">
        <v>1.78E-2</v>
      </c>
      <c r="R291" s="154">
        <f t="shared" si="2"/>
        <v>1.78E-2</v>
      </c>
      <c r="S291" s="154">
        <v>0</v>
      </c>
      <c r="T291" s="155">
        <f t="shared" si="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176</v>
      </c>
      <c r="AT291" s="156" t="s">
        <v>225</v>
      </c>
      <c r="AU291" s="156" t="s">
        <v>91</v>
      </c>
      <c r="AY291" s="18" t="s">
        <v>133</v>
      </c>
      <c r="BE291" s="157">
        <f t="shared" si="4"/>
        <v>0</v>
      </c>
      <c r="BF291" s="157">
        <f t="shared" si="5"/>
        <v>0</v>
      </c>
      <c r="BG291" s="157">
        <f t="shared" si="6"/>
        <v>0</v>
      </c>
      <c r="BH291" s="157">
        <f t="shared" si="7"/>
        <v>0</v>
      </c>
      <c r="BI291" s="157">
        <f t="shared" si="8"/>
        <v>0</v>
      </c>
      <c r="BJ291" s="18" t="s">
        <v>89</v>
      </c>
      <c r="BK291" s="157">
        <f t="shared" si="9"/>
        <v>0</v>
      </c>
      <c r="BL291" s="18" t="s">
        <v>140</v>
      </c>
      <c r="BM291" s="156" t="s">
        <v>436</v>
      </c>
    </row>
    <row r="292" spans="1:65" s="2" customFormat="1" ht="55.5" customHeight="1">
      <c r="A292" s="33"/>
      <c r="B292" s="144"/>
      <c r="C292" s="145" t="s">
        <v>437</v>
      </c>
      <c r="D292" s="145" t="s">
        <v>135</v>
      </c>
      <c r="E292" s="146" t="s">
        <v>438</v>
      </c>
      <c r="F292" s="147" t="s">
        <v>439</v>
      </c>
      <c r="G292" s="148" t="s">
        <v>267</v>
      </c>
      <c r="H292" s="149">
        <v>1</v>
      </c>
      <c r="I292" s="150"/>
      <c r="J292" s="151">
        <f t="shared" si="0"/>
        <v>0</v>
      </c>
      <c r="K292" s="147" t="s">
        <v>139</v>
      </c>
      <c r="L292" s="34"/>
      <c r="M292" s="152" t="s">
        <v>1</v>
      </c>
      <c r="N292" s="153" t="s">
        <v>46</v>
      </c>
      <c r="O292" s="59"/>
      <c r="P292" s="154">
        <f t="shared" si="1"/>
        <v>0</v>
      </c>
      <c r="Q292" s="154">
        <v>2.1000000000000001E-4</v>
      </c>
      <c r="R292" s="154">
        <f t="shared" si="2"/>
        <v>2.1000000000000001E-4</v>
      </c>
      <c r="S292" s="154">
        <v>0</v>
      </c>
      <c r="T292" s="155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140</v>
      </c>
      <c r="AT292" s="156" t="s">
        <v>135</v>
      </c>
      <c r="AU292" s="156" t="s">
        <v>91</v>
      </c>
      <c r="AY292" s="18" t="s">
        <v>133</v>
      </c>
      <c r="BE292" s="157">
        <f t="shared" si="4"/>
        <v>0</v>
      </c>
      <c r="BF292" s="157">
        <f t="shared" si="5"/>
        <v>0</v>
      </c>
      <c r="BG292" s="157">
        <f t="shared" si="6"/>
        <v>0</v>
      </c>
      <c r="BH292" s="157">
        <f t="shared" si="7"/>
        <v>0</v>
      </c>
      <c r="BI292" s="157">
        <f t="shared" si="8"/>
        <v>0</v>
      </c>
      <c r="BJ292" s="18" t="s">
        <v>89</v>
      </c>
      <c r="BK292" s="157">
        <f t="shared" si="9"/>
        <v>0</v>
      </c>
      <c r="BL292" s="18" t="s">
        <v>140</v>
      </c>
      <c r="BM292" s="156" t="s">
        <v>440</v>
      </c>
    </row>
    <row r="293" spans="1:65" s="2" customFormat="1" ht="37.9" customHeight="1">
      <c r="A293" s="33"/>
      <c r="B293" s="144"/>
      <c r="C293" s="183" t="s">
        <v>441</v>
      </c>
      <c r="D293" s="183" t="s">
        <v>225</v>
      </c>
      <c r="E293" s="184" t="s">
        <v>442</v>
      </c>
      <c r="F293" s="185" t="s">
        <v>443</v>
      </c>
      <c r="G293" s="186" t="s">
        <v>267</v>
      </c>
      <c r="H293" s="187">
        <v>1</v>
      </c>
      <c r="I293" s="188"/>
      <c r="J293" s="189">
        <f t="shared" si="0"/>
        <v>0</v>
      </c>
      <c r="K293" s="185" t="s">
        <v>1</v>
      </c>
      <c r="L293" s="190"/>
      <c r="M293" s="191" t="s">
        <v>1</v>
      </c>
      <c r="N293" s="192" t="s">
        <v>46</v>
      </c>
      <c r="O293" s="59"/>
      <c r="P293" s="154">
        <f t="shared" si="1"/>
        <v>0</v>
      </c>
      <c r="Q293" s="154">
        <v>1.1599999999999999E-2</v>
      </c>
      <c r="R293" s="154">
        <f t="shared" si="2"/>
        <v>1.1599999999999999E-2</v>
      </c>
      <c r="S293" s="154">
        <v>0</v>
      </c>
      <c r="T293" s="155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176</v>
      </c>
      <c r="AT293" s="156" t="s">
        <v>225</v>
      </c>
      <c r="AU293" s="156" t="s">
        <v>91</v>
      </c>
      <c r="AY293" s="18" t="s">
        <v>133</v>
      </c>
      <c r="BE293" s="157">
        <f t="shared" si="4"/>
        <v>0</v>
      </c>
      <c r="BF293" s="157">
        <f t="shared" si="5"/>
        <v>0</v>
      </c>
      <c r="BG293" s="157">
        <f t="shared" si="6"/>
        <v>0</v>
      </c>
      <c r="BH293" s="157">
        <f t="shared" si="7"/>
        <v>0</v>
      </c>
      <c r="BI293" s="157">
        <f t="shared" si="8"/>
        <v>0</v>
      </c>
      <c r="BJ293" s="18" t="s">
        <v>89</v>
      </c>
      <c r="BK293" s="157">
        <f t="shared" si="9"/>
        <v>0</v>
      </c>
      <c r="BL293" s="18" t="s">
        <v>140</v>
      </c>
      <c r="BM293" s="156" t="s">
        <v>444</v>
      </c>
    </row>
    <row r="294" spans="1:65" s="2" customFormat="1" ht="19.5">
      <c r="A294" s="33"/>
      <c r="B294" s="34"/>
      <c r="C294" s="33"/>
      <c r="D294" s="159" t="s">
        <v>230</v>
      </c>
      <c r="E294" s="33"/>
      <c r="F294" s="193" t="s">
        <v>445</v>
      </c>
      <c r="G294" s="33"/>
      <c r="H294" s="33"/>
      <c r="I294" s="194"/>
      <c r="J294" s="33"/>
      <c r="K294" s="33"/>
      <c r="L294" s="34"/>
      <c r="M294" s="195"/>
      <c r="N294" s="196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230</v>
      </c>
      <c r="AU294" s="18" t="s">
        <v>91</v>
      </c>
    </row>
    <row r="295" spans="1:65" s="2" customFormat="1" ht="16.5" customHeight="1">
      <c r="A295" s="33"/>
      <c r="B295" s="144"/>
      <c r="C295" s="183" t="s">
        <v>446</v>
      </c>
      <c r="D295" s="183" t="s">
        <v>225</v>
      </c>
      <c r="E295" s="184" t="s">
        <v>447</v>
      </c>
      <c r="F295" s="185" t="s">
        <v>448</v>
      </c>
      <c r="G295" s="186" t="s">
        <v>267</v>
      </c>
      <c r="H295" s="187">
        <v>1</v>
      </c>
      <c r="I295" s="188"/>
      <c r="J295" s="189">
        <f>ROUND(I295*H295,2)</f>
        <v>0</v>
      </c>
      <c r="K295" s="185" t="s">
        <v>1</v>
      </c>
      <c r="L295" s="190"/>
      <c r="M295" s="191" t="s">
        <v>1</v>
      </c>
      <c r="N295" s="192" t="s">
        <v>46</v>
      </c>
      <c r="O295" s="59"/>
      <c r="P295" s="154">
        <f>O295*H295</f>
        <v>0</v>
      </c>
      <c r="Q295" s="154">
        <v>6.9999999999999994E-5</v>
      </c>
      <c r="R295" s="154">
        <f>Q295*H295</f>
        <v>6.9999999999999994E-5</v>
      </c>
      <c r="S295" s="154">
        <v>0</v>
      </c>
      <c r="T295" s="15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176</v>
      </c>
      <c r="AT295" s="156" t="s">
        <v>225</v>
      </c>
      <c r="AU295" s="156" t="s">
        <v>91</v>
      </c>
      <c r="AY295" s="18" t="s">
        <v>133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89</v>
      </c>
      <c r="BK295" s="157">
        <f>ROUND(I295*H295,2)</f>
        <v>0</v>
      </c>
      <c r="BL295" s="18" t="s">
        <v>140</v>
      </c>
      <c r="BM295" s="156" t="s">
        <v>449</v>
      </c>
    </row>
    <row r="296" spans="1:65" s="2" customFormat="1" ht="55.5" customHeight="1">
      <c r="A296" s="33"/>
      <c r="B296" s="144"/>
      <c r="C296" s="145" t="s">
        <v>450</v>
      </c>
      <c r="D296" s="198" t="s">
        <v>135</v>
      </c>
      <c r="E296" s="146" t="s">
        <v>451</v>
      </c>
      <c r="F296" s="147" t="s">
        <v>452</v>
      </c>
      <c r="G296" s="148" t="s">
        <v>267</v>
      </c>
      <c r="H296" s="149">
        <v>1</v>
      </c>
      <c r="I296" s="150"/>
      <c r="J296" s="151">
        <f>ROUND(I296*H296,2)</f>
        <v>0</v>
      </c>
      <c r="K296" s="147" t="s">
        <v>139</v>
      </c>
      <c r="L296" s="34"/>
      <c r="M296" s="152" t="s">
        <v>1</v>
      </c>
      <c r="N296" s="153" t="s">
        <v>46</v>
      </c>
      <c r="O296" s="59"/>
      <c r="P296" s="154">
        <f>O296*H296</f>
        <v>0</v>
      </c>
      <c r="Q296" s="154">
        <v>2.1000000000000001E-4</v>
      </c>
      <c r="R296" s="154">
        <f>Q296*H296</f>
        <v>2.1000000000000001E-4</v>
      </c>
      <c r="S296" s="154">
        <v>0</v>
      </c>
      <c r="T296" s="15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140</v>
      </c>
      <c r="AT296" s="156" t="s">
        <v>135</v>
      </c>
      <c r="AU296" s="156" t="s">
        <v>91</v>
      </c>
      <c r="AY296" s="18" t="s">
        <v>133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8" t="s">
        <v>89</v>
      </c>
      <c r="BK296" s="157">
        <f>ROUND(I296*H296,2)</f>
        <v>0</v>
      </c>
      <c r="BL296" s="18" t="s">
        <v>140</v>
      </c>
      <c r="BM296" s="156" t="s">
        <v>453</v>
      </c>
    </row>
    <row r="297" spans="1:65" s="2" customFormat="1" ht="16.5" customHeight="1">
      <c r="A297" s="33"/>
      <c r="B297" s="144"/>
      <c r="C297" s="183" t="s">
        <v>454</v>
      </c>
      <c r="D297" s="199" t="s">
        <v>225</v>
      </c>
      <c r="E297" s="184" t="s">
        <v>455</v>
      </c>
      <c r="F297" s="185" t="s">
        <v>456</v>
      </c>
      <c r="G297" s="186" t="s">
        <v>267</v>
      </c>
      <c r="H297" s="187">
        <v>1</v>
      </c>
      <c r="I297" s="188"/>
      <c r="J297" s="189">
        <f>ROUND(I297*H297,2)</f>
        <v>0</v>
      </c>
      <c r="K297" s="185" t="s">
        <v>1</v>
      </c>
      <c r="L297" s="190"/>
      <c r="M297" s="191" t="s">
        <v>1</v>
      </c>
      <c r="N297" s="192" t="s">
        <v>46</v>
      </c>
      <c r="O297" s="59"/>
      <c r="P297" s="154">
        <f>O297*H297</f>
        <v>0</v>
      </c>
      <c r="Q297" s="154">
        <v>1.7399999999999999E-2</v>
      </c>
      <c r="R297" s="154">
        <f>Q297*H297</f>
        <v>1.7399999999999999E-2</v>
      </c>
      <c r="S297" s="154">
        <v>0</v>
      </c>
      <c r="T297" s="15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176</v>
      </c>
      <c r="AT297" s="156" t="s">
        <v>225</v>
      </c>
      <c r="AU297" s="156" t="s">
        <v>91</v>
      </c>
      <c r="AY297" s="18" t="s">
        <v>133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8" t="s">
        <v>89</v>
      </c>
      <c r="BK297" s="157">
        <f>ROUND(I297*H297,2)</f>
        <v>0</v>
      </c>
      <c r="BL297" s="18" t="s">
        <v>140</v>
      </c>
      <c r="BM297" s="156" t="s">
        <v>457</v>
      </c>
    </row>
    <row r="298" spans="1:65" s="2" customFormat="1" ht="19.5">
      <c r="A298" s="33"/>
      <c r="B298" s="34"/>
      <c r="C298" s="33"/>
      <c r="D298" s="159" t="s">
        <v>230</v>
      </c>
      <c r="E298" s="33"/>
      <c r="F298" s="193" t="s">
        <v>458</v>
      </c>
      <c r="G298" s="33"/>
      <c r="H298" s="33"/>
      <c r="I298" s="194"/>
      <c r="J298" s="33"/>
      <c r="K298" s="33"/>
      <c r="L298" s="34"/>
      <c r="M298" s="195"/>
      <c r="N298" s="196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230</v>
      </c>
      <c r="AU298" s="18" t="s">
        <v>91</v>
      </c>
    </row>
    <row r="299" spans="1:65" s="2" customFormat="1" ht="16.5" customHeight="1">
      <c r="A299" s="33"/>
      <c r="B299" s="144"/>
      <c r="C299" s="183" t="s">
        <v>459</v>
      </c>
      <c r="D299" s="199" t="s">
        <v>225</v>
      </c>
      <c r="E299" s="184" t="s">
        <v>460</v>
      </c>
      <c r="F299" s="185" t="s">
        <v>461</v>
      </c>
      <c r="G299" s="186" t="s">
        <v>267</v>
      </c>
      <c r="H299" s="187">
        <v>1</v>
      </c>
      <c r="I299" s="188"/>
      <c r="J299" s="189">
        <f t="shared" ref="J299:J307" si="10">ROUND(I299*H299,2)</f>
        <v>0</v>
      </c>
      <c r="K299" s="185" t="s">
        <v>1</v>
      </c>
      <c r="L299" s="190"/>
      <c r="M299" s="191" t="s">
        <v>1</v>
      </c>
      <c r="N299" s="192" t="s">
        <v>46</v>
      </c>
      <c r="O299" s="59"/>
      <c r="P299" s="154">
        <f t="shared" ref="P299:P307" si="11">O299*H299</f>
        <v>0</v>
      </c>
      <c r="Q299" s="154">
        <v>6.9999999999999994E-5</v>
      </c>
      <c r="R299" s="154">
        <f t="shared" ref="R299:R307" si="12">Q299*H299</f>
        <v>6.9999999999999994E-5</v>
      </c>
      <c r="S299" s="154">
        <v>0</v>
      </c>
      <c r="T299" s="155">
        <f t="shared" ref="T299:T307" si="13"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176</v>
      </c>
      <c r="AT299" s="156" t="s">
        <v>225</v>
      </c>
      <c r="AU299" s="156" t="s">
        <v>91</v>
      </c>
      <c r="AY299" s="18" t="s">
        <v>133</v>
      </c>
      <c r="BE299" s="157">
        <f t="shared" ref="BE299:BE307" si="14">IF(N299="základní",J299,0)</f>
        <v>0</v>
      </c>
      <c r="BF299" s="157">
        <f t="shared" ref="BF299:BF307" si="15">IF(N299="snížená",J299,0)</f>
        <v>0</v>
      </c>
      <c r="BG299" s="157">
        <f t="shared" ref="BG299:BG307" si="16">IF(N299="zákl. přenesená",J299,0)</f>
        <v>0</v>
      </c>
      <c r="BH299" s="157">
        <f t="shared" ref="BH299:BH307" si="17">IF(N299="sníž. přenesená",J299,0)</f>
        <v>0</v>
      </c>
      <c r="BI299" s="157">
        <f t="shared" ref="BI299:BI307" si="18">IF(N299="nulová",J299,0)</f>
        <v>0</v>
      </c>
      <c r="BJ299" s="18" t="s">
        <v>89</v>
      </c>
      <c r="BK299" s="157">
        <f t="shared" ref="BK299:BK307" si="19">ROUND(I299*H299,2)</f>
        <v>0</v>
      </c>
      <c r="BL299" s="18" t="s">
        <v>140</v>
      </c>
      <c r="BM299" s="156" t="s">
        <v>462</v>
      </c>
    </row>
    <row r="300" spans="1:65" s="2" customFormat="1" ht="44.25" customHeight="1">
      <c r="A300" s="33"/>
      <c r="B300" s="144"/>
      <c r="C300" s="145" t="s">
        <v>463</v>
      </c>
      <c r="D300" s="198" t="s">
        <v>135</v>
      </c>
      <c r="E300" s="146" t="s">
        <v>464</v>
      </c>
      <c r="F300" s="147" t="s">
        <v>465</v>
      </c>
      <c r="G300" s="148" t="s">
        <v>267</v>
      </c>
      <c r="H300" s="149">
        <v>2</v>
      </c>
      <c r="I300" s="150"/>
      <c r="J300" s="151">
        <f t="shared" si="10"/>
        <v>0</v>
      </c>
      <c r="K300" s="147" t="s">
        <v>139</v>
      </c>
      <c r="L300" s="34"/>
      <c r="M300" s="152" t="s">
        <v>1</v>
      </c>
      <c r="N300" s="153" t="s">
        <v>46</v>
      </c>
      <c r="O300" s="59"/>
      <c r="P300" s="154">
        <f t="shared" si="11"/>
        <v>0</v>
      </c>
      <c r="Q300" s="154">
        <v>2.82E-3</v>
      </c>
      <c r="R300" s="154">
        <f t="shared" si="12"/>
        <v>5.64E-3</v>
      </c>
      <c r="S300" s="154">
        <v>0</v>
      </c>
      <c r="T300" s="155">
        <f t="shared" si="1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140</v>
      </c>
      <c r="AT300" s="156" t="s">
        <v>135</v>
      </c>
      <c r="AU300" s="156" t="s">
        <v>91</v>
      </c>
      <c r="AY300" s="18" t="s">
        <v>133</v>
      </c>
      <c r="BE300" s="157">
        <f t="shared" si="14"/>
        <v>0</v>
      </c>
      <c r="BF300" s="157">
        <f t="shared" si="15"/>
        <v>0</v>
      </c>
      <c r="BG300" s="157">
        <f t="shared" si="16"/>
        <v>0</v>
      </c>
      <c r="BH300" s="157">
        <f t="shared" si="17"/>
        <v>0</v>
      </c>
      <c r="BI300" s="157">
        <f t="shared" si="18"/>
        <v>0</v>
      </c>
      <c r="BJ300" s="18" t="s">
        <v>89</v>
      </c>
      <c r="BK300" s="157">
        <f t="shared" si="19"/>
        <v>0</v>
      </c>
      <c r="BL300" s="18" t="s">
        <v>140</v>
      </c>
      <c r="BM300" s="156" t="s">
        <v>466</v>
      </c>
    </row>
    <row r="301" spans="1:65" s="2" customFormat="1" ht="24.2" customHeight="1">
      <c r="A301" s="33"/>
      <c r="B301" s="144"/>
      <c r="C301" s="183" t="s">
        <v>467</v>
      </c>
      <c r="D301" s="199" t="s">
        <v>225</v>
      </c>
      <c r="E301" s="184" t="s">
        <v>468</v>
      </c>
      <c r="F301" s="185" t="s">
        <v>469</v>
      </c>
      <c r="G301" s="186" t="s">
        <v>267</v>
      </c>
      <c r="H301" s="187">
        <v>1</v>
      </c>
      <c r="I301" s="188"/>
      <c r="J301" s="189">
        <f t="shared" si="10"/>
        <v>0</v>
      </c>
      <c r="K301" s="185" t="s">
        <v>139</v>
      </c>
      <c r="L301" s="190"/>
      <c r="M301" s="191" t="s">
        <v>1</v>
      </c>
      <c r="N301" s="192" t="s">
        <v>46</v>
      </c>
      <c r="O301" s="59"/>
      <c r="P301" s="154">
        <f t="shared" si="11"/>
        <v>0</v>
      </c>
      <c r="Q301" s="154">
        <v>1.5599999999999999E-2</v>
      </c>
      <c r="R301" s="154">
        <f t="shared" si="12"/>
        <v>1.5599999999999999E-2</v>
      </c>
      <c r="S301" s="154">
        <v>0</v>
      </c>
      <c r="T301" s="155">
        <f t="shared" si="1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176</v>
      </c>
      <c r="AT301" s="156" t="s">
        <v>225</v>
      </c>
      <c r="AU301" s="156" t="s">
        <v>91</v>
      </c>
      <c r="AY301" s="18" t="s">
        <v>133</v>
      </c>
      <c r="BE301" s="157">
        <f t="shared" si="14"/>
        <v>0</v>
      </c>
      <c r="BF301" s="157">
        <f t="shared" si="15"/>
        <v>0</v>
      </c>
      <c r="BG301" s="157">
        <f t="shared" si="16"/>
        <v>0</v>
      </c>
      <c r="BH301" s="157">
        <f t="shared" si="17"/>
        <v>0</v>
      </c>
      <c r="BI301" s="157">
        <f t="shared" si="18"/>
        <v>0</v>
      </c>
      <c r="BJ301" s="18" t="s">
        <v>89</v>
      </c>
      <c r="BK301" s="157">
        <f t="shared" si="19"/>
        <v>0</v>
      </c>
      <c r="BL301" s="18" t="s">
        <v>140</v>
      </c>
      <c r="BM301" s="156" t="s">
        <v>470</v>
      </c>
    </row>
    <row r="302" spans="1:65" s="2" customFormat="1" ht="24.2" customHeight="1">
      <c r="A302" s="33"/>
      <c r="B302" s="144"/>
      <c r="C302" s="183" t="s">
        <v>471</v>
      </c>
      <c r="D302" s="199" t="s">
        <v>225</v>
      </c>
      <c r="E302" s="184" t="s">
        <v>472</v>
      </c>
      <c r="F302" s="185" t="s">
        <v>473</v>
      </c>
      <c r="G302" s="186" t="s">
        <v>267</v>
      </c>
      <c r="H302" s="187">
        <v>1</v>
      </c>
      <c r="I302" s="188"/>
      <c r="J302" s="189">
        <f t="shared" si="10"/>
        <v>0</v>
      </c>
      <c r="K302" s="185" t="s">
        <v>139</v>
      </c>
      <c r="L302" s="190"/>
      <c r="M302" s="191" t="s">
        <v>1</v>
      </c>
      <c r="N302" s="192" t="s">
        <v>46</v>
      </c>
      <c r="O302" s="59"/>
      <c r="P302" s="154">
        <f t="shared" si="11"/>
        <v>0</v>
      </c>
      <c r="Q302" s="154">
        <v>1.3899999999999999E-2</v>
      </c>
      <c r="R302" s="154">
        <f t="shared" si="12"/>
        <v>1.3899999999999999E-2</v>
      </c>
      <c r="S302" s="154">
        <v>0</v>
      </c>
      <c r="T302" s="155">
        <f t="shared" si="1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176</v>
      </c>
      <c r="AT302" s="156" t="s">
        <v>225</v>
      </c>
      <c r="AU302" s="156" t="s">
        <v>91</v>
      </c>
      <c r="AY302" s="18" t="s">
        <v>133</v>
      </c>
      <c r="BE302" s="157">
        <f t="shared" si="14"/>
        <v>0</v>
      </c>
      <c r="BF302" s="157">
        <f t="shared" si="15"/>
        <v>0</v>
      </c>
      <c r="BG302" s="157">
        <f t="shared" si="16"/>
        <v>0</v>
      </c>
      <c r="BH302" s="157">
        <f t="shared" si="17"/>
        <v>0</v>
      </c>
      <c r="BI302" s="157">
        <f t="shared" si="18"/>
        <v>0</v>
      </c>
      <c r="BJ302" s="18" t="s">
        <v>89</v>
      </c>
      <c r="BK302" s="157">
        <f t="shared" si="19"/>
        <v>0</v>
      </c>
      <c r="BL302" s="18" t="s">
        <v>140</v>
      </c>
      <c r="BM302" s="156" t="s">
        <v>474</v>
      </c>
    </row>
    <row r="303" spans="1:65" s="2" customFormat="1" ht="37.9" customHeight="1">
      <c r="A303" s="33"/>
      <c r="B303" s="144"/>
      <c r="C303" s="145" t="s">
        <v>475</v>
      </c>
      <c r="D303" s="198" t="s">
        <v>135</v>
      </c>
      <c r="E303" s="146" t="s">
        <v>476</v>
      </c>
      <c r="F303" s="147" t="s">
        <v>477</v>
      </c>
      <c r="G303" s="148" t="s">
        <v>168</v>
      </c>
      <c r="H303" s="149">
        <v>49.2</v>
      </c>
      <c r="I303" s="150"/>
      <c r="J303" s="151">
        <f t="shared" si="10"/>
        <v>0</v>
      </c>
      <c r="K303" s="147" t="s">
        <v>139</v>
      </c>
      <c r="L303" s="34"/>
      <c r="M303" s="152" t="s">
        <v>1</v>
      </c>
      <c r="N303" s="153" t="s">
        <v>46</v>
      </c>
      <c r="O303" s="59"/>
      <c r="P303" s="154">
        <f t="shared" si="11"/>
        <v>0</v>
      </c>
      <c r="Q303" s="154">
        <v>0</v>
      </c>
      <c r="R303" s="154">
        <f t="shared" si="12"/>
        <v>0</v>
      </c>
      <c r="S303" s="154">
        <v>0</v>
      </c>
      <c r="T303" s="155">
        <f t="shared" si="1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140</v>
      </c>
      <c r="AT303" s="156" t="s">
        <v>135</v>
      </c>
      <c r="AU303" s="156" t="s">
        <v>91</v>
      </c>
      <c r="AY303" s="18" t="s">
        <v>133</v>
      </c>
      <c r="BE303" s="157">
        <f t="shared" si="14"/>
        <v>0</v>
      </c>
      <c r="BF303" s="157">
        <f t="shared" si="15"/>
        <v>0</v>
      </c>
      <c r="BG303" s="157">
        <f t="shared" si="16"/>
        <v>0</v>
      </c>
      <c r="BH303" s="157">
        <f t="shared" si="17"/>
        <v>0</v>
      </c>
      <c r="BI303" s="157">
        <f t="shared" si="18"/>
        <v>0</v>
      </c>
      <c r="BJ303" s="18" t="s">
        <v>89</v>
      </c>
      <c r="BK303" s="157">
        <f t="shared" si="19"/>
        <v>0</v>
      </c>
      <c r="BL303" s="18" t="s">
        <v>140</v>
      </c>
      <c r="BM303" s="156" t="s">
        <v>478</v>
      </c>
    </row>
    <row r="304" spans="1:65" s="2" customFormat="1" ht="16.5" customHeight="1">
      <c r="A304" s="33"/>
      <c r="B304" s="144"/>
      <c r="C304" s="183" t="s">
        <v>479</v>
      </c>
      <c r="D304" s="199" t="s">
        <v>225</v>
      </c>
      <c r="E304" s="184" t="s">
        <v>480</v>
      </c>
      <c r="F304" s="185" t="s">
        <v>481</v>
      </c>
      <c r="G304" s="186" t="s">
        <v>168</v>
      </c>
      <c r="H304" s="187">
        <v>49.2</v>
      </c>
      <c r="I304" s="188"/>
      <c r="J304" s="189">
        <f t="shared" si="10"/>
        <v>0</v>
      </c>
      <c r="K304" s="185" t="s">
        <v>1</v>
      </c>
      <c r="L304" s="190"/>
      <c r="M304" s="191" t="s">
        <v>1</v>
      </c>
      <c r="N304" s="192" t="s">
        <v>46</v>
      </c>
      <c r="O304" s="59"/>
      <c r="P304" s="154">
        <f t="shared" si="11"/>
        <v>0</v>
      </c>
      <c r="Q304" s="154">
        <v>2.7E-4</v>
      </c>
      <c r="R304" s="154">
        <f t="shared" si="12"/>
        <v>1.3284000000000001E-2</v>
      </c>
      <c r="S304" s="154">
        <v>0</v>
      </c>
      <c r="T304" s="155">
        <f t="shared" si="1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176</v>
      </c>
      <c r="AT304" s="156" t="s">
        <v>225</v>
      </c>
      <c r="AU304" s="156" t="s">
        <v>91</v>
      </c>
      <c r="AY304" s="18" t="s">
        <v>133</v>
      </c>
      <c r="BE304" s="157">
        <f t="shared" si="14"/>
        <v>0</v>
      </c>
      <c r="BF304" s="157">
        <f t="shared" si="15"/>
        <v>0</v>
      </c>
      <c r="BG304" s="157">
        <f t="shared" si="16"/>
        <v>0</v>
      </c>
      <c r="BH304" s="157">
        <f t="shared" si="17"/>
        <v>0</v>
      </c>
      <c r="BI304" s="157">
        <f t="shared" si="18"/>
        <v>0</v>
      </c>
      <c r="BJ304" s="18" t="s">
        <v>89</v>
      </c>
      <c r="BK304" s="157">
        <f t="shared" si="19"/>
        <v>0</v>
      </c>
      <c r="BL304" s="18" t="s">
        <v>140</v>
      </c>
      <c r="BM304" s="156" t="s">
        <v>482</v>
      </c>
    </row>
    <row r="305" spans="1:65" s="2" customFormat="1" ht="37.9" customHeight="1">
      <c r="A305" s="33"/>
      <c r="B305" s="144"/>
      <c r="C305" s="145" t="s">
        <v>483</v>
      </c>
      <c r="D305" s="198" t="s">
        <v>135</v>
      </c>
      <c r="E305" s="146" t="s">
        <v>484</v>
      </c>
      <c r="F305" s="147" t="s">
        <v>485</v>
      </c>
      <c r="G305" s="148" t="s">
        <v>168</v>
      </c>
      <c r="H305" s="149">
        <v>1</v>
      </c>
      <c r="I305" s="150"/>
      <c r="J305" s="151">
        <f t="shared" si="10"/>
        <v>0</v>
      </c>
      <c r="K305" s="147" t="s">
        <v>1</v>
      </c>
      <c r="L305" s="34"/>
      <c r="M305" s="152" t="s">
        <v>1</v>
      </c>
      <c r="N305" s="153" t="s">
        <v>46</v>
      </c>
      <c r="O305" s="59"/>
      <c r="P305" s="154">
        <f t="shared" si="11"/>
        <v>0</v>
      </c>
      <c r="Q305" s="154">
        <v>0</v>
      </c>
      <c r="R305" s="154">
        <f t="shared" si="12"/>
        <v>0</v>
      </c>
      <c r="S305" s="154">
        <v>0</v>
      </c>
      <c r="T305" s="155">
        <f t="shared" si="1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140</v>
      </c>
      <c r="AT305" s="156" t="s">
        <v>135</v>
      </c>
      <c r="AU305" s="156" t="s">
        <v>91</v>
      </c>
      <c r="AY305" s="18" t="s">
        <v>133</v>
      </c>
      <c r="BE305" s="157">
        <f t="shared" si="14"/>
        <v>0</v>
      </c>
      <c r="BF305" s="157">
        <f t="shared" si="15"/>
        <v>0</v>
      </c>
      <c r="BG305" s="157">
        <f t="shared" si="16"/>
        <v>0</v>
      </c>
      <c r="BH305" s="157">
        <f t="shared" si="17"/>
        <v>0</v>
      </c>
      <c r="BI305" s="157">
        <f t="shared" si="18"/>
        <v>0</v>
      </c>
      <c r="BJ305" s="18" t="s">
        <v>89</v>
      </c>
      <c r="BK305" s="157">
        <f t="shared" si="19"/>
        <v>0</v>
      </c>
      <c r="BL305" s="18" t="s">
        <v>140</v>
      </c>
      <c r="BM305" s="156" t="s">
        <v>486</v>
      </c>
    </row>
    <row r="306" spans="1:65" s="2" customFormat="1" ht="24.2" customHeight="1">
      <c r="A306" s="33"/>
      <c r="B306" s="144"/>
      <c r="C306" s="183" t="s">
        <v>487</v>
      </c>
      <c r="D306" s="199" t="s">
        <v>225</v>
      </c>
      <c r="E306" s="184" t="s">
        <v>488</v>
      </c>
      <c r="F306" s="185" t="s">
        <v>489</v>
      </c>
      <c r="G306" s="186" t="s">
        <v>168</v>
      </c>
      <c r="H306" s="187">
        <v>1</v>
      </c>
      <c r="I306" s="188"/>
      <c r="J306" s="189">
        <f t="shared" si="10"/>
        <v>0</v>
      </c>
      <c r="K306" s="185" t="s">
        <v>139</v>
      </c>
      <c r="L306" s="190"/>
      <c r="M306" s="191" t="s">
        <v>1</v>
      </c>
      <c r="N306" s="192" t="s">
        <v>46</v>
      </c>
      <c r="O306" s="59"/>
      <c r="P306" s="154">
        <f t="shared" si="11"/>
        <v>0</v>
      </c>
      <c r="Q306" s="154">
        <v>1.6000000000000001E-4</v>
      </c>
      <c r="R306" s="154">
        <f t="shared" si="12"/>
        <v>1.6000000000000001E-4</v>
      </c>
      <c r="S306" s="154">
        <v>0</v>
      </c>
      <c r="T306" s="155">
        <f t="shared" si="1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176</v>
      </c>
      <c r="AT306" s="156" t="s">
        <v>225</v>
      </c>
      <c r="AU306" s="156" t="s">
        <v>91</v>
      </c>
      <c r="AY306" s="18" t="s">
        <v>133</v>
      </c>
      <c r="BE306" s="157">
        <f t="shared" si="14"/>
        <v>0</v>
      </c>
      <c r="BF306" s="157">
        <f t="shared" si="15"/>
        <v>0</v>
      </c>
      <c r="BG306" s="157">
        <f t="shared" si="16"/>
        <v>0</v>
      </c>
      <c r="BH306" s="157">
        <f t="shared" si="17"/>
        <v>0</v>
      </c>
      <c r="BI306" s="157">
        <f t="shared" si="18"/>
        <v>0</v>
      </c>
      <c r="BJ306" s="18" t="s">
        <v>89</v>
      </c>
      <c r="BK306" s="157">
        <f t="shared" si="19"/>
        <v>0</v>
      </c>
      <c r="BL306" s="18" t="s">
        <v>140</v>
      </c>
      <c r="BM306" s="156" t="s">
        <v>490</v>
      </c>
    </row>
    <row r="307" spans="1:65" s="2" customFormat="1" ht="37.9" customHeight="1">
      <c r="A307" s="33"/>
      <c r="B307" s="144"/>
      <c r="C307" s="145" t="s">
        <v>491</v>
      </c>
      <c r="D307" s="198" t="s">
        <v>135</v>
      </c>
      <c r="E307" s="146" t="s">
        <v>492</v>
      </c>
      <c r="F307" s="147" t="s">
        <v>493</v>
      </c>
      <c r="G307" s="148" t="s">
        <v>168</v>
      </c>
      <c r="H307" s="149">
        <v>24</v>
      </c>
      <c r="I307" s="150"/>
      <c r="J307" s="151">
        <f t="shared" si="10"/>
        <v>0</v>
      </c>
      <c r="K307" s="147" t="s">
        <v>139</v>
      </c>
      <c r="L307" s="34"/>
      <c r="M307" s="152" t="s">
        <v>1</v>
      </c>
      <c r="N307" s="153" t="s">
        <v>46</v>
      </c>
      <c r="O307" s="59"/>
      <c r="P307" s="154">
        <f t="shared" si="11"/>
        <v>0</v>
      </c>
      <c r="Q307" s="154">
        <v>0</v>
      </c>
      <c r="R307" s="154">
        <f t="shared" si="12"/>
        <v>0</v>
      </c>
      <c r="S307" s="154">
        <v>0</v>
      </c>
      <c r="T307" s="155">
        <f t="shared" si="1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140</v>
      </c>
      <c r="AT307" s="156" t="s">
        <v>135</v>
      </c>
      <c r="AU307" s="156" t="s">
        <v>91</v>
      </c>
      <c r="AY307" s="18" t="s">
        <v>133</v>
      </c>
      <c r="BE307" s="157">
        <f t="shared" si="14"/>
        <v>0</v>
      </c>
      <c r="BF307" s="157">
        <f t="shared" si="15"/>
        <v>0</v>
      </c>
      <c r="BG307" s="157">
        <f t="shared" si="16"/>
        <v>0</v>
      </c>
      <c r="BH307" s="157">
        <f t="shared" si="17"/>
        <v>0</v>
      </c>
      <c r="BI307" s="157">
        <f t="shared" si="18"/>
        <v>0</v>
      </c>
      <c r="BJ307" s="18" t="s">
        <v>89</v>
      </c>
      <c r="BK307" s="157">
        <f t="shared" si="19"/>
        <v>0</v>
      </c>
      <c r="BL307" s="18" t="s">
        <v>140</v>
      </c>
      <c r="BM307" s="156" t="s">
        <v>494</v>
      </c>
    </row>
    <row r="308" spans="1:65" s="13" customFormat="1">
      <c r="B308" s="158"/>
      <c r="D308" s="159" t="s">
        <v>142</v>
      </c>
      <c r="E308" s="160" t="s">
        <v>1</v>
      </c>
      <c r="F308" s="161" t="s">
        <v>495</v>
      </c>
      <c r="H308" s="160" t="s">
        <v>1</v>
      </c>
      <c r="I308" s="162"/>
      <c r="L308" s="158"/>
      <c r="M308" s="163"/>
      <c r="N308" s="164"/>
      <c r="O308" s="164"/>
      <c r="P308" s="164"/>
      <c r="Q308" s="164"/>
      <c r="R308" s="164"/>
      <c r="S308" s="164"/>
      <c r="T308" s="165"/>
      <c r="AT308" s="160" t="s">
        <v>142</v>
      </c>
      <c r="AU308" s="160" t="s">
        <v>91</v>
      </c>
      <c r="AV308" s="13" t="s">
        <v>89</v>
      </c>
      <c r="AW308" s="13" t="s">
        <v>36</v>
      </c>
      <c r="AX308" s="13" t="s">
        <v>81</v>
      </c>
      <c r="AY308" s="160" t="s">
        <v>133</v>
      </c>
    </row>
    <row r="309" spans="1:65" s="14" customFormat="1">
      <c r="B309" s="166"/>
      <c r="D309" s="159" t="s">
        <v>142</v>
      </c>
      <c r="E309" s="167" t="s">
        <v>1</v>
      </c>
      <c r="F309" s="168" t="s">
        <v>496</v>
      </c>
      <c r="H309" s="169">
        <v>24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142</v>
      </c>
      <c r="AU309" s="167" t="s">
        <v>91</v>
      </c>
      <c r="AV309" s="14" t="s">
        <v>91</v>
      </c>
      <c r="AW309" s="14" t="s">
        <v>36</v>
      </c>
      <c r="AX309" s="14" t="s">
        <v>89</v>
      </c>
      <c r="AY309" s="167" t="s">
        <v>133</v>
      </c>
    </row>
    <row r="310" spans="1:65" s="2" customFormat="1" ht="24.2" customHeight="1">
      <c r="A310" s="33"/>
      <c r="B310" s="144"/>
      <c r="C310" s="183" t="s">
        <v>497</v>
      </c>
      <c r="D310" s="199" t="s">
        <v>225</v>
      </c>
      <c r="E310" s="184" t="s">
        <v>498</v>
      </c>
      <c r="F310" s="185" t="s">
        <v>499</v>
      </c>
      <c r="G310" s="186" t="s">
        <v>168</v>
      </c>
      <c r="H310" s="187">
        <v>24</v>
      </c>
      <c r="I310" s="188"/>
      <c r="J310" s="189">
        <f>ROUND(I310*H310,2)</f>
        <v>0</v>
      </c>
      <c r="K310" s="185" t="s">
        <v>139</v>
      </c>
      <c r="L310" s="190"/>
      <c r="M310" s="191" t="s">
        <v>1</v>
      </c>
      <c r="N310" s="192" t="s">
        <v>46</v>
      </c>
      <c r="O310" s="59"/>
      <c r="P310" s="154">
        <f>O310*H310</f>
        <v>0</v>
      </c>
      <c r="Q310" s="154">
        <v>1.5E-3</v>
      </c>
      <c r="R310" s="154">
        <f>Q310*H310</f>
        <v>3.6000000000000004E-2</v>
      </c>
      <c r="S310" s="154">
        <v>0</v>
      </c>
      <c r="T310" s="15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176</v>
      </c>
      <c r="AT310" s="156" t="s">
        <v>225</v>
      </c>
      <c r="AU310" s="156" t="s">
        <v>91</v>
      </c>
      <c r="AY310" s="18" t="s">
        <v>133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8" t="s">
        <v>89</v>
      </c>
      <c r="BK310" s="157">
        <f>ROUND(I310*H310,2)</f>
        <v>0</v>
      </c>
      <c r="BL310" s="18" t="s">
        <v>140</v>
      </c>
      <c r="BM310" s="156" t="s">
        <v>500</v>
      </c>
    </row>
    <row r="311" spans="1:65" s="2" customFormat="1" ht="16.5" customHeight="1">
      <c r="A311" s="33"/>
      <c r="B311" s="144"/>
      <c r="C311" s="145" t="s">
        <v>501</v>
      </c>
      <c r="D311" s="198" t="s">
        <v>135</v>
      </c>
      <c r="E311" s="146" t="s">
        <v>502</v>
      </c>
      <c r="F311" s="147" t="s">
        <v>503</v>
      </c>
      <c r="G311" s="148" t="s">
        <v>504</v>
      </c>
      <c r="H311" s="149">
        <v>24</v>
      </c>
      <c r="I311" s="150"/>
      <c r="J311" s="151">
        <f>ROUND(I311*H311,2)</f>
        <v>0</v>
      </c>
      <c r="K311" s="147" t="s">
        <v>1</v>
      </c>
      <c r="L311" s="34"/>
      <c r="M311" s="152" t="s">
        <v>1</v>
      </c>
      <c r="N311" s="153" t="s">
        <v>46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140</v>
      </c>
      <c r="AT311" s="156" t="s">
        <v>135</v>
      </c>
      <c r="AU311" s="156" t="s">
        <v>91</v>
      </c>
      <c r="AY311" s="18" t="s">
        <v>133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89</v>
      </c>
      <c r="BK311" s="157">
        <f>ROUND(I311*H311,2)</f>
        <v>0</v>
      </c>
      <c r="BL311" s="18" t="s">
        <v>140</v>
      </c>
      <c r="BM311" s="156" t="s">
        <v>505</v>
      </c>
    </row>
    <row r="312" spans="1:65" s="13" customFormat="1">
      <c r="B312" s="158"/>
      <c r="D312" s="159" t="s">
        <v>142</v>
      </c>
      <c r="E312" s="160" t="s">
        <v>1</v>
      </c>
      <c r="F312" s="161" t="s">
        <v>506</v>
      </c>
      <c r="H312" s="160" t="s">
        <v>1</v>
      </c>
      <c r="I312" s="162"/>
      <c r="L312" s="158"/>
      <c r="M312" s="163"/>
      <c r="N312" s="164"/>
      <c r="O312" s="164"/>
      <c r="P312" s="164"/>
      <c r="Q312" s="164"/>
      <c r="R312" s="164"/>
      <c r="S312" s="164"/>
      <c r="T312" s="165"/>
      <c r="AT312" s="160" t="s">
        <v>142</v>
      </c>
      <c r="AU312" s="160" t="s">
        <v>91</v>
      </c>
      <c r="AV312" s="13" t="s">
        <v>89</v>
      </c>
      <c r="AW312" s="13" t="s">
        <v>36</v>
      </c>
      <c r="AX312" s="13" t="s">
        <v>81</v>
      </c>
      <c r="AY312" s="160" t="s">
        <v>133</v>
      </c>
    </row>
    <row r="313" spans="1:65" s="13" customFormat="1">
      <c r="B313" s="158"/>
      <c r="D313" s="159" t="s">
        <v>142</v>
      </c>
      <c r="E313" s="160" t="s">
        <v>1</v>
      </c>
      <c r="F313" s="161" t="s">
        <v>507</v>
      </c>
      <c r="H313" s="160" t="s">
        <v>1</v>
      </c>
      <c r="I313" s="162"/>
      <c r="L313" s="158"/>
      <c r="M313" s="163"/>
      <c r="N313" s="164"/>
      <c r="O313" s="164"/>
      <c r="P313" s="164"/>
      <c r="Q313" s="164"/>
      <c r="R313" s="164"/>
      <c r="S313" s="164"/>
      <c r="T313" s="165"/>
      <c r="AT313" s="160" t="s">
        <v>142</v>
      </c>
      <c r="AU313" s="160" t="s">
        <v>91</v>
      </c>
      <c r="AV313" s="13" t="s">
        <v>89</v>
      </c>
      <c r="AW313" s="13" t="s">
        <v>36</v>
      </c>
      <c r="AX313" s="13" t="s">
        <v>81</v>
      </c>
      <c r="AY313" s="160" t="s">
        <v>133</v>
      </c>
    </row>
    <row r="314" spans="1:65" s="14" customFormat="1">
      <c r="B314" s="166"/>
      <c r="D314" s="159" t="s">
        <v>142</v>
      </c>
      <c r="E314" s="167" t="s">
        <v>1</v>
      </c>
      <c r="F314" s="168" t="s">
        <v>269</v>
      </c>
      <c r="H314" s="169">
        <v>24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7" t="s">
        <v>142</v>
      </c>
      <c r="AU314" s="167" t="s">
        <v>91</v>
      </c>
      <c r="AV314" s="14" t="s">
        <v>91</v>
      </c>
      <c r="AW314" s="14" t="s">
        <v>36</v>
      </c>
      <c r="AX314" s="14" t="s">
        <v>89</v>
      </c>
      <c r="AY314" s="167" t="s">
        <v>133</v>
      </c>
    </row>
    <row r="315" spans="1:65" s="2" customFormat="1" ht="37.9" customHeight="1">
      <c r="A315" s="33"/>
      <c r="B315" s="144"/>
      <c r="C315" s="145" t="s">
        <v>508</v>
      </c>
      <c r="D315" s="198" t="s">
        <v>135</v>
      </c>
      <c r="E315" s="146" t="s">
        <v>509</v>
      </c>
      <c r="F315" s="147" t="s">
        <v>510</v>
      </c>
      <c r="G315" s="148" t="s">
        <v>267</v>
      </c>
      <c r="H315" s="149">
        <v>1</v>
      </c>
      <c r="I315" s="150"/>
      <c r="J315" s="151">
        <f t="shared" ref="J315:J356" si="20">ROUND(I315*H315,2)</f>
        <v>0</v>
      </c>
      <c r="K315" s="147" t="s">
        <v>139</v>
      </c>
      <c r="L315" s="34"/>
      <c r="M315" s="152" t="s">
        <v>1</v>
      </c>
      <c r="N315" s="153" t="s">
        <v>46</v>
      </c>
      <c r="O315" s="59"/>
      <c r="P315" s="154">
        <f t="shared" ref="P315:P356" si="21">O315*H315</f>
        <v>0</v>
      </c>
      <c r="Q315" s="154">
        <v>0</v>
      </c>
      <c r="R315" s="154">
        <f t="shared" ref="R315:R356" si="22">Q315*H315</f>
        <v>0</v>
      </c>
      <c r="S315" s="154">
        <v>0</v>
      </c>
      <c r="T315" s="155">
        <f t="shared" ref="T315:T356" si="23"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140</v>
      </c>
      <c r="AT315" s="156" t="s">
        <v>135</v>
      </c>
      <c r="AU315" s="156" t="s">
        <v>91</v>
      </c>
      <c r="AY315" s="18" t="s">
        <v>133</v>
      </c>
      <c r="BE315" s="157">
        <f t="shared" ref="BE315:BE356" si="24">IF(N315="základní",J315,0)</f>
        <v>0</v>
      </c>
      <c r="BF315" s="157">
        <f t="shared" ref="BF315:BF356" si="25">IF(N315="snížená",J315,0)</f>
        <v>0</v>
      </c>
      <c r="BG315" s="157">
        <f t="shared" ref="BG315:BG356" si="26">IF(N315="zákl. přenesená",J315,0)</f>
        <v>0</v>
      </c>
      <c r="BH315" s="157">
        <f t="shared" ref="BH315:BH356" si="27">IF(N315="sníž. přenesená",J315,0)</f>
        <v>0</v>
      </c>
      <c r="BI315" s="157">
        <f t="shared" ref="BI315:BI356" si="28">IF(N315="nulová",J315,0)</f>
        <v>0</v>
      </c>
      <c r="BJ315" s="18" t="s">
        <v>89</v>
      </c>
      <c r="BK315" s="157">
        <f t="shared" ref="BK315:BK356" si="29">ROUND(I315*H315,2)</f>
        <v>0</v>
      </c>
      <c r="BL315" s="18" t="s">
        <v>140</v>
      </c>
      <c r="BM315" s="156" t="s">
        <v>511</v>
      </c>
    </row>
    <row r="316" spans="1:65" s="2" customFormat="1" ht="21.75" customHeight="1">
      <c r="A316" s="33"/>
      <c r="B316" s="144"/>
      <c r="C316" s="183" t="s">
        <v>512</v>
      </c>
      <c r="D316" s="199" t="s">
        <v>225</v>
      </c>
      <c r="E316" s="184" t="s">
        <v>513</v>
      </c>
      <c r="F316" s="185" t="s">
        <v>514</v>
      </c>
      <c r="G316" s="186" t="s">
        <v>267</v>
      </c>
      <c r="H316" s="187">
        <v>1</v>
      </c>
      <c r="I316" s="188"/>
      <c r="J316" s="189">
        <f t="shared" si="20"/>
        <v>0</v>
      </c>
      <c r="K316" s="185" t="s">
        <v>1</v>
      </c>
      <c r="L316" s="190"/>
      <c r="M316" s="191" t="s">
        <v>1</v>
      </c>
      <c r="N316" s="192" t="s">
        <v>46</v>
      </c>
      <c r="O316" s="59"/>
      <c r="P316" s="154">
        <f t="shared" si="21"/>
        <v>0</v>
      </c>
      <c r="Q316" s="154">
        <v>3.6000000000000002E-4</v>
      </c>
      <c r="R316" s="154">
        <f t="shared" si="22"/>
        <v>3.6000000000000002E-4</v>
      </c>
      <c r="S316" s="154">
        <v>0</v>
      </c>
      <c r="T316" s="155">
        <f t="shared" si="2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176</v>
      </c>
      <c r="AT316" s="156" t="s">
        <v>225</v>
      </c>
      <c r="AU316" s="156" t="s">
        <v>91</v>
      </c>
      <c r="AY316" s="18" t="s">
        <v>133</v>
      </c>
      <c r="BE316" s="157">
        <f t="shared" si="24"/>
        <v>0</v>
      </c>
      <c r="BF316" s="157">
        <f t="shared" si="25"/>
        <v>0</v>
      </c>
      <c r="BG316" s="157">
        <f t="shared" si="26"/>
        <v>0</v>
      </c>
      <c r="BH316" s="157">
        <f t="shared" si="27"/>
        <v>0</v>
      </c>
      <c r="BI316" s="157">
        <f t="shared" si="28"/>
        <v>0</v>
      </c>
      <c r="BJ316" s="18" t="s">
        <v>89</v>
      </c>
      <c r="BK316" s="157">
        <f t="shared" si="29"/>
        <v>0</v>
      </c>
      <c r="BL316" s="18" t="s">
        <v>140</v>
      </c>
      <c r="BM316" s="156" t="s">
        <v>515</v>
      </c>
    </row>
    <row r="317" spans="1:65" s="2" customFormat="1" ht="21.75" customHeight="1">
      <c r="A317" s="33"/>
      <c r="B317" s="144"/>
      <c r="C317" s="183" t="s">
        <v>516</v>
      </c>
      <c r="D317" s="199" t="s">
        <v>225</v>
      </c>
      <c r="E317" s="184" t="s">
        <v>517</v>
      </c>
      <c r="F317" s="185" t="s">
        <v>518</v>
      </c>
      <c r="G317" s="186" t="s">
        <v>267</v>
      </c>
      <c r="H317" s="187">
        <v>1</v>
      </c>
      <c r="I317" s="188"/>
      <c r="J317" s="189">
        <f t="shared" si="20"/>
        <v>0</v>
      </c>
      <c r="K317" s="185" t="s">
        <v>1</v>
      </c>
      <c r="L317" s="190"/>
      <c r="M317" s="191" t="s">
        <v>1</v>
      </c>
      <c r="N317" s="192" t="s">
        <v>46</v>
      </c>
      <c r="O317" s="59"/>
      <c r="P317" s="154">
        <f t="shared" si="21"/>
        <v>0</v>
      </c>
      <c r="Q317" s="154">
        <v>1.0000000000000001E-5</v>
      </c>
      <c r="R317" s="154">
        <f t="shared" si="22"/>
        <v>1.0000000000000001E-5</v>
      </c>
      <c r="S317" s="154">
        <v>0</v>
      </c>
      <c r="T317" s="155">
        <f t="shared" si="2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176</v>
      </c>
      <c r="AT317" s="156" t="s">
        <v>225</v>
      </c>
      <c r="AU317" s="156" t="s">
        <v>91</v>
      </c>
      <c r="AY317" s="18" t="s">
        <v>133</v>
      </c>
      <c r="BE317" s="157">
        <f t="shared" si="24"/>
        <v>0</v>
      </c>
      <c r="BF317" s="157">
        <f t="shared" si="25"/>
        <v>0</v>
      </c>
      <c r="BG317" s="157">
        <f t="shared" si="26"/>
        <v>0</v>
      </c>
      <c r="BH317" s="157">
        <f t="shared" si="27"/>
        <v>0</v>
      </c>
      <c r="BI317" s="157">
        <f t="shared" si="28"/>
        <v>0</v>
      </c>
      <c r="BJ317" s="18" t="s">
        <v>89</v>
      </c>
      <c r="BK317" s="157">
        <f t="shared" si="29"/>
        <v>0</v>
      </c>
      <c r="BL317" s="18" t="s">
        <v>140</v>
      </c>
      <c r="BM317" s="156" t="s">
        <v>519</v>
      </c>
    </row>
    <row r="318" spans="1:65" s="2" customFormat="1" ht="44.25" customHeight="1">
      <c r="A318" s="33"/>
      <c r="B318" s="144"/>
      <c r="C318" s="145" t="s">
        <v>520</v>
      </c>
      <c r="D318" s="198" t="s">
        <v>135</v>
      </c>
      <c r="E318" s="146" t="s">
        <v>521</v>
      </c>
      <c r="F318" s="147" t="s">
        <v>522</v>
      </c>
      <c r="G318" s="148" t="s">
        <v>267</v>
      </c>
      <c r="H318" s="149">
        <v>23</v>
      </c>
      <c r="I318" s="150"/>
      <c r="J318" s="151">
        <f t="shared" si="20"/>
        <v>0</v>
      </c>
      <c r="K318" s="147" t="s">
        <v>139</v>
      </c>
      <c r="L318" s="34"/>
      <c r="M318" s="152" t="s">
        <v>1</v>
      </c>
      <c r="N318" s="153" t="s">
        <v>46</v>
      </c>
      <c r="O318" s="59"/>
      <c r="P318" s="154">
        <f t="shared" si="21"/>
        <v>0</v>
      </c>
      <c r="Q318" s="154">
        <v>0</v>
      </c>
      <c r="R318" s="154">
        <f t="shared" si="22"/>
        <v>0</v>
      </c>
      <c r="S318" s="154">
        <v>0</v>
      </c>
      <c r="T318" s="155">
        <f t="shared" si="2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140</v>
      </c>
      <c r="AT318" s="156" t="s">
        <v>135</v>
      </c>
      <c r="AU318" s="156" t="s">
        <v>91</v>
      </c>
      <c r="AY318" s="18" t="s">
        <v>133</v>
      </c>
      <c r="BE318" s="157">
        <f t="shared" si="24"/>
        <v>0</v>
      </c>
      <c r="BF318" s="157">
        <f t="shared" si="25"/>
        <v>0</v>
      </c>
      <c r="BG318" s="157">
        <f t="shared" si="26"/>
        <v>0</v>
      </c>
      <c r="BH318" s="157">
        <f t="shared" si="27"/>
        <v>0</v>
      </c>
      <c r="BI318" s="157">
        <f t="shared" si="28"/>
        <v>0</v>
      </c>
      <c r="BJ318" s="18" t="s">
        <v>89</v>
      </c>
      <c r="BK318" s="157">
        <f t="shared" si="29"/>
        <v>0</v>
      </c>
      <c r="BL318" s="18" t="s">
        <v>140</v>
      </c>
      <c r="BM318" s="156" t="s">
        <v>523</v>
      </c>
    </row>
    <row r="319" spans="1:65" s="2" customFormat="1" ht="16.5" customHeight="1">
      <c r="A319" s="33"/>
      <c r="B319" s="144"/>
      <c r="C319" s="183" t="s">
        <v>524</v>
      </c>
      <c r="D319" s="199" t="s">
        <v>225</v>
      </c>
      <c r="E319" s="184" t="s">
        <v>525</v>
      </c>
      <c r="F319" s="185" t="s">
        <v>526</v>
      </c>
      <c r="G319" s="186" t="s">
        <v>267</v>
      </c>
      <c r="H319" s="187">
        <v>23</v>
      </c>
      <c r="I319" s="188"/>
      <c r="J319" s="189">
        <f t="shared" si="20"/>
        <v>0</v>
      </c>
      <c r="K319" s="185" t="s">
        <v>139</v>
      </c>
      <c r="L319" s="190"/>
      <c r="M319" s="191" t="s">
        <v>1</v>
      </c>
      <c r="N319" s="192" t="s">
        <v>46</v>
      </c>
      <c r="O319" s="59"/>
      <c r="P319" s="154">
        <f t="shared" si="21"/>
        <v>0</v>
      </c>
      <c r="Q319" s="154">
        <v>5.0000000000000002E-5</v>
      </c>
      <c r="R319" s="154">
        <f t="shared" si="22"/>
        <v>1.15E-3</v>
      </c>
      <c r="S319" s="154">
        <v>0</v>
      </c>
      <c r="T319" s="155">
        <f t="shared" si="2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176</v>
      </c>
      <c r="AT319" s="156" t="s">
        <v>225</v>
      </c>
      <c r="AU319" s="156" t="s">
        <v>91</v>
      </c>
      <c r="AY319" s="18" t="s">
        <v>133</v>
      </c>
      <c r="BE319" s="157">
        <f t="shared" si="24"/>
        <v>0</v>
      </c>
      <c r="BF319" s="157">
        <f t="shared" si="25"/>
        <v>0</v>
      </c>
      <c r="BG319" s="157">
        <f t="shared" si="26"/>
        <v>0</v>
      </c>
      <c r="BH319" s="157">
        <f t="shared" si="27"/>
        <v>0</v>
      </c>
      <c r="BI319" s="157">
        <f t="shared" si="28"/>
        <v>0</v>
      </c>
      <c r="BJ319" s="18" t="s">
        <v>89</v>
      </c>
      <c r="BK319" s="157">
        <f t="shared" si="29"/>
        <v>0</v>
      </c>
      <c r="BL319" s="18" t="s">
        <v>140</v>
      </c>
      <c r="BM319" s="156" t="s">
        <v>527</v>
      </c>
    </row>
    <row r="320" spans="1:65" s="2" customFormat="1" ht="37.9" customHeight="1">
      <c r="A320" s="33"/>
      <c r="B320" s="144"/>
      <c r="C320" s="145" t="s">
        <v>528</v>
      </c>
      <c r="D320" s="198" t="s">
        <v>135</v>
      </c>
      <c r="E320" s="146" t="s">
        <v>529</v>
      </c>
      <c r="F320" s="147" t="s">
        <v>530</v>
      </c>
      <c r="G320" s="148" t="s">
        <v>267</v>
      </c>
      <c r="H320" s="149">
        <v>23</v>
      </c>
      <c r="I320" s="150"/>
      <c r="J320" s="151">
        <f t="shared" si="20"/>
        <v>0</v>
      </c>
      <c r="K320" s="147" t="s">
        <v>139</v>
      </c>
      <c r="L320" s="34"/>
      <c r="M320" s="152" t="s">
        <v>1</v>
      </c>
      <c r="N320" s="153" t="s">
        <v>46</v>
      </c>
      <c r="O320" s="59"/>
      <c r="P320" s="154">
        <f t="shared" si="21"/>
        <v>0</v>
      </c>
      <c r="Q320" s="154">
        <v>0</v>
      </c>
      <c r="R320" s="154">
        <f t="shared" si="22"/>
        <v>0</v>
      </c>
      <c r="S320" s="154">
        <v>0</v>
      </c>
      <c r="T320" s="155">
        <f t="shared" si="2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6" t="s">
        <v>140</v>
      </c>
      <c r="AT320" s="156" t="s">
        <v>135</v>
      </c>
      <c r="AU320" s="156" t="s">
        <v>91</v>
      </c>
      <c r="AY320" s="18" t="s">
        <v>133</v>
      </c>
      <c r="BE320" s="157">
        <f t="shared" si="24"/>
        <v>0</v>
      </c>
      <c r="BF320" s="157">
        <f t="shared" si="25"/>
        <v>0</v>
      </c>
      <c r="BG320" s="157">
        <f t="shared" si="26"/>
        <v>0</v>
      </c>
      <c r="BH320" s="157">
        <f t="shared" si="27"/>
        <v>0</v>
      </c>
      <c r="BI320" s="157">
        <f t="shared" si="28"/>
        <v>0</v>
      </c>
      <c r="BJ320" s="18" t="s">
        <v>89</v>
      </c>
      <c r="BK320" s="157">
        <f t="shared" si="29"/>
        <v>0</v>
      </c>
      <c r="BL320" s="18" t="s">
        <v>140</v>
      </c>
      <c r="BM320" s="156" t="s">
        <v>531</v>
      </c>
    </row>
    <row r="321" spans="1:65" s="2" customFormat="1" ht="16.5" customHeight="1">
      <c r="A321" s="33"/>
      <c r="B321" s="144"/>
      <c r="C321" s="183" t="s">
        <v>532</v>
      </c>
      <c r="D321" s="199" t="s">
        <v>225</v>
      </c>
      <c r="E321" s="184" t="s">
        <v>533</v>
      </c>
      <c r="F321" s="185" t="s">
        <v>534</v>
      </c>
      <c r="G321" s="186" t="s">
        <v>267</v>
      </c>
      <c r="H321" s="187">
        <v>23</v>
      </c>
      <c r="I321" s="188"/>
      <c r="J321" s="189">
        <f t="shared" si="20"/>
        <v>0</v>
      </c>
      <c r="K321" s="185" t="s">
        <v>1</v>
      </c>
      <c r="L321" s="190"/>
      <c r="M321" s="191" t="s">
        <v>1</v>
      </c>
      <c r="N321" s="192" t="s">
        <v>46</v>
      </c>
      <c r="O321" s="59"/>
      <c r="P321" s="154">
        <f t="shared" si="21"/>
        <v>0</v>
      </c>
      <c r="Q321" s="154">
        <v>4.2999999999999999E-4</v>
      </c>
      <c r="R321" s="154">
        <f t="shared" si="22"/>
        <v>9.8899999999999995E-3</v>
      </c>
      <c r="S321" s="154">
        <v>0</v>
      </c>
      <c r="T321" s="155">
        <f t="shared" si="2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176</v>
      </c>
      <c r="AT321" s="156" t="s">
        <v>225</v>
      </c>
      <c r="AU321" s="156" t="s">
        <v>91</v>
      </c>
      <c r="AY321" s="18" t="s">
        <v>133</v>
      </c>
      <c r="BE321" s="157">
        <f t="shared" si="24"/>
        <v>0</v>
      </c>
      <c r="BF321" s="157">
        <f t="shared" si="25"/>
        <v>0</v>
      </c>
      <c r="BG321" s="157">
        <f t="shared" si="26"/>
        <v>0</v>
      </c>
      <c r="BH321" s="157">
        <f t="shared" si="27"/>
        <v>0</v>
      </c>
      <c r="BI321" s="157">
        <f t="shared" si="28"/>
        <v>0</v>
      </c>
      <c r="BJ321" s="18" t="s">
        <v>89</v>
      </c>
      <c r="BK321" s="157">
        <f t="shared" si="29"/>
        <v>0</v>
      </c>
      <c r="BL321" s="18" t="s">
        <v>140</v>
      </c>
      <c r="BM321" s="156" t="s">
        <v>535</v>
      </c>
    </row>
    <row r="322" spans="1:65" s="2" customFormat="1" ht="21.75" customHeight="1">
      <c r="A322" s="33"/>
      <c r="B322" s="144"/>
      <c r="C322" s="183" t="s">
        <v>536</v>
      </c>
      <c r="D322" s="199" t="s">
        <v>225</v>
      </c>
      <c r="E322" s="184" t="s">
        <v>537</v>
      </c>
      <c r="F322" s="185" t="s">
        <v>538</v>
      </c>
      <c r="G322" s="186" t="s">
        <v>267</v>
      </c>
      <c r="H322" s="187">
        <v>23</v>
      </c>
      <c r="I322" s="188"/>
      <c r="J322" s="189">
        <f t="shared" si="20"/>
        <v>0</v>
      </c>
      <c r="K322" s="185" t="s">
        <v>1</v>
      </c>
      <c r="L322" s="190"/>
      <c r="M322" s="191" t="s">
        <v>1</v>
      </c>
      <c r="N322" s="192" t="s">
        <v>46</v>
      </c>
      <c r="O322" s="59"/>
      <c r="P322" s="154">
        <f t="shared" si="21"/>
        <v>0</v>
      </c>
      <c r="Q322" s="154">
        <v>1.0000000000000001E-5</v>
      </c>
      <c r="R322" s="154">
        <f t="shared" si="22"/>
        <v>2.3000000000000001E-4</v>
      </c>
      <c r="S322" s="154">
        <v>0</v>
      </c>
      <c r="T322" s="155">
        <f t="shared" si="2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176</v>
      </c>
      <c r="AT322" s="156" t="s">
        <v>225</v>
      </c>
      <c r="AU322" s="156" t="s">
        <v>91</v>
      </c>
      <c r="AY322" s="18" t="s">
        <v>133</v>
      </c>
      <c r="BE322" s="157">
        <f t="shared" si="24"/>
        <v>0</v>
      </c>
      <c r="BF322" s="157">
        <f t="shared" si="25"/>
        <v>0</v>
      </c>
      <c r="BG322" s="157">
        <f t="shared" si="26"/>
        <v>0</v>
      </c>
      <c r="BH322" s="157">
        <f t="shared" si="27"/>
        <v>0</v>
      </c>
      <c r="BI322" s="157">
        <f t="shared" si="28"/>
        <v>0</v>
      </c>
      <c r="BJ322" s="18" t="s">
        <v>89</v>
      </c>
      <c r="BK322" s="157">
        <f t="shared" si="29"/>
        <v>0</v>
      </c>
      <c r="BL322" s="18" t="s">
        <v>140</v>
      </c>
      <c r="BM322" s="156" t="s">
        <v>539</v>
      </c>
    </row>
    <row r="323" spans="1:65" s="2" customFormat="1" ht="33" customHeight="1">
      <c r="A323" s="33"/>
      <c r="B323" s="144"/>
      <c r="C323" s="145" t="s">
        <v>540</v>
      </c>
      <c r="D323" s="198" t="s">
        <v>135</v>
      </c>
      <c r="E323" s="146" t="s">
        <v>541</v>
      </c>
      <c r="F323" s="147" t="s">
        <v>542</v>
      </c>
      <c r="G323" s="148" t="s">
        <v>267</v>
      </c>
      <c r="H323" s="149">
        <v>24</v>
      </c>
      <c r="I323" s="150"/>
      <c r="J323" s="151">
        <f t="shared" si="20"/>
        <v>0</v>
      </c>
      <c r="K323" s="147" t="s">
        <v>139</v>
      </c>
      <c r="L323" s="34"/>
      <c r="M323" s="152" t="s">
        <v>1</v>
      </c>
      <c r="N323" s="153" t="s">
        <v>46</v>
      </c>
      <c r="O323" s="59"/>
      <c r="P323" s="154">
        <f t="shared" si="21"/>
        <v>0</v>
      </c>
      <c r="Q323" s="154">
        <v>1.6000000000000001E-4</v>
      </c>
      <c r="R323" s="154">
        <f t="shared" si="22"/>
        <v>3.8400000000000005E-3</v>
      </c>
      <c r="S323" s="154">
        <v>0</v>
      </c>
      <c r="T323" s="155">
        <f t="shared" si="2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140</v>
      </c>
      <c r="AT323" s="156" t="s">
        <v>135</v>
      </c>
      <c r="AU323" s="156" t="s">
        <v>91</v>
      </c>
      <c r="AY323" s="18" t="s">
        <v>133</v>
      </c>
      <c r="BE323" s="157">
        <f t="shared" si="24"/>
        <v>0</v>
      </c>
      <c r="BF323" s="157">
        <f t="shared" si="25"/>
        <v>0</v>
      </c>
      <c r="BG323" s="157">
        <f t="shared" si="26"/>
        <v>0</v>
      </c>
      <c r="BH323" s="157">
        <f t="shared" si="27"/>
        <v>0</v>
      </c>
      <c r="BI323" s="157">
        <f t="shared" si="28"/>
        <v>0</v>
      </c>
      <c r="BJ323" s="18" t="s">
        <v>89</v>
      </c>
      <c r="BK323" s="157">
        <f t="shared" si="29"/>
        <v>0</v>
      </c>
      <c r="BL323" s="18" t="s">
        <v>140</v>
      </c>
      <c r="BM323" s="156" t="s">
        <v>543</v>
      </c>
    </row>
    <row r="324" spans="1:65" s="2" customFormat="1" ht="24.2" customHeight="1">
      <c r="A324" s="33"/>
      <c r="B324" s="144"/>
      <c r="C324" s="183" t="s">
        <v>544</v>
      </c>
      <c r="D324" s="199" t="s">
        <v>225</v>
      </c>
      <c r="E324" s="218" t="s">
        <v>545</v>
      </c>
      <c r="F324" s="217" t="s">
        <v>546</v>
      </c>
      <c r="G324" s="219" t="s">
        <v>267</v>
      </c>
      <c r="H324" s="220">
        <v>24</v>
      </c>
      <c r="I324" s="221"/>
      <c r="J324" s="221">
        <f t="shared" si="20"/>
        <v>0</v>
      </c>
      <c r="K324" s="185" t="s">
        <v>139</v>
      </c>
      <c r="L324" s="190"/>
      <c r="M324" s="191" t="s">
        <v>1</v>
      </c>
      <c r="N324" s="192" t="s">
        <v>46</v>
      </c>
      <c r="O324" s="59"/>
      <c r="P324" s="154">
        <f t="shared" si="21"/>
        <v>0</v>
      </c>
      <c r="Q324" s="154">
        <v>2.5999999999999999E-3</v>
      </c>
      <c r="R324" s="154">
        <f t="shared" si="22"/>
        <v>6.2399999999999997E-2</v>
      </c>
      <c r="S324" s="154">
        <v>0</v>
      </c>
      <c r="T324" s="155">
        <f t="shared" si="2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176</v>
      </c>
      <c r="AT324" s="156" t="s">
        <v>225</v>
      </c>
      <c r="AU324" s="156" t="s">
        <v>91</v>
      </c>
      <c r="AY324" s="18" t="s">
        <v>133</v>
      </c>
      <c r="BE324" s="157">
        <f t="shared" si="24"/>
        <v>0</v>
      </c>
      <c r="BF324" s="157">
        <f t="shared" si="25"/>
        <v>0</v>
      </c>
      <c r="BG324" s="157">
        <f t="shared" si="26"/>
        <v>0</v>
      </c>
      <c r="BH324" s="157">
        <f t="shared" si="27"/>
        <v>0</v>
      </c>
      <c r="BI324" s="157">
        <f t="shared" si="28"/>
        <v>0</v>
      </c>
      <c r="BJ324" s="18" t="s">
        <v>89</v>
      </c>
      <c r="BK324" s="157">
        <f t="shared" si="29"/>
        <v>0</v>
      </c>
      <c r="BL324" s="18" t="s">
        <v>140</v>
      </c>
      <c r="BM324" s="156" t="s">
        <v>547</v>
      </c>
    </row>
    <row r="325" spans="1:65" s="2" customFormat="1" ht="24.2" customHeight="1">
      <c r="A325" s="33"/>
      <c r="B325" s="144"/>
      <c r="C325" s="183" t="s">
        <v>548</v>
      </c>
      <c r="D325" s="199" t="s">
        <v>225</v>
      </c>
      <c r="E325" s="218" t="s">
        <v>549</v>
      </c>
      <c r="F325" s="217" t="s">
        <v>550</v>
      </c>
      <c r="G325" s="219" t="s">
        <v>267</v>
      </c>
      <c r="H325" s="220">
        <v>24</v>
      </c>
      <c r="I325" s="221"/>
      <c r="J325" s="221">
        <f t="shared" si="20"/>
        <v>0</v>
      </c>
      <c r="K325" s="185" t="s">
        <v>1</v>
      </c>
      <c r="L325" s="190"/>
      <c r="M325" s="191" t="s">
        <v>1</v>
      </c>
      <c r="N325" s="192" t="s">
        <v>46</v>
      </c>
      <c r="O325" s="59"/>
      <c r="P325" s="154">
        <f t="shared" si="21"/>
        <v>0</v>
      </c>
      <c r="Q325" s="154">
        <v>3.16E-3</v>
      </c>
      <c r="R325" s="154">
        <f t="shared" si="22"/>
        <v>7.5840000000000005E-2</v>
      </c>
      <c r="S325" s="154">
        <v>0</v>
      </c>
      <c r="T325" s="155">
        <f t="shared" si="2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176</v>
      </c>
      <c r="AT325" s="156" t="s">
        <v>225</v>
      </c>
      <c r="AU325" s="156" t="s">
        <v>91</v>
      </c>
      <c r="AY325" s="18" t="s">
        <v>133</v>
      </c>
      <c r="BE325" s="157">
        <f t="shared" si="24"/>
        <v>0</v>
      </c>
      <c r="BF325" s="157">
        <f t="shared" si="25"/>
        <v>0</v>
      </c>
      <c r="BG325" s="157">
        <f t="shared" si="26"/>
        <v>0</v>
      </c>
      <c r="BH325" s="157">
        <f t="shared" si="27"/>
        <v>0</v>
      </c>
      <c r="BI325" s="157">
        <f t="shared" si="28"/>
        <v>0</v>
      </c>
      <c r="BJ325" s="18" t="s">
        <v>89</v>
      </c>
      <c r="BK325" s="157">
        <f t="shared" si="29"/>
        <v>0</v>
      </c>
      <c r="BL325" s="18" t="s">
        <v>140</v>
      </c>
      <c r="BM325" s="156" t="s">
        <v>551</v>
      </c>
    </row>
    <row r="326" spans="1:65" s="2" customFormat="1" ht="37.9" customHeight="1">
      <c r="A326" s="33"/>
      <c r="B326" s="144"/>
      <c r="C326" s="145" t="s">
        <v>552</v>
      </c>
      <c r="D326" s="198" t="s">
        <v>135</v>
      </c>
      <c r="E326" s="146" t="s">
        <v>553</v>
      </c>
      <c r="F326" s="147" t="s">
        <v>554</v>
      </c>
      <c r="G326" s="148" t="s">
        <v>267</v>
      </c>
      <c r="H326" s="149">
        <v>24</v>
      </c>
      <c r="I326" s="150"/>
      <c r="J326" s="151">
        <f t="shared" si="20"/>
        <v>0</v>
      </c>
      <c r="K326" s="147" t="s">
        <v>139</v>
      </c>
      <c r="L326" s="34"/>
      <c r="M326" s="152" t="s">
        <v>1</v>
      </c>
      <c r="N326" s="153" t="s">
        <v>46</v>
      </c>
      <c r="O326" s="59"/>
      <c r="P326" s="154">
        <f t="shared" si="21"/>
        <v>0</v>
      </c>
      <c r="Q326" s="154">
        <v>0</v>
      </c>
      <c r="R326" s="154">
        <f t="shared" si="22"/>
        <v>0</v>
      </c>
      <c r="S326" s="154">
        <v>7.6800000000000002E-3</v>
      </c>
      <c r="T326" s="155">
        <f t="shared" si="23"/>
        <v>0.18432000000000001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6" t="s">
        <v>140</v>
      </c>
      <c r="AT326" s="156" t="s">
        <v>135</v>
      </c>
      <c r="AU326" s="156" t="s">
        <v>91</v>
      </c>
      <c r="AY326" s="18" t="s">
        <v>133</v>
      </c>
      <c r="BE326" s="157">
        <f t="shared" si="24"/>
        <v>0</v>
      </c>
      <c r="BF326" s="157">
        <f t="shared" si="25"/>
        <v>0</v>
      </c>
      <c r="BG326" s="157">
        <f t="shared" si="26"/>
        <v>0</v>
      </c>
      <c r="BH326" s="157">
        <f t="shared" si="27"/>
        <v>0</v>
      </c>
      <c r="BI326" s="157">
        <f t="shared" si="28"/>
        <v>0</v>
      </c>
      <c r="BJ326" s="18" t="s">
        <v>89</v>
      </c>
      <c r="BK326" s="157">
        <f t="shared" si="29"/>
        <v>0</v>
      </c>
      <c r="BL326" s="18" t="s">
        <v>140</v>
      </c>
      <c r="BM326" s="156" t="s">
        <v>555</v>
      </c>
    </row>
    <row r="327" spans="1:65" s="2" customFormat="1" ht="49.15" customHeight="1">
      <c r="A327" s="33"/>
      <c r="B327" s="144"/>
      <c r="C327" s="145" t="s">
        <v>556</v>
      </c>
      <c r="D327" s="198" t="s">
        <v>135</v>
      </c>
      <c r="E327" s="146" t="s">
        <v>557</v>
      </c>
      <c r="F327" s="147" t="s">
        <v>558</v>
      </c>
      <c r="G327" s="148" t="s">
        <v>267</v>
      </c>
      <c r="H327" s="149">
        <v>5</v>
      </c>
      <c r="I327" s="150"/>
      <c r="J327" s="151">
        <f t="shared" si="20"/>
        <v>0</v>
      </c>
      <c r="K327" s="147" t="s">
        <v>139</v>
      </c>
      <c r="L327" s="34"/>
      <c r="M327" s="152" t="s">
        <v>1</v>
      </c>
      <c r="N327" s="153" t="s">
        <v>46</v>
      </c>
      <c r="O327" s="59"/>
      <c r="P327" s="154">
        <f t="shared" si="21"/>
        <v>0</v>
      </c>
      <c r="Q327" s="154">
        <v>1.6199999999999999E-3</v>
      </c>
      <c r="R327" s="154">
        <f t="shared" si="22"/>
        <v>8.0999999999999996E-3</v>
      </c>
      <c r="S327" s="154">
        <v>0</v>
      </c>
      <c r="T327" s="155">
        <f t="shared" si="2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140</v>
      </c>
      <c r="AT327" s="156" t="s">
        <v>135</v>
      </c>
      <c r="AU327" s="156" t="s">
        <v>91</v>
      </c>
      <c r="AY327" s="18" t="s">
        <v>133</v>
      </c>
      <c r="BE327" s="157">
        <f t="shared" si="24"/>
        <v>0</v>
      </c>
      <c r="BF327" s="157">
        <f t="shared" si="25"/>
        <v>0</v>
      </c>
      <c r="BG327" s="157">
        <f t="shared" si="26"/>
        <v>0</v>
      </c>
      <c r="BH327" s="157">
        <f t="shared" si="27"/>
        <v>0</v>
      </c>
      <c r="BI327" s="157">
        <f t="shared" si="28"/>
        <v>0</v>
      </c>
      <c r="BJ327" s="18" t="s">
        <v>89</v>
      </c>
      <c r="BK327" s="157">
        <f t="shared" si="29"/>
        <v>0</v>
      </c>
      <c r="BL327" s="18" t="s">
        <v>140</v>
      </c>
      <c r="BM327" s="156" t="s">
        <v>559</v>
      </c>
    </row>
    <row r="328" spans="1:65" s="2" customFormat="1" ht="24.2" customHeight="1">
      <c r="A328" s="33"/>
      <c r="B328" s="144"/>
      <c r="C328" s="183" t="s">
        <v>560</v>
      </c>
      <c r="D328" s="199" t="s">
        <v>225</v>
      </c>
      <c r="E328" s="218" t="s">
        <v>561</v>
      </c>
      <c r="F328" s="217" t="s">
        <v>562</v>
      </c>
      <c r="G328" s="219" t="s">
        <v>267</v>
      </c>
      <c r="H328" s="220">
        <v>5</v>
      </c>
      <c r="I328" s="221"/>
      <c r="J328" s="221">
        <f t="shared" si="20"/>
        <v>0</v>
      </c>
      <c r="K328" s="185" t="s">
        <v>139</v>
      </c>
      <c r="L328" s="190"/>
      <c r="M328" s="191" t="s">
        <v>1</v>
      </c>
      <c r="N328" s="192" t="s">
        <v>46</v>
      </c>
      <c r="O328" s="59"/>
      <c r="P328" s="154">
        <f t="shared" si="21"/>
        <v>0</v>
      </c>
      <c r="Q328" s="154">
        <v>1.7999999999999999E-2</v>
      </c>
      <c r="R328" s="154">
        <f t="shared" si="22"/>
        <v>0.09</v>
      </c>
      <c r="S328" s="154">
        <v>0</v>
      </c>
      <c r="T328" s="155">
        <f t="shared" si="2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176</v>
      </c>
      <c r="AT328" s="156" t="s">
        <v>225</v>
      </c>
      <c r="AU328" s="156" t="s">
        <v>91</v>
      </c>
      <c r="AY328" s="18" t="s">
        <v>133</v>
      </c>
      <c r="BE328" s="157">
        <f t="shared" si="24"/>
        <v>0</v>
      </c>
      <c r="BF328" s="157">
        <f t="shared" si="25"/>
        <v>0</v>
      </c>
      <c r="BG328" s="157">
        <f t="shared" si="26"/>
        <v>0</v>
      </c>
      <c r="BH328" s="157">
        <f t="shared" si="27"/>
        <v>0</v>
      </c>
      <c r="BI328" s="157">
        <f t="shared" si="28"/>
        <v>0</v>
      </c>
      <c r="BJ328" s="18" t="s">
        <v>89</v>
      </c>
      <c r="BK328" s="157">
        <f t="shared" si="29"/>
        <v>0</v>
      </c>
      <c r="BL328" s="18" t="s">
        <v>140</v>
      </c>
      <c r="BM328" s="156" t="s">
        <v>563</v>
      </c>
    </row>
    <row r="329" spans="1:65" s="2" customFormat="1" ht="24.2" customHeight="1">
      <c r="A329" s="33"/>
      <c r="B329" s="144"/>
      <c r="C329" s="183" t="s">
        <v>564</v>
      </c>
      <c r="D329" s="199" t="s">
        <v>225</v>
      </c>
      <c r="E329" s="218" t="s">
        <v>565</v>
      </c>
      <c r="F329" s="217" t="s">
        <v>566</v>
      </c>
      <c r="G329" s="219" t="s">
        <v>267</v>
      </c>
      <c r="H329" s="220">
        <v>5</v>
      </c>
      <c r="I329" s="221"/>
      <c r="J329" s="221">
        <f t="shared" si="20"/>
        <v>0</v>
      </c>
      <c r="K329" s="185" t="s">
        <v>1</v>
      </c>
      <c r="L329" s="190"/>
      <c r="M329" s="191" t="s">
        <v>1</v>
      </c>
      <c r="N329" s="192" t="s">
        <v>46</v>
      </c>
      <c r="O329" s="59"/>
      <c r="P329" s="154">
        <f t="shared" si="21"/>
        <v>0</v>
      </c>
      <c r="Q329" s="154">
        <v>6.5399999999999998E-3</v>
      </c>
      <c r="R329" s="154">
        <f t="shared" si="22"/>
        <v>3.27E-2</v>
      </c>
      <c r="S329" s="154">
        <v>0</v>
      </c>
      <c r="T329" s="155">
        <f t="shared" si="2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176</v>
      </c>
      <c r="AT329" s="156" t="s">
        <v>225</v>
      </c>
      <c r="AU329" s="156" t="s">
        <v>91</v>
      </c>
      <c r="AY329" s="18" t="s">
        <v>133</v>
      </c>
      <c r="BE329" s="157">
        <f t="shared" si="24"/>
        <v>0</v>
      </c>
      <c r="BF329" s="157">
        <f t="shared" si="25"/>
        <v>0</v>
      </c>
      <c r="BG329" s="157">
        <f t="shared" si="26"/>
        <v>0</v>
      </c>
      <c r="BH329" s="157">
        <f t="shared" si="27"/>
        <v>0</v>
      </c>
      <c r="BI329" s="157">
        <f t="shared" si="28"/>
        <v>0</v>
      </c>
      <c r="BJ329" s="18" t="s">
        <v>89</v>
      </c>
      <c r="BK329" s="157">
        <f t="shared" si="29"/>
        <v>0</v>
      </c>
      <c r="BL329" s="18" t="s">
        <v>140</v>
      </c>
      <c r="BM329" s="156" t="s">
        <v>567</v>
      </c>
    </row>
    <row r="330" spans="1:65" s="2" customFormat="1" ht="24.2" customHeight="1">
      <c r="A330" s="33"/>
      <c r="B330" s="144"/>
      <c r="C330" s="145" t="s">
        <v>568</v>
      </c>
      <c r="D330" s="198" t="s">
        <v>135</v>
      </c>
      <c r="E330" s="146" t="s">
        <v>569</v>
      </c>
      <c r="F330" s="147" t="s">
        <v>570</v>
      </c>
      <c r="G330" s="148" t="s">
        <v>267</v>
      </c>
      <c r="H330" s="149">
        <v>1</v>
      </c>
      <c r="I330" s="150"/>
      <c r="J330" s="151">
        <f t="shared" si="20"/>
        <v>0</v>
      </c>
      <c r="K330" s="147" t="s">
        <v>139</v>
      </c>
      <c r="L330" s="34"/>
      <c r="M330" s="152" t="s">
        <v>1</v>
      </c>
      <c r="N330" s="153" t="s">
        <v>46</v>
      </c>
      <c r="O330" s="59"/>
      <c r="P330" s="154">
        <f t="shared" si="21"/>
        <v>0</v>
      </c>
      <c r="Q330" s="154">
        <v>1.3600000000000001E-3</v>
      </c>
      <c r="R330" s="154">
        <f t="shared" si="22"/>
        <v>1.3600000000000001E-3</v>
      </c>
      <c r="S330" s="154">
        <v>0</v>
      </c>
      <c r="T330" s="155">
        <f t="shared" si="2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140</v>
      </c>
      <c r="AT330" s="156" t="s">
        <v>135</v>
      </c>
      <c r="AU330" s="156" t="s">
        <v>91</v>
      </c>
      <c r="AY330" s="18" t="s">
        <v>133</v>
      </c>
      <c r="BE330" s="157">
        <f t="shared" si="24"/>
        <v>0</v>
      </c>
      <c r="BF330" s="157">
        <f t="shared" si="25"/>
        <v>0</v>
      </c>
      <c r="BG330" s="157">
        <f t="shared" si="26"/>
        <v>0</v>
      </c>
      <c r="BH330" s="157">
        <f t="shared" si="27"/>
        <v>0</v>
      </c>
      <c r="BI330" s="157">
        <f t="shared" si="28"/>
        <v>0</v>
      </c>
      <c r="BJ330" s="18" t="s">
        <v>89</v>
      </c>
      <c r="BK330" s="157">
        <f t="shared" si="29"/>
        <v>0</v>
      </c>
      <c r="BL330" s="18" t="s">
        <v>140</v>
      </c>
      <c r="BM330" s="156" t="s">
        <v>571</v>
      </c>
    </row>
    <row r="331" spans="1:65" s="2" customFormat="1" ht="24.2" customHeight="1">
      <c r="A331" s="33"/>
      <c r="B331" s="144"/>
      <c r="C331" s="183" t="s">
        <v>572</v>
      </c>
      <c r="D331" s="199" t="s">
        <v>225</v>
      </c>
      <c r="E331" s="218" t="s">
        <v>573</v>
      </c>
      <c r="F331" s="217" t="s">
        <v>574</v>
      </c>
      <c r="G331" s="219" t="s">
        <v>267</v>
      </c>
      <c r="H331" s="220">
        <v>1</v>
      </c>
      <c r="I331" s="221"/>
      <c r="J331" s="221">
        <f t="shared" si="20"/>
        <v>0</v>
      </c>
      <c r="K331" s="185" t="s">
        <v>139</v>
      </c>
      <c r="L331" s="190"/>
      <c r="M331" s="191" t="s">
        <v>1</v>
      </c>
      <c r="N331" s="192" t="s">
        <v>46</v>
      </c>
      <c r="O331" s="59"/>
      <c r="P331" s="154">
        <f t="shared" si="21"/>
        <v>0</v>
      </c>
      <c r="Q331" s="154">
        <v>3.2500000000000001E-2</v>
      </c>
      <c r="R331" s="154">
        <f t="shared" si="22"/>
        <v>3.2500000000000001E-2</v>
      </c>
      <c r="S331" s="154">
        <v>0</v>
      </c>
      <c r="T331" s="155">
        <f t="shared" si="2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176</v>
      </c>
      <c r="AT331" s="156" t="s">
        <v>225</v>
      </c>
      <c r="AU331" s="156" t="s">
        <v>91</v>
      </c>
      <c r="AY331" s="18" t="s">
        <v>133</v>
      </c>
      <c r="BE331" s="157">
        <f t="shared" si="24"/>
        <v>0</v>
      </c>
      <c r="BF331" s="157">
        <f t="shared" si="25"/>
        <v>0</v>
      </c>
      <c r="BG331" s="157">
        <f t="shared" si="26"/>
        <v>0</v>
      </c>
      <c r="BH331" s="157">
        <f t="shared" si="27"/>
        <v>0</v>
      </c>
      <c r="BI331" s="157">
        <f t="shared" si="28"/>
        <v>0</v>
      </c>
      <c r="BJ331" s="18" t="s">
        <v>89</v>
      </c>
      <c r="BK331" s="157">
        <f t="shared" si="29"/>
        <v>0</v>
      </c>
      <c r="BL331" s="18" t="s">
        <v>140</v>
      </c>
      <c r="BM331" s="156" t="s">
        <v>575</v>
      </c>
    </row>
    <row r="332" spans="1:65" s="2" customFormat="1" ht="49.15" customHeight="1">
      <c r="A332" s="33"/>
      <c r="B332" s="144"/>
      <c r="C332" s="145" t="s">
        <v>576</v>
      </c>
      <c r="D332" s="198" t="s">
        <v>135</v>
      </c>
      <c r="E332" s="146" t="s">
        <v>577</v>
      </c>
      <c r="F332" s="147" t="s">
        <v>578</v>
      </c>
      <c r="G332" s="148" t="s">
        <v>267</v>
      </c>
      <c r="H332" s="149">
        <v>4</v>
      </c>
      <c r="I332" s="150"/>
      <c r="J332" s="151">
        <f t="shared" si="20"/>
        <v>0</v>
      </c>
      <c r="K332" s="147" t="s">
        <v>139</v>
      </c>
      <c r="L332" s="34"/>
      <c r="M332" s="152" t="s">
        <v>1</v>
      </c>
      <c r="N332" s="153" t="s">
        <v>46</v>
      </c>
      <c r="O332" s="59"/>
      <c r="P332" s="154">
        <f t="shared" si="21"/>
        <v>0</v>
      </c>
      <c r="Q332" s="154">
        <v>1.65E-3</v>
      </c>
      <c r="R332" s="154">
        <f t="shared" si="22"/>
        <v>6.6E-3</v>
      </c>
      <c r="S332" s="154">
        <v>0</v>
      </c>
      <c r="T332" s="155">
        <f t="shared" si="2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140</v>
      </c>
      <c r="AT332" s="156" t="s">
        <v>135</v>
      </c>
      <c r="AU332" s="156" t="s">
        <v>91</v>
      </c>
      <c r="AY332" s="18" t="s">
        <v>133</v>
      </c>
      <c r="BE332" s="157">
        <f t="shared" si="24"/>
        <v>0</v>
      </c>
      <c r="BF332" s="157">
        <f t="shared" si="25"/>
        <v>0</v>
      </c>
      <c r="BG332" s="157">
        <f t="shared" si="26"/>
        <v>0</v>
      </c>
      <c r="BH332" s="157">
        <f t="shared" si="27"/>
        <v>0</v>
      </c>
      <c r="BI332" s="157">
        <f t="shared" si="28"/>
        <v>0</v>
      </c>
      <c r="BJ332" s="18" t="s">
        <v>89</v>
      </c>
      <c r="BK332" s="157">
        <f t="shared" si="29"/>
        <v>0</v>
      </c>
      <c r="BL332" s="18" t="s">
        <v>140</v>
      </c>
      <c r="BM332" s="156" t="s">
        <v>579</v>
      </c>
    </row>
    <row r="333" spans="1:65" s="2" customFormat="1" ht="24.2" customHeight="1">
      <c r="A333" s="33"/>
      <c r="B333" s="144"/>
      <c r="C333" s="183" t="s">
        <v>580</v>
      </c>
      <c r="D333" s="199" t="s">
        <v>225</v>
      </c>
      <c r="E333" s="218" t="s">
        <v>581</v>
      </c>
      <c r="F333" s="217" t="s">
        <v>582</v>
      </c>
      <c r="G333" s="219" t="s">
        <v>267</v>
      </c>
      <c r="H333" s="220">
        <v>4</v>
      </c>
      <c r="I333" s="221"/>
      <c r="J333" s="221">
        <f t="shared" si="20"/>
        <v>0</v>
      </c>
      <c r="K333" s="185" t="s">
        <v>139</v>
      </c>
      <c r="L333" s="190"/>
      <c r="M333" s="191" t="s">
        <v>1</v>
      </c>
      <c r="N333" s="192" t="s">
        <v>46</v>
      </c>
      <c r="O333" s="59"/>
      <c r="P333" s="154">
        <f t="shared" si="21"/>
        <v>0</v>
      </c>
      <c r="Q333" s="154">
        <v>2.3E-2</v>
      </c>
      <c r="R333" s="154">
        <f t="shared" si="22"/>
        <v>9.1999999999999998E-2</v>
      </c>
      <c r="S333" s="154">
        <v>0</v>
      </c>
      <c r="T333" s="155">
        <f t="shared" si="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176</v>
      </c>
      <c r="AT333" s="156" t="s">
        <v>225</v>
      </c>
      <c r="AU333" s="156" t="s">
        <v>91</v>
      </c>
      <c r="AY333" s="18" t="s">
        <v>133</v>
      </c>
      <c r="BE333" s="157">
        <f t="shared" si="24"/>
        <v>0</v>
      </c>
      <c r="BF333" s="157">
        <f t="shared" si="25"/>
        <v>0</v>
      </c>
      <c r="BG333" s="157">
        <f t="shared" si="26"/>
        <v>0</v>
      </c>
      <c r="BH333" s="157">
        <f t="shared" si="27"/>
        <v>0</v>
      </c>
      <c r="BI333" s="157">
        <f t="shared" si="28"/>
        <v>0</v>
      </c>
      <c r="BJ333" s="18" t="s">
        <v>89</v>
      </c>
      <c r="BK333" s="157">
        <f t="shared" si="29"/>
        <v>0</v>
      </c>
      <c r="BL333" s="18" t="s">
        <v>140</v>
      </c>
      <c r="BM333" s="156" t="s">
        <v>583</v>
      </c>
    </row>
    <row r="334" spans="1:65" s="2" customFormat="1" ht="24.2" customHeight="1">
      <c r="A334" s="33"/>
      <c r="B334" s="144"/>
      <c r="C334" s="183" t="s">
        <v>584</v>
      </c>
      <c r="D334" s="199" t="s">
        <v>225</v>
      </c>
      <c r="E334" s="218" t="s">
        <v>585</v>
      </c>
      <c r="F334" s="217" t="s">
        <v>586</v>
      </c>
      <c r="G334" s="219" t="s">
        <v>267</v>
      </c>
      <c r="H334" s="220">
        <v>4</v>
      </c>
      <c r="I334" s="221"/>
      <c r="J334" s="221">
        <f t="shared" si="20"/>
        <v>0</v>
      </c>
      <c r="K334" s="185" t="s">
        <v>1</v>
      </c>
      <c r="L334" s="190"/>
      <c r="M334" s="191" t="s">
        <v>1</v>
      </c>
      <c r="N334" s="192" t="s">
        <v>46</v>
      </c>
      <c r="O334" s="59"/>
      <c r="P334" s="154">
        <f t="shared" si="21"/>
        <v>0</v>
      </c>
      <c r="Q334" s="154">
        <v>6.5399999999999998E-3</v>
      </c>
      <c r="R334" s="154">
        <f t="shared" si="22"/>
        <v>2.6159999999999999E-2</v>
      </c>
      <c r="S334" s="154">
        <v>0</v>
      </c>
      <c r="T334" s="155">
        <f t="shared" si="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176</v>
      </c>
      <c r="AT334" s="156" t="s">
        <v>225</v>
      </c>
      <c r="AU334" s="156" t="s">
        <v>91</v>
      </c>
      <c r="AY334" s="18" t="s">
        <v>133</v>
      </c>
      <c r="BE334" s="157">
        <f t="shared" si="24"/>
        <v>0</v>
      </c>
      <c r="BF334" s="157">
        <f t="shared" si="25"/>
        <v>0</v>
      </c>
      <c r="BG334" s="157">
        <f t="shared" si="26"/>
        <v>0</v>
      </c>
      <c r="BH334" s="157">
        <f t="shared" si="27"/>
        <v>0</v>
      </c>
      <c r="BI334" s="157">
        <f t="shared" si="28"/>
        <v>0</v>
      </c>
      <c r="BJ334" s="18" t="s">
        <v>89</v>
      </c>
      <c r="BK334" s="157">
        <f t="shared" si="29"/>
        <v>0</v>
      </c>
      <c r="BL334" s="18" t="s">
        <v>140</v>
      </c>
      <c r="BM334" s="156" t="s">
        <v>587</v>
      </c>
    </row>
    <row r="335" spans="1:65" s="2" customFormat="1" ht="37.9" customHeight="1">
      <c r="A335" s="33"/>
      <c r="B335" s="144"/>
      <c r="C335" s="145" t="s">
        <v>588</v>
      </c>
      <c r="D335" s="145" t="s">
        <v>135</v>
      </c>
      <c r="E335" s="146" t="s">
        <v>589</v>
      </c>
      <c r="F335" s="147" t="s">
        <v>590</v>
      </c>
      <c r="G335" s="148" t="s">
        <v>267</v>
      </c>
      <c r="H335" s="149">
        <v>15</v>
      </c>
      <c r="I335" s="150"/>
      <c r="J335" s="151">
        <f t="shared" si="20"/>
        <v>0</v>
      </c>
      <c r="K335" s="147" t="s">
        <v>139</v>
      </c>
      <c r="L335" s="34"/>
      <c r="M335" s="152" t="s">
        <v>1</v>
      </c>
      <c r="N335" s="153" t="s">
        <v>46</v>
      </c>
      <c r="O335" s="59"/>
      <c r="P335" s="154">
        <f t="shared" si="21"/>
        <v>0</v>
      </c>
      <c r="Q335" s="154">
        <v>0</v>
      </c>
      <c r="R335" s="154">
        <f t="shared" si="22"/>
        <v>0</v>
      </c>
      <c r="S335" s="154">
        <v>2.2599999999999999E-2</v>
      </c>
      <c r="T335" s="155">
        <f t="shared" si="23"/>
        <v>0.33899999999999997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140</v>
      </c>
      <c r="AT335" s="156" t="s">
        <v>135</v>
      </c>
      <c r="AU335" s="156" t="s">
        <v>91</v>
      </c>
      <c r="AY335" s="18" t="s">
        <v>133</v>
      </c>
      <c r="BE335" s="157">
        <f t="shared" si="24"/>
        <v>0</v>
      </c>
      <c r="BF335" s="157">
        <f t="shared" si="25"/>
        <v>0</v>
      </c>
      <c r="BG335" s="157">
        <f t="shared" si="26"/>
        <v>0</v>
      </c>
      <c r="BH335" s="157">
        <f t="shared" si="27"/>
        <v>0</v>
      </c>
      <c r="BI335" s="157">
        <f t="shared" si="28"/>
        <v>0</v>
      </c>
      <c r="BJ335" s="18" t="s">
        <v>89</v>
      </c>
      <c r="BK335" s="157">
        <f t="shared" si="29"/>
        <v>0</v>
      </c>
      <c r="BL335" s="18" t="s">
        <v>140</v>
      </c>
      <c r="BM335" s="156" t="s">
        <v>591</v>
      </c>
    </row>
    <row r="336" spans="1:65" s="2" customFormat="1" ht="44.25" customHeight="1">
      <c r="A336" s="33"/>
      <c r="B336" s="144"/>
      <c r="C336" s="145" t="s">
        <v>592</v>
      </c>
      <c r="D336" s="198" t="s">
        <v>135</v>
      </c>
      <c r="E336" s="146" t="s">
        <v>593</v>
      </c>
      <c r="F336" s="147" t="s">
        <v>594</v>
      </c>
      <c r="G336" s="148" t="s">
        <v>267</v>
      </c>
      <c r="H336" s="149">
        <v>24</v>
      </c>
      <c r="I336" s="150"/>
      <c r="J336" s="151">
        <f t="shared" si="20"/>
        <v>0</v>
      </c>
      <c r="K336" s="147" t="s">
        <v>139</v>
      </c>
      <c r="L336" s="34"/>
      <c r="M336" s="152" t="s">
        <v>1</v>
      </c>
      <c r="N336" s="153" t="s">
        <v>46</v>
      </c>
      <c r="O336" s="59"/>
      <c r="P336" s="154">
        <f t="shared" si="21"/>
        <v>0</v>
      </c>
      <c r="Q336" s="154">
        <v>0</v>
      </c>
      <c r="R336" s="154">
        <f t="shared" si="22"/>
        <v>0</v>
      </c>
      <c r="S336" s="154">
        <v>0</v>
      </c>
      <c r="T336" s="155">
        <f t="shared" si="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140</v>
      </c>
      <c r="AT336" s="156" t="s">
        <v>135</v>
      </c>
      <c r="AU336" s="156" t="s">
        <v>91</v>
      </c>
      <c r="AY336" s="18" t="s">
        <v>133</v>
      </c>
      <c r="BE336" s="157">
        <f t="shared" si="24"/>
        <v>0</v>
      </c>
      <c r="BF336" s="157">
        <f t="shared" si="25"/>
        <v>0</v>
      </c>
      <c r="BG336" s="157">
        <f t="shared" si="26"/>
        <v>0</v>
      </c>
      <c r="BH336" s="157">
        <f t="shared" si="27"/>
        <v>0</v>
      </c>
      <c r="BI336" s="157">
        <f t="shared" si="28"/>
        <v>0</v>
      </c>
      <c r="BJ336" s="18" t="s">
        <v>89</v>
      </c>
      <c r="BK336" s="157">
        <f t="shared" si="29"/>
        <v>0</v>
      </c>
      <c r="BL336" s="18" t="s">
        <v>140</v>
      </c>
      <c r="BM336" s="156" t="s">
        <v>595</v>
      </c>
    </row>
    <row r="337" spans="1:65" s="2" customFormat="1" ht="33" customHeight="1">
      <c r="A337" s="33"/>
      <c r="B337" s="144"/>
      <c r="C337" s="183" t="s">
        <v>596</v>
      </c>
      <c r="D337" s="199" t="s">
        <v>225</v>
      </c>
      <c r="E337" s="218" t="s">
        <v>597</v>
      </c>
      <c r="F337" s="217" t="s">
        <v>598</v>
      </c>
      <c r="G337" s="219" t="s">
        <v>267</v>
      </c>
      <c r="H337" s="220">
        <v>24</v>
      </c>
      <c r="I337" s="221"/>
      <c r="J337" s="221">
        <f t="shared" si="20"/>
        <v>0</v>
      </c>
      <c r="K337" s="185" t="s">
        <v>139</v>
      </c>
      <c r="L337" s="190"/>
      <c r="M337" s="191" t="s">
        <v>1</v>
      </c>
      <c r="N337" s="192" t="s">
        <v>46</v>
      </c>
      <c r="O337" s="59"/>
      <c r="P337" s="154">
        <f t="shared" si="21"/>
        <v>0</v>
      </c>
      <c r="Q337" s="154">
        <v>1.9E-3</v>
      </c>
      <c r="R337" s="154">
        <f t="shared" si="22"/>
        <v>4.5600000000000002E-2</v>
      </c>
      <c r="S337" s="154">
        <v>0</v>
      </c>
      <c r="T337" s="155">
        <f t="shared" si="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176</v>
      </c>
      <c r="AT337" s="156" t="s">
        <v>225</v>
      </c>
      <c r="AU337" s="156" t="s">
        <v>91</v>
      </c>
      <c r="AY337" s="18" t="s">
        <v>133</v>
      </c>
      <c r="BE337" s="157">
        <f t="shared" si="24"/>
        <v>0</v>
      </c>
      <c r="BF337" s="157">
        <f t="shared" si="25"/>
        <v>0</v>
      </c>
      <c r="BG337" s="157">
        <f t="shared" si="26"/>
        <v>0</v>
      </c>
      <c r="BH337" s="157">
        <f t="shared" si="27"/>
        <v>0</v>
      </c>
      <c r="BI337" s="157">
        <f t="shared" si="28"/>
        <v>0</v>
      </c>
      <c r="BJ337" s="18" t="s">
        <v>89</v>
      </c>
      <c r="BK337" s="157">
        <f t="shared" si="29"/>
        <v>0</v>
      </c>
      <c r="BL337" s="18" t="s">
        <v>140</v>
      </c>
      <c r="BM337" s="156" t="s">
        <v>599</v>
      </c>
    </row>
    <row r="338" spans="1:65" s="2" customFormat="1" ht="49.15" customHeight="1">
      <c r="A338" s="33"/>
      <c r="B338" s="144"/>
      <c r="C338" s="145" t="s">
        <v>600</v>
      </c>
      <c r="D338" s="198" t="s">
        <v>135</v>
      </c>
      <c r="E338" s="146" t="s">
        <v>601</v>
      </c>
      <c r="F338" s="147" t="s">
        <v>602</v>
      </c>
      <c r="G338" s="148" t="s">
        <v>267</v>
      </c>
      <c r="H338" s="149">
        <v>1</v>
      </c>
      <c r="I338" s="150"/>
      <c r="J338" s="151">
        <f t="shared" si="20"/>
        <v>0</v>
      </c>
      <c r="K338" s="147" t="s">
        <v>139</v>
      </c>
      <c r="L338" s="34"/>
      <c r="M338" s="152" t="s">
        <v>1</v>
      </c>
      <c r="N338" s="153" t="s">
        <v>46</v>
      </c>
      <c r="O338" s="59"/>
      <c r="P338" s="154">
        <f t="shared" si="21"/>
        <v>0</v>
      </c>
      <c r="Q338" s="154">
        <v>2.81E-3</v>
      </c>
      <c r="R338" s="154">
        <f t="shared" si="22"/>
        <v>2.81E-3</v>
      </c>
      <c r="S338" s="154">
        <v>0</v>
      </c>
      <c r="T338" s="155">
        <f t="shared" si="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140</v>
      </c>
      <c r="AT338" s="156" t="s">
        <v>135</v>
      </c>
      <c r="AU338" s="156" t="s">
        <v>91</v>
      </c>
      <c r="AY338" s="18" t="s">
        <v>133</v>
      </c>
      <c r="BE338" s="157">
        <f t="shared" si="24"/>
        <v>0</v>
      </c>
      <c r="BF338" s="157">
        <f t="shared" si="25"/>
        <v>0</v>
      </c>
      <c r="BG338" s="157">
        <f t="shared" si="26"/>
        <v>0</v>
      </c>
      <c r="BH338" s="157">
        <f t="shared" si="27"/>
        <v>0</v>
      </c>
      <c r="BI338" s="157">
        <f t="shared" si="28"/>
        <v>0</v>
      </c>
      <c r="BJ338" s="18" t="s">
        <v>89</v>
      </c>
      <c r="BK338" s="157">
        <f t="shared" si="29"/>
        <v>0</v>
      </c>
      <c r="BL338" s="18" t="s">
        <v>140</v>
      </c>
      <c r="BM338" s="156" t="s">
        <v>603</v>
      </c>
    </row>
    <row r="339" spans="1:65" s="2" customFormat="1" ht="24.2" customHeight="1">
      <c r="A339" s="33"/>
      <c r="B339" s="144"/>
      <c r="C339" s="183" t="s">
        <v>604</v>
      </c>
      <c r="D339" s="199" t="s">
        <v>225</v>
      </c>
      <c r="E339" s="218" t="s">
        <v>605</v>
      </c>
      <c r="F339" s="217" t="s">
        <v>606</v>
      </c>
      <c r="G339" s="219" t="s">
        <v>267</v>
      </c>
      <c r="H339" s="220">
        <v>1</v>
      </c>
      <c r="I339" s="221"/>
      <c r="J339" s="221">
        <f t="shared" si="20"/>
        <v>0</v>
      </c>
      <c r="K339" s="185" t="s">
        <v>139</v>
      </c>
      <c r="L339" s="190"/>
      <c r="M339" s="191" t="s">
        <v>1</v>
      </c>
      <c r="N339" s="192" t="s">
        <v>46</v>
      </c>
      <c r="O339" s="59"/>
      <c r="P339" s="154">
        <f t="shared" si="21"/>
        <v>0</v>
      </c>
      <c r="Q339" s="154">
        <v>4.5999999999999999E-2</v>
      </c>
      <c r="R339" s="154">
        <f t="shared" si="22"/>
        <v>4.5999999999999999E-2</v>
      </c>
      <c r="S339" s="154">
        <v>0</v>
      </c>
      <c r="T339" s="155">
        <f t="shared" si="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176</v>
      </c>
      <c r="AT339" s="156" t="s">
        <v>225</v>
      </c>
      <c r="AU339" s="156" t="s">
        <v>91</v>
      </c>
      <c r="AY339" s="18" t="s">
        <v>133</v>
      </c>
      <c r="BE339" s="157">
        <f t="shared" si="24"/>
        <v>0</v>
      </c>
      <c r="BF339" s="157">
        <f t="shared" si="25"/>
        <v>0</v>
      </c>
      <c r="BG339" s="157">
        <f t="shared" si="26"/>
        <v>0</v>
      </c>
      <c r="BH339" s="157">
        <f t="shared" si="27"/>
        <v>0</v>
      </c>
      <c r="BI339" s="157">
        <f t="shared" si="28"/>
        <v>0</v>
      </c>
      <c r="BJ339" s="18" t="s">
        <v>89</v>
      </c>
      <c r="BK339" s="157">
        <f t="shared" si="29"/>
        <v>0</v>
      </c>
      <c r="BL339" s="18" t="s">
        <v>140</v>
      </c>
      <c r="BM339" s="156" t="s">
        <v>607</v>
      </c>
    </row>
    <row r="340" spans="1:65" s="2" customFormat="1" ht="24.2" customHeight="1">
      <c r="A340" s="33"/>
      <c r="B340" s="144"/>
      <c r="C340" s="183" t="s">
        <v>608</v>
      </c>
      <c r="D340" s="199" t="s">
        <v>225</v>
      </c>
      <c r="E340" s="218" t="s">
        <v>609</v>
      </c>
      <c r="F340" s="217" t="s">
        <v>610</v>
      </c>
      <c r="G340" s="219" t="s">
        <v>267</v>
      </c>
      <c r="H340" s="220">
        <v>1</v>
      </c>
      <c r="I340" s="221"/>
      <c r="J340" s="221">
        <f t="shared" si="20"/>
        <v>0</v>
      </c>
      <c r="K340" s="185" t="s">
        <v>1</v>
      </c>
      <c r="L340" s="190"/>
      <c r="M340" s="191" t="s">
        <v>1</v>
      </c>
      <c r="N340" s="192" t="s">
        <v>46</v>
      </c>
      <c r="O340" s="59"/>
      <c r="P340" s="154">
        <f t="shared" si="21"/>
        <v>0</v>
      </c>
      <c r="Q340" s="154">
        <v>6.5399999999999998E-3</v>
      </c>
      <c r="R340" s="154">
        <f t="shared" si="22"/>
        <v>6.5399999999999998E-3</v>
      </c>
      <c r="S340" s="154">
        <v>0</v>
      </c>
      <c r="T340" s="155">
        <f t="shared" si="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176</v>
      </c>
      <c r="AT340" s="156" t="s">
        <v>225</v>
      </c>
      <c r="AU340" s="156" t="s">
        <v>91</v>
      </c>
      <c r="AY340" s="18" t="s">
        <v>133</v>
      </c>
      <c r="BE340" s="157">
        <f t="shared" si="24"/>
        <v>0</v>
      </c>
      <c r="BF340" s="157">
        <f t="shared" si="25"/>
        <v>0</v>
      </c>
      <c r="BG340" s="157">
        <f t="shared" si="26"/>
        <v>0</v>
      </c>
      <c r="BH340" s="157">
        <f t="shared" si="27"/>
        <v>0</v>
      </c>
      <c r="BI340" s="157">
        <f t="shared" si="28"/>
        <v>0</v>
      </c>
      <c r="BJ340" s="18" t="s">
        <v>89</v>
      </c>
      <c r="BK340" s="157">
        <f t="shared" si="29"/>
        <v>0</v>
      </c>
      <c r="BL340" s="18" t="s">
        <v>140</v>
      </c>
      <c r="BM340" s="156" t="s">
        <v>611</v>
      </c>
    </row>
    <row r="341" spans="1:65" s="2" customFormat="1" ht="21.75" customHeight="1">
      <c r="A341" s="33"/>
      <c r="B341" s="144"/>
      <c r="C341" s="145" t="s">
        <v>612</v>
      </c>
      <c r="D341" s="145" t="s">
        <v>135</v>
      </c>
      <c r="E341" s="146" t="s">
        <v>613</v>
      </c>
      <c r="F341" s="147" t="s">
        <v>614</v>
      </c>
      <c r="G341" s="148" t="s">
        <v>168</v>
      </c>
      <c r="H341" s="149">
        <v>339.3</v>
      </c>
      <c r="I341" s="150"/>
      <c r="J341" s="151">
        <f t="shared" si="20"/>
        <v>0</v>
      </c>
      <c r="K341" s="147" t="s">
        <v>139</v>
      </c>
      <c r="L341" s="34"/>
      <c r="M341" s="152" t="s">
        <v>1</v>
      </c>
      <c r="N341" s="153" t="s">
        <v>46</v>
      </c>
      <c r="O341" s="59"/>
      <c r="P341" s="154">
        <f t="shared" si="21"/>
        <v>0</v>
      </c>
      <c r="Q341" s="154">
        <v>0</v>
      </c>
      <c r="R341" s="154">
        <f t="shared" si="22"/>
        <v>0</v>
      </c>
      <c r="S341" s="154">
        <v>0</v>
      </c>
      <c r="T341" s="155">
        <f t="shared" si="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140</v>
      </c>
      <c r="AT341" s="156" t="s">
        <v>135</v>
      </c>
      <c r="AU341" s="156" t="s">
        <v>91</v>
      </c>
      <c r="AY341" s="18" t="s">
        <v>133</v>
      </c>
      <c r="BE341" s="157">
        <f t="shared" si="24"/>
        <v>0</v>
      </c>
      <c r="BF341" s="157">
        <f t="shared" si="25"/>
        <v>0</v>
      </c>
      <c r="BG341" s="157">
        <f t="shared" si="26"/>
        <v>0</v>
      </c>
      <c r="BH341" s="157">
        <f t="shared" si="27"/>
        <v>0</v>
      </c>
      <c r="BI341" s="157">
        <f t="shared" si="28"/>
        <v>0</v>
      </c>
      <c r="BJ341" s="18" t="s">
        <v>89</v>
      </c>
      <c r="BK341" s="157">
        <f t="shared" si="29"/>
        <v>0</v>
      </c>
      <c r="BL341" s="18" t="s">
        <v>140</v>
      </c>
      <c r="BM341" s="156" t="s">
        <v>615</v>
      </c>
    </row>
    <row r="342" spans="1:65" s="2" customFormat="1" ht="24.2" customHeight="1">
      <c r="A342" s="33"/>
      <c r="B342" s="144"/>
      <c r="C342" s="145" t="s">
        <v>616</v>
      </c>
      <c r="D342" s="145" t="s">
        <v>135</v>
      </c>
      <c r="E342" s="146" t="s">
        <v>617</v>
      </c>
      <c r="F342" s="147" t="s">
        <v>618</v>
      </c>
      <c r="G342" s="148" t="s">
        <v>168</v>
      </c>
      <c r="H342" s="149">
        <v>339.3</v>
      </c>
      <c r="I342" s="150"/>
      <c r="J342" s="151">
        <f t="shared" si="20"/>
        <v>0</v>
      </c>
      <c r="K342" s="147" t="s">
        <v>139</v>
      </c>
      <c r="L342" s="34"/>
      <c r="M342" s="152" t="s">
        <v>1</v>
      </c>
      <c r="N342" s="153" t="s">
        <v>46</v>
      </c>
      <c r="O342" s="59"/>
      <c r="P342" s="154">
        <f t="shared" si="21"/>
        <v>0</v>
      </c>
      <c r="Q342" s="154">
        <v>0</v>
      </c>
      <c r="R342" s="154">
        <f t="shared" si="22"/>
        <v>0</v>
      </c>
      <c r="S342" s="154">
        <v>0</v>
      </c>
      <c r="T342" s="155">
        <f t="shared" si="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140</v>
      </c>
      <c r="AT342" s="156" t="s">
        <v>135</v>
      </c>
      <c r="AU342" s="156" t="s">
        <v>91</v>
      </c>
      <c r="AY342" s="18" t="s">
        <v>133</v>
      </c>
      <c r="BE342" s="157">
        <f t="shared" si="24"/>
        <v>0</v>
      </c>
      <c r="BF342" s="157">
        <f t="shared" si="25"/>
        <v>0</v>
      </c>
      <c r="BG342" s="157">
        <f t="shared" si="26"/>
        <v>0</v>
      </c>
      <c r="BH342" s="157">
        <f t="shared" si="27"/>
        <v>0</v>
      </c>
      <c r="BI342" s="157">
        <f t="shared" si="28"/>
        <v>0</v>
      </c>
      <c r="BJ342" s="18" t="s">
        <v>89</v>
      </c>
      <c r="BK342" s="157">
        <f t="shared" si="29"/>
        <v>0</v>
      </c>
      <c r="BL342" s="18" t="s">
        <v>140</v>
      </c>
      <c r="BM342" s="156" t="s">
        <v>619</v>
      </c>
    </row>
    <row r="343" spans="1:65" s="2" customFormat="1" ht="21.75" customHeight="1">
      <c r="A343" s="33"/>
      <c r="B343" s="144"/>
      <c r="C343" s="145" t="s">
        <v>620</v>
      </c>
      <c r="D343" s="145" t="s">
        <v>135</v>
      </c>
      <c r="E343" s="146" t="s">
        <v>621</v>
      </c>
      <c r="F343" s="147" t="s">
        <v>622</v>
      </c>
      <c r="G343" s="148" t="s">
        <v>168</v>
      </c>
      <c r="H343" s="149">
        <v>6</v>
      </c>
      <c r="I343" s="150"/>
      <c r="J343" s="151">
        <f t="shared" si="20"/>
        <v>0</v>
      </c>
      <c r="K343" s="147" t="s">
        <v>139</v>
      </c>
      <c r="L343" s="34"/>
      <c r="M343" s="152" t="s">
        <v>1</v>
      </c>
      <c r="N343" s="153" t="s">
        <v>46</v>
      </c>
      <c r="O343" s="59"/>
      <c r="P343" s="154">
        <f t="shared" si="21"/>
        <v>0</v>
      </c>
      <c r="Q343" s="154">
        <v>0</v>
      </c>
      <c r="R343" s="154">
        <f t="shared" si="22"/>
        <v>0</v>
      </c>
      <c r="S343" s="154">
        <v>0</v>
      </c>
      <c r="T343" s="155">
        <f t="shared" si="2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140</v>
      </c>
      <c r="AT343" s="156" t="s">
        <v>135</v>
      </c>
      <c r="AU343" s="156" t="s">
        <v>91</v>
      </c>
      <c r="AY343" s="18" t="s">
        <v>133</v>
      </c>
      <c r="BE343" s="157">
        <f t="shared" si="24"/>
        <v>0</v>
      </c>
      <c r="BF343" s="157">
        <f t="shared" si="25"/>
        <v>0</v>
      </c>
      <c r="BG343" s="157">
        <f t="shared" si="26"/>
        <v>0</v>
      </c>
      <c r="BH343" s="157">
        <f t="shared" si="27"/>
        <v>0</v>
      </c>
      <c r="BI343" s="157">
        <f t="shared" si="28"/>
        <v>0</v>
      </c>
      <c r="BJ343" s="18" t="s">
        <v>89</v>
      </c>
      <c r="BK343" s="157">
        <f t="shared" si="29"/>
        <v>0</v>
      </c>
      <c r="BL343" s="18" t="s">
        <v>140</v>
      </c>
      <c r="BM343" s="156" t="s">
        <v>623</v>
      </c>
    </row>
    <row r="344" spans="1:65" s="2" customFormat="1" ht="24.2" customHeight="1">
      <c r="A344" s="33"/>
      <c r="B344" s="144"/>
      <c r="C344" s="145" t="s">
        <v>624</v>
      </c>
      <c r="D344" s="145" t="s">
        <v>135</v>
      </c>
      <c r="E344" s="146" t="s">
        <v>625</v>
      </c>
      <c r="F344" s="147" t="s">
        <v>626</v>
      </c>
      <c r="G344" s="148" t="s">
        <v>168</v>
      </c>
      <c r="H344" s="149">
        <v>6</v>
      </c>
      <c r="I344" s="150"/>
      <c r="J344" s="151">
        <f t="shared" si="20"/>
        <v>0</v>
      </c>
      <c r="K344" s="147" t="s">
        <v>139</v>
      </c>
      <c r="L344" s="34"/>
      <c r="M344" s="152" t="s">
        <v>1</v>
      </c>
      <c r="N344" s="153" t="s">
        <v>46</v>
      </c>
      <c r="O344" s="59"/>
      <c r="P344" s="154">
        <f t="shared" si="21"/>
        <v>0</v>
      </c>
      <c r="Q344" s="154">
        <v>0</v>
      </c>
      <c r="R344" s="154">
        <f t="shared" si="22"/>
        <v>0</v>
      </c>
      <c r="S344" s="154">
        <v>0</v>
      </c>
      <c r="T344" s="155">
        <f t="shared" si="2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140</v>
      </c>
      <c r="AT344" s="156" t="s">
        <v>135</v>
      </c>
      <c r="AU344" s="156" t="s">
        <v>91</v>
      </c>
      <c r="AY344" s="18" t="s">
        <v>133</v>
      </c>
      <c r="BE344" s="157">
        <f t="shared" si="24"/>
        <v>0</v>
      </c>
      <c r="BF344" s="157">
        <f t="shared" si="25"/>
        <v>0</v>
      </c>
      <c r="BG344" s="157">
        <f t="shared" si="26"/>
        <v>0</v>
      </c>
      <c r="BH344" s="157">
        <f t="shared" si="27"/>
        <v>0</v>
      </c>
      <c r="BI344" s="157">
        <f t="shared" si="28"/>
        <v>0</v>
      </c>
      <c r="BJ344" s="18" t="s">
        <v>89</v>
      </c>
      <c r="BK344" s="157">
        <f t="shared" si="29"/>
        <v>0</v>
      </c>
      <c r="BL344" s="18" t="s">
        <v>140</v>
      </c>
      <c r="BM344" s="156" t="s">
        <v>627</v>
      </c>
    </row>
    <row r="345" spans="1:65" s="2" customFormat="1" ht="24.2" customHeight="1">
      <c r="A345" s="33"/>
      <c r="B345" s="144"/>
      <c r="C345" s="145" t="s">
        <v>628</v>
      </c>
      <c r="D345" s="145" t="s">
        <v>135</v>
      </c>
      <c r="E345" s="146" t="s">
        <v>629</v>
      </c>
      <c r="F345" s="147" t="s">
        <v>630</v>
      </c>
      <c r="G345" s="148" t="s">
        <v>267</v>
      </c>
      <c r="H345" s="149">
        <v>6</v>
      </c>
      <c r="I345" s="150"/>
      <c r="J345" s="151">
        <f t="shared" si="20"/>
        <v>0</v>
      </c>
      <c r="K345" s="147" t="s">
        <v>139</v>
      </c>
      <c r="L345" s="34"/>
      <c r="M345" s="152" t="s">
        <v>1</v>
      </c>
      <c r="N345" s="153" t="s">
        <v>46</v>
      </c>
      <c r="O345" s="59"/>
      <c r="P345" s="154">
        <f t="shared" si="21"/>
        <v>0</v>
      </c>
      <c r="Q345" s="154">
        <v>0.45937</v>
      </c>
      <c r="R345" s="154">
        <f t="shared" si="22"/>
        <v>2.7562199999999999</v>
      </c>
      <c r="S345" s="154">
        <v>0</v>
      </c>
      <c r="T345" s="155">
        <f t="shared" si="2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6" t="s">
        <v>140</v>
      </c>
      <c r="AT345" s="156" t="s">
        <v>135</v>
      </c>
      <c r="AU345" s="156" t="s">
        <v>91</v>
      </c>
      <c r="AY345" s="18" t="s">
        <v>133</v>
      </c>
      <c r="BE345" s="157">
        <f t="shared" si="24"/>
        <v>0</v>
      </c>
      <c r="BF345" s="157">
        <f t="shared" si="25"/>
        <v>0</v>
      </c>
      <c r="BG345" s="157">
        <f t="shared" si="26"/>
        <v>0</v>
      </c>
      <c r="BH345" s="157">
        <f t="shared" si="27"/>
        <v>0</v>
      </c>
      <c r="BI345" s="157">
        <f t="shared" si="28"/>
        <v>0</v>
      </c>
      <c r="BJ345" s="18" t="s">
        <v>89</v>
      </c>
      <c r="BK345" s="157">
        <f t="shared" si="29"/>
        <v>0</v>
      </c>
      <c r="BL345" s="18" t="s">
        <v>140</v>
      </c>
      <c r="BM345" s="156" t="s">
        <v>631</v>
      </c>
    </row>
    <row r="346" spans="1:65" s="2" customFormat="1" ht="24.2" customHeight="1">
      <c r="A346" s="33"/>
      <c r="B346" s="144"/>
      <c r="C346" s="145" t="s">
        <v>632</v>
      </c>
      <c r="D346" s="145" t="s">
        <v>135</v>
      </c>
      <c r="E346" s="146" t="s">
        <v>633</v>
      </c>
      <c r="F346" s="147" t="s">
        <v>634</v>
      </c>
      <c r="G346" s="148" t="s">
        <v>267</v>
      </c>
      <c r="H346" s="149">
        <v>2</v>
      </c>
      <c r="I346" s="150"/>
      <c r="J346" s="151">
        <f t="shared" si="20"/>
        <v>0</v>
      </c>
      <c r="K346" s="147" t="s">
        <v>139</v>
      </c>
      <c r="L346" s="34"/>
      <c r="M346" s="152" t="s">
        <v>1</v>
      </c>
      <c r="N346" s="153" t="s">
        <v>46</v>
      </c>
      <c r="O346" s="59"/>
      <c r="P346" s="154">
        <f t="shared" si="21"/>
        <v>0</v>
      </c>
      <c r="Q346" s="154">
        <v>0</v>
      </c>
      <c r="R346" s="154">
        <f t="shared" si="22"/>
        <v>0</v>
      </c>
      <c r="S346" s="154">
        <v>0.05</v>
      </c>
      <c r="T346" s="155">
        <f t="shared" si="23"/>
        <v>0.1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140</v>
      </c>
      <c r="AT346" s="156" t="s">
        <v>135</v>
      </c>
      <c r="AU346" s="156" t="s">
        <v>91</v>
      </c>
      <c r="AY346" s="18" t="s">
        <v>133</v>
      </c>
      <c r="BE346" s="157">
        <f t="shared" si="24"/>
        <v>0</v>
      </c>
      <c r="BF346" s="157">
        <f t="shared" si="25"/>
        <v>0</v>
      </c>
      <c r="BG346" s="157">
        <f t="shared" si="26"/>
        <v>0</v>
      </c>
      <c r="BH346" s="157">
        <f t="shared" si="27"/>
        <v>0</v>
      </c>
      <c r="BI346" s="157">
        <f t="shared" si="28"/>
        <v>0</v>
      </c>
      <c r="BJ346" s="18" t="s">
        <v>89</v>
      </c>
      <c r="BK346" s="157">
        <f t="shared" si="29"/>
        <v>0</v>
      </c>
      <c r="BL346" s="18" t="s">
        <v>140</v>
      </c>
      <c r="BM346" s="156" t="s">
        <v>635</v>
      </c>
    </row>
    <row r="347" spans="1:65" s="2" customFormat="1" ht="24.2" customHeight="1">
      <c r="A347" s="33"/>
      <c r="B347" s="144"/>
      <c r="C347" s="145" t="s">
        <v>636</v>
      </c>
      <c r="D347" s="145" t="s">
        <v>135</v>
      </c>
      <c r="E347" s="146" t="s">
        <v>637</v>
      </c>
      <c r="F347" s="147" t="s">
        <v>638</v>
      </c>
      <c r="G347" s="148" t="s">
        <v>267</v>
      </c>
      <c r="H347" s="149">
        <v>24</v>
      </c>
      <c r="I347" s="150"/>
      <c r="J347" s="151">
        <f t="shared" si="20"/>
        <v>0</v>
      </c>
      <c r="K347" s="147" t="s">
        <v>139</v>
      </c>
      <c r="L347" s="34"/>
      <c r="M347" s="152" t="s">
        <v>1</v>
      </c>
      <c r="N347" s="153" t="s">
        <v>46</v>
      </c>
      <c r="O347" s="59"/>
      <c r="P347" s="154">
        <f t="shared" si="21"/>
        <v>0</v>
      </c>
      <c r="Q347" s="154">
        <v>0.04</v>
      </c>
      <c r="R347" s="154">
        <f t="shared" si="22"/>
        <v>0.96</v>
      </c>
      <c r="S347" s="154">
        <v>0</v>
      </c>
      <c r="T347" s="155">
        <f t="shared" si="2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140</v>
      </c>
      <c r="AT347" s="156" t="s">
        <v>135</v>
      </c>
      <c r="AU347" s="156" t="s">
        <v>91</v>
      </c>
      <c r="AY347" s="18" t="s">
        <v>133</v>
      </c>
      <c r="BE347" s="157">
        <f t="shared" si="24"/>
        <v>0</v>
      </c>
      <c r="BF347" s="157">
        <f t="shared" si="25"/>
        <v>0</v>
      </c>
      <c r="BG347" s="157">
        <f t="shared" si="26"/>
        <v>0</v>
      </c>
      <c r="BH347" s="157">
        <f t="shared" si="27"/>
        <v>0</v>
      </c>
      <c r="BI347" s="157">
        <f t="shared" si="28"/>
        <v>0</v>
      </c>
      <c r="BJ347" s="18" t="s">
        <v>89</v>
      </c>
      <c r="BK347" s="157">
        <f t="shared" si="29"/>
        <v>0</v>
      </c>
      <c r="BL347" s="18" t="s">
        <v>140</v>
      </c>
      <c r="BM347" s="156" t="s">
        <v>639</v>
      </c>
    </row>
    <row r="348" spans="1:65" s="2" customFormat="1" ht="16.5" customHeight="1">
      <c r="A348" s="33"/>
      <c r="B348" s="144"/>
      <c r="C348" s="183" t="s">
        <v>640</v>
      </c>
      <c r="D348" s="183" t="s">
        <v>225</v>
      </c>
      <c r="E348" s="218" t="s">
        <v>641</v>
      </c>
      <c r="F348" s="217" t="s">
        <v>642</v>
      </c>
      <c r="G348" s="219" t="s">
        <v>267</v>
      </c>
      <c r="H348" s="220">
        <v>24</v>
      </c>
      <c r="I348" s="221"/>
      <c r="J348" s="221">
        <f t="shared" si="20"/>
        <v>0</v>
      </c>
      <c r="K348" s="185" t="s">
        <v>139</v>
      </c>
      <c r="L348" s="190"/>
      <c r="M348" s="191" t="s">
        <v>1</v>
      </c>
      <c r="N348" s="192" t="s">
        <v>46</v>
      </c>
      <c r="O348" s="59"/>
      <c r="P348" s="154">
        <f t="shared" si="21"/>
        <v>0</v>
      </c>
      <c r="Q348" s="154">
        <v>7.3000000000000001E-3</v>
      </c>
      <c r="R348" s="154">
        <f t="shared" si="22"/>
        <v>0.17519999999999999</v>
      </c>
      <c r="S348" s="154">
        <v>0</v>
      </c>
      <c r="T348" s="155">
        <f t="shared" si="2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176</v>
      </c>
      <c r="AT348" s="156" t="s">
        <v>225</v>
      </c>
      <c r="AU348" s="156" t="s">
        <v>91</v>
      </c>
      <c r="AY348" s="18" t="s">
        <v>133</v>
      </c>
      <c r="BE348" s="157">
        <f t="shared" si="24"/>
        <v>0</v>
      </c>
      <c r="BF348" s="157">
        <f t="shared" si="25"/>
        <v>0</v>
      </c>
      <c r="BG348" s="157">
        <f t="shared" si="26"/>
        <v>0</v>
      </c>
      <c r="BH348" s="157">
        <f t="shared" si="27"/>
        <v>0</v>
      </c>
      <c r="BI348" s="157">
        <f t="shared" si="28"/>
        <v>0</v>
      </c>
      <c r="BJ348" s="18" t="s">
        <v>89</v>
      </c>
      <c r="BK348" s="157">
        <f t="shared" si="29"/>
        <v>0</v>
      </c>
      <c r="BL348" s="18" t="s">
        <v>140</v>
      </c>
      <c r="BM348" s="156" t="s">
        <v>643</v>
      </c>
    </row>
    <row r="349" spans="1:65" s="2" customFormat="1" ht="24.2" customHeight="1">
      <c r="A349" s="33"/>
      <c r="B349" s="144"/>
      <c r="C349" s="183" t="s">
        <v>644</v>
      </c>
      <c r="D349" s="183" t="s">
        <v>225</v>
      </c>
      <c r="E349" s="218" t="s">
        <v>645</v>
      </c>
      <c r="F349" s="217" t="s">
        <v>646</v>
      </c>
      <c r="G349" s="219" t="s">
        <v>267</v>
      </c>
      <c r="H349" s="220">
        <v>24</v>
      </c>
      <c r="I349" s="221"/>
      <c r="J349" s="221">
        <f t="shared" si="20"/>
        <v>0</v>
      </c>
      <c r="K349" s="185" t="s">
        <v>1</v>
      </c>
      <c r="L349" s="190"/>
      <c r="M349" s="191" t="s">
        <v>1</v>
      </c>
      <c r="N349" s="192" t="s">
        <v>46</v>
      </c>
      <c r="O349" s="59"/>
      <c r="P349" s="154">
        <f t="shared" si="21"/>
        <v>0</v>
      </c>
      <c r="Q349" s="154">
        <v>6.4999999999999997E-4</v>
      </c>
      <c r="R349" s="154">
        <f t="shared" si="22"/>
        <v>1.5599999999999999E-2</v>
      </c>
      <c r="S349" s="154">
        <v>0</v>
      </c>
      <c r="T349" s="155">
        <f t="shared" si="2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176</v>
      </c>
      <c r="AT349" s="156" t="s">
        <v>225</v>
      </c>
      <c r="AU349" s="156" t="s">
        <v>91</v>
      </c>
      <c r="AY349" s="18" t="s">
        <v>133</v>
      </c>
      <c r="BE349" s="157">
        <f t="shared" si="24"/>
        <v>0</v>
      </c>
      <c r="BF349" s="157">
        <f t="shared" si="25"/>
        <v>0</v>
      </c>
      <c r="BG349" s="157">
        <f t="shared" si="26"/>
        <v>0</v>
      </c>
      <c r="BH349" s="157">
        <f t="shared" si="27"/>
        <v>0</v>
      </c>
      <c r="BI349" s="157">
        <f t="shared" si="28"/>
        <v>0</v>
      </c>
      <c r="BJ349" s="18" t="s">
        <v>89</v>
      </c>
      <c r="BK349" s="157">
        <f t="shared" si="29"/>
        <v>0</v>
      </c>
      <c r="BL349" s="18" t="s">
        <v>140</v>
      </c>
      <c r="BM349" s="156" t="s">
        <v>647</v>
      </c>
    </row>
    <row r="350" spans="1:65" s="2" customFormat="1" ht="24.2" customHeight="1">
      <c r="A350" s="33"/>
      <c r="B350" s="144"/>
      <c r="C350" s="145" t="s">
        <v>648</v>
      </c>
      <c r="D350" s="145" t="s">
        <v>135</v>
      </c>
      <c r="E350" s="146" t="s">
        <v>649</v>
      </c>
      <c r="F350" s="147" t="s">
        <v>650</v>
      </c>
      <c r="G350" s="148" t="s">
        <v>267</v>
      </c>
      <c r="H350" s="149">
        <v>10</v>
      </c>
      <c r="I350" s="150"/>
      <c r="J350" s="151">
        <f t="shared" si="20"/>
        <v>0</v>
      </c>
      <c r="K350" s="147" t="s">
        <v>139</v>
      </c>
      <c r="L350" s="34"/>
      <c r="M350" s="152" t="s">
        <v>1</v>
      </c>
      <c r="N350" s="153" t="s">
        <v>46</v>
      </c>
      <c r="O350" s="59"/>
      <c r="P350" s="154">
        <f t="shared" si="21"/>
        <v>0</v>
      </c>
      <c r="Q350" s="154">
        <v>0.04</v>
      </c>
      <c r="R350" s="154">
        <f t="shared" si="22"/>
        <v>0.4</v>
      </c>
      <c r="S350" s="154">
        <v>0</v>
      </c>
      <c r="T350" s="155">
        <f t="shared" si="2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140</v>
      </c>
      <c r="AT350" s="156" t="s">
        <v>135</v>
      </c>
      <c r="AU350" s="156" t="s">
        <v>91</v>
      </c>
      <c r="AY350" s="18" t="s">
        <v>133</v>
      </c>
      <c r="BE350" s="157">
        <f t="shared" si="24"/>
        <v>0</v>
      </c>
      <c r="BF350" s="157">
        <f t="shared" si="25"/>
        <v>0</v>
      </c>
      <c r="BG350" s="157">
        <f t="shared" si="26"/>
        <v>0</v>
      </c>
      <c r="BH350" s="157">
        <f t="shared" si="27"/>
        <v>0</v>
      </c>
      <c r="BI350" s="157">
        <f t="shared" si="28"/>
        <v>0</v>
      </c>
      <c r="BJ350" s="18" t="s">
        <v>89</v>
      </c>
      <c r="BK350" s="157">
        <f t="shared" si="29"/>
        <v>0</v>
      </c>
      <c r="BL350" s="18" t="s">
        <v>140</v>
      </c>
      <c r="BM350" s="156" t="s">
        <v>651</v>
      </c>
    </row>
    <row r="351" spans="1:65" s="2" customFormat="1" ht="24.2" customHeight="1">
      <c r="A351" s="33"/>
      <c r="B351" s="144"/>
      <c r="C351" s="183" t="s">
        <v>652</v>
      </c>
      <c r="D351" s="183" t="s">
        <v>225</v>
      </c>
      <c r="E351" s="218" t="s">
        <v>653</v>
      </c>
      <c r="F351" s="217" t="s">
        <v>654</v>
      </c>
      <c r="G351" s="219" t="s">
        <v>267</v>
      </c>
      <c r="H351" s="220">
        <v>10</v>
      </c>
      <c r="I351" s="221"/>
      <c r="J351" s="221">
        <f t="shared" si="20"/>
        <v>0</v>
      </c>
      <c r="K351" s="185" t="s">
        <v>139</v>
      </c>
      <c r="L351" s="190"/>
      <c r="M351" s="191" t="s">
        <v>1</v>
      </c>
      <c r="N351" s="192" t="s">
        <v>46</v>
      </c>
      <c r="O351" s="59"/>
      <c r="P351" s="154">
        <f t="shared" si="21"/>
        <v>0</v>
      </c>
      <c r="Q351" s="154">
        <v>1.3299999999999999E-2</v>
      </c>
      <c r="R351" s="154">
        <f t="shared" si="22"/>
        <v>0.13300000000000001</v>
      </c>
      <c r="S351" s="154">
        <v>0</v>
      </c>
      <c r="T351" s="155">
        <f t="shared" si="2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6" t="s">
        <v>176</v>
      </c>
      <c r="AT351" s="156" t="s">
        <v>225</v>
      </c>
      <c r="AU351" s="156" t="s">
        <v>91</v>
      </c>
      <c r="AY351" s="18" t="s">
        <v>133</v>
      </c>
      <c r="BE351" s="157">
        <f t="shared" si="24"/>
        <v>0</v>
      </c>
      <c r="BF351" s="157">
        <f t="shared" si="25"/>
        <v>0</v>
      </c>
      <c r="BG351" s="157">
        <f t="shared" si="26"/>
        <v>0</v>
      </c>
      <c r="BH351" s="157">
        <f t="shared" si="27"/>
        <v>0</v>
      </c>
      <c r="BI351" s="157">
        <f t="shared" si="28"/>
        <v>0</v>
      </c>
      <c r="BJ351" s="18" t="s">
        <v>89</v>
      </c>
      <c r="BK351" s="157">
        <f t="shared" si="29"/>
        <v>0</v>
      </c>
      <c r="BL351" s="18" t="s">
        <v>140</v>
      </c>
      <c r="BM351" s="156" t="s">
        <v>655</v>
      </c>
    </row>
    <row r="352" spans="1:65" s="2" customFormat="1" ht="24.2" customHeight="1">
      <c r="A352" s="33"/>
      <c r="B352" s="144"/>
      <c r="C352" s="183" t="s">
        <v>656</v>
      </c>
      <c r="D352" s="183" t="s">
        <v>225</v>
      </c>
      <c r="E352" s="218" t="s">
        <v>645</v>
      </c>
      <c r="F352" s="217" t="s">
        <v>646</v>
      </c>
      <c r="G352" s="219" t="s">
        <v>267</v>
      </c>
      <c r="H352" s="220">
        <v>10</v>
      </c>
      <c r="I352" s="221"/>
      <c r="J352" s="221">
        <f t="shared" si="20"/>
        <v>0</v>
      </c>
      <c r="K352" s="185" t="s">
        <v>1</v>
      </c>
      <c r="L352" s="190"/>
      <c r="M352" s="191" t="s">
        <v>1</v>
      </c>
      <c r="N352" s="192" t="s">
        <v>46</v>
      </c>
      <c r="O352" s="59"/>
      <c r="P352" s="154">
        <f t="shared" si="21"/>
        <v>0</v>
      </c>
      <c r="Q352" s="154">
        <v>6.4999999999999997E-4</v>
      </c>
      <c r="R352" s="154">
        <f t="shared" si="22"/>
        <v>6.4999999999999997E-3</v>
      </c>
      <c r="S352" s="154">
        <v>0</v>
      </c>
      <c r="T352" s="155">
        <f t="shared" si="2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6" t="s">
        <v>176</v>
      </c>
      <c r="AT352" s="156" t="s">
        <v>225</v>
      </c>
      <c r="AU352" s="156" t="s">
        <v>91</v>
      </c>
      <c r="AY352" s="18" t="s">
        <v>133</v>
      </c>
      <c r="BE352" s="157">
        <f t="shared" si="24"/>
        <v>0</v>
      </c>
      <c r="BF352" s="157">
        <f t="shared" si="25"/>
        <v>0</v>
      </c>
      <c r="BG352" s="157">
        <f t="shared" si="26"/>
        <v>0</v>
      </c>
      <c r="BH352" s="157">
        <f t="shared" si="27"/>
        <v>0</v>
      </c>
      <c r="BI352" s="157">
        <f t="shared" si="28"/>
        <v>0</v>
      </c>
      <c r="BJ352" s="18" t="s">
        <v>89</v>
      </c>
      <c r="BK352" s="157">
        <f t="shared" si="29"/>
        <v>0</v>
      </c>
      <c r="BL352" s="18" t="s">
        <v>140</v>
      </c>
      <c r="BM352" s="156" t="s">
        <v>657</v>
      </c>
    </row>
    <row r="353" spans="1:65" s="2" customFormat="1" ht="24.2" customHeight="1">
      <c r="A353" s="33"/>
      <c r="B353" s="144"/>
      <c r="C353" s="145" t="s">
        <v>658</v>
      </c>
      <c r="D353" s="145" t="s">
        <v>135</v>
      </c>
      <c r="E353" s="146" t="s">
        <v>659</v>
      </c>
      <c r="F353" s="147" t="s">
        <v>660</v>
      </c>
      <c r="G353" s="148" t="s">
        <v>267</v>
      </c>
      <c r="H353" s="149">
        <v>1</v>
      </c>
      <c r="I353" s="150"/>
      <c r="J353" s="151">
        <f t="shared" si="20"/>
        <v>0</v>
      </c>
      <c r="K353" s="147" t="s">
        <v>139</v>
      </c>
      <c r="L353" s="34"/>
      <c r="M353" s="152" t="s">
        <v>1</v>
      </c>
      <c r="N353" s="153" t="s">
        <v>46</v>
      </c>
      <c r="O353" s="59"/>
      <c r="P353" s="154">
        <f t="shared" si="21"/>
        <v>0</v>
      </c>
      <c r="Q353" s="154">
        <v>0.05</v>
      </c>
      <c r="R353" s="154">
        <f t="shared" si="22"/>
        <v>0.05</v>
      </c>
      <c r="S353" s="154">
        <v>0</v>
      </c>
      <c r="T353" s="155">
        <f t="shared" si="2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140</v>
      </c>
      <c r="AT353" s="156" t="s">
        <v>135</v>
      </c>
      <c r="AU353" s="156" t="s">
        <v>91</v>
      </c>
      <c r="AY353" s="18" t="s">
        <v>133</v>
      </c>
      <c r="BE353" s="157">
        <f t="shared" si="24"/>
        <v>0</v>
      </c>
      <c r="BF353" s="157">
        <f t="shared" si="25"/>
        <v>0</v>
      </c>
      <c r="BG353" s="157">
        <f t="shared" si="26"/>
        <v>0</v>
      </c>
      <c r="BH353" s="157">
        <f t="shared" si="27"/>
        <v>0</v>
      </c>
      <c r="BI353" s="157">
        <f t="shared" si="28"/>
        <v>0</v>
      </c>
      <c r="BJ353" s="18" t="s">
        <v>89</v>
      </c>
      <c r="BK353" s="157">
        <f t="shared" si="29"/>
        <v>0</v>
      </c>
      <c r="BL353" s="18" t="s">
        <v>140</v>
      </c>
      <c r="BM353" s="156" t="s">
        <v>661</v>
      </c>
    </row>
    <row r="354" spans="1:65" s="2" customFormat="1" ht="16.5" customHeight="1">
      <c r="A354" s="33"/>
      <c r="B354" s="144"/>
      <c r="C354" s="183" t="s">
        <v>662</v>
      </c>
      <c r="D354" s="183" t="s">
        <v>225</v>
      </c>
      <c r="E354" s="218" t="s">
        <v>663</v>
      </c>
      <c r="F354" s="217" t="s">
        <v>664</v>
      </c>
      <c r="G354" s="219" t="s">
        <v>267</v>
      </c>
      <c r="H354" s="220">
        <v>1</v>
      </c>
      <c r="I354" s="221"/>
      <c r="J354" s="221">
        <f t="shared" si="20"/>
        <v>0</v>
      </c>
      <c r="K354" s="185" t="s">
        <v>139</v>
      </c>
      <c r="L354" s="190"/>
      <c r="M354" s="191" t="s">
        <v>1</v>
      </c>
      <c r="N354" s="192" t="s">
        <v>46</v>
      </c>
      <c r="O354" s="59"/>
      <c r="P354" s="154">
        <f t="shared" si="21"/>
        <v>0</v>
      </c>
      <c r="Q354" s="154">
        <v>2.9499999999999998E-2</v>
      </c>
      <c r="R354" s="154">
        <f t="shared" si="22"/>
        <v>2.9499999999999998E-2</v>
      </c>
      <c r="S354" s="154">
        <v>0</v>
      </c>
      <c r="T354" s="155">
        <f t="shared" si="2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6" t="s">
        <v>176</v>
      </c>
      <c r="AT354" s="156" t="s">
        <v>225</v>
      </c>
      <c r="AU354" s="156" t="s">
        <v>91</v>
      </c>
      <c r="AY354" s="18" t="s">
        <v>133</v>
      </c>
      <c r="BE354" s="157">
        <f t="shared" si="24"/>
        <v>0</v>
      </c>
      <c r="BF354" s="157">
        <f t="shared" si="25"/>
        <v>0</v>
      </c>
      <c r="BG354" s="157">
        <f t="shared" si="26"/>
        <v>0</v>
      </c>
      <c r="BH354" s="157">
        <f t="shared" si="27"/>
        <v>0</v>
      </c>
      <c r="BI354" s="157">
        <f t="shared" si="28"/>
        <v>0</v>
      </c>
      <c r="BJ354" s="18" t="s">
        <v>89</v>
      </c>
      <c r="BK354" s="157">
        <f t="shared" si="29"/>
        <v>0</v>
      </c>
      <c r="BL354" s="18" t="s">
        <v>140</v>
      </c>
      <c r="BM354" s="156" t="s">
        <v>665</v>
      </c>
    </row>
    <row r="355" spans="1:65" s="2" customFormat="1" ht="24.2" customHeight="1">
      <c r="A355" s="33"/>
      <c r="B355" s="144"/>
      <c r="C355" s="183" t="s">
        <v>666</v>
      </c>
      <c r="D355" s="183" t="s">
        <v>225</v>
      </c>
      <c r="E355" s="218" t="s">
        <v>667</v>
      </c>
      <c r="F355" s="217" t="s">
        <v>668</v>
      </c>
      <c r="G355" s="219" t="s">
        <v>267</v>
      </c>
      <c r="H355" s="220">
        <v>1</v>
      </c>
      <c r="I355" s="221"/>
      <c r="J355" s="221">
        <f t="shared" si="20"/>
        <v>0</v>
      </c>
      <c r="K355" s="185" t="s">
        <v>1</v>
      </c>
      <c r="L355" s="190"/>
      <c r="M355" s="191" t="s">
        <v>1</v>
      </c>
      <c r="N355" s="192" t="s">
        <v>46</v>
      </c>
      <c r="O355" s="59"/>
      <c r="P355" s="154">
        <f t="shared" si="21"/>
        <v>0</v>
      </c>
      <c r="Q355" s="154">
        <v>1.9E-3</v>
      </c>
      <c r="R355" s="154">
        <f t="shared" si="22"/>
        <v>1.9E-3</v>
      </c>
      <c r="S355" s="154">
        <v>0</v>
      </c>
      <c r="T355" s="155">
        <f t="shared" si="2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176</v>
      </c>
      <c r="AT355" s="156" t="s">
        <v>225</v>
      </c>
      <c r="AU355" s="156" t="s">
        <v>91</v>
      </c>
      <c r="AY355" s="18" t="s">
        <v>133</v>
      </c>
      <c r="BE355" s="157">
        <f t="shared" si="24"/>
        <v>0</v>
      </c>
      <c r="BF355" s="157">
        <f t="shared" si="25"/>
        <v>0</v>
      </c>
      <c r="BG355" s="157">
        <f t="shared" si="26"/>
        <v>0</v>
      </c>
      <c r="BH355" s="157">
        <f t="shared" si="27"/>
        <v>0</v>
      </c>
      <c r="BI355" s="157">
        <f t="shared" si="28"/>
        <v>0</v>
      </c>
      <c r="BJ355" s="18" t="s">
        <v>89</v>
      </c>
      <c r="BK355" s="157">
        <f t="shared" si="29"/>
        <v>0</v>
      </c>
      <c r="BL355" s="18" t="s">
        <v>140</v>
      </c>
      <c r="BM355" s="156" t="s">
        <v>669</v>
      </c>
    </row>
    <row r="356" spans="1:65" s="2" customFormat="1" ht="24.2" customHeight="1">
      <c r="A356" s="33"/>
      <c r="B356" s="144"/>
      <c r="C356" s="145" t="s">
        <v>670</v>
      </c>
      <c r="D356" s="145" t="s">
        <v>135</v>
      </c>
      <c r="E356" s="146" t="s">
        <v>671</v>
      </c>
      <c r="F356" s="147" t="s">
        <v>672</v>
      </c>
      <c r="G356" s="148" t="s">
        <v>168</v>
      </c>
      <c r="H356" s="149">
        <v>345.3</v>
      </c>
      <c r="I356" s="150"/>
      <c r="J356" s="151">
        <f t="shared" si="20"/>
        <v>0</v>
      </c>
      <c r="K356" s="147" t="s">
        <v>139</v>
      </c>
      <c r="L356" s="34"/>
      <c r="M356" s="152" t="s">
        <v>1</v>
      </c>
      <c r="N356" s="153" t="s">
        <v>46</v>
      </c>
      <c r="O356" s="59"/>
      <c r="P356" s="154">
        <f t="shared" si="21"/>
        <v>0</v>
      </c>
      <c r="Q356" s="154">
        <v>9.0000000000000006E-5</v>
      </c>
      <c r="R356" s="154">
        <f t="shared" si="22"/>
        <v>3.1077000000000004E-2</v>
      </c>
      <c r="S356" s="154">
        <v>0</v>
      </c>
      <c r="T356" s="155">
        <f t="shared" si="23"/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6" t="s">
        <v>140</v>
      </c>
      <c r="AT356" s="156" t="s">
        <v>135</v>
      </c>
      <c r="AU356" s="156" t="s">
        <v>91</v>
      </c>
      <c r="AY356" s="18" t="s">
        <v>133</v>
      </c>
      <c r="BE356" s="157">
        <f t="shared" si="24"/>
        <v>0</v>
      </c>
      <c r="BF356" s="157">
        <f t="shared" si="25"/>
        <v>0</v>
      </c>
      <c r="BG356" s="157">
        <f t="shared" si="26"/>
        <v>0</v>
      </c>
      <c r="BH356" s="157">
        <f t="shared" si="27"/>
        <v>0</v>
      </c>
      <c r="BI356" s="157">
        <f t="shared" si="28"/>
        <v>0</v>
      </c>
      <c r="BJ356" s="18" t="s">
        <v>89</v>
      </c>
      <c r="BK356" s="157">
        <f t="shared" si="29"/>
        <v>0</v>
      </c>
      <c r="BL356" s="18" t="s">
        <v>140</v>
      </c>
      <c r="BM356" s="156" t="s">
        <v>673</v>
      </c>
    </row>
    <row r="357" spans="1:65" s="14" customFormat="1">
      <c r="B357" s="166"/>
      <c r="D357" s="159" t="s">
        <v>142</v>
      </c>
      <c r="E357" s="167" t="s">
        <v>1</v>
      </c>
      <c r="F357" s="168" t="s">
        <v>674</v>
      </c>
      <c r="H357" s="169">
        <v>345.3</v>
      </c>
      <c r="I357" s="170"/>
      <c r="L357" s="166"/>
      <c r="M357" s="171"/>
      <c r="N357" s="172"/>
      <c r="O357" s="172"/>
      <c r="P357" s="172"/>
      <c r="Q357" s="172"/>
      <c r="R357" s="172"/>
      <c r="S357" s="172"/>
      <c r="T357" s="173"/>
      <c r="AT357" s="167" t="s">
        <v>142</v>
      </c>
      <c r="AU357" s="167" t="s">
        <v>91</v>
      </c>
      <c r="AV357" s="14" t="s">
        <v>91</v>
      </c>
      <c r="AW357" s="14" t="s">
        <v>36</v>
      </c>
      <c r="AX357" s="14" t="s">
        <v>89</v>
      </c>
      <c r="AY357" s="167" t="s">
        <v>133</v>
      </c>
    </row>
    <row r="358" spans="1:65" s="2" customFormat="1" ht="24.2" customHeight="1">
      <c r="A358" s="33"/>
      <c r="B358" s="144"/>
      <c r="C358" s="145" t="s">
        <v>675</v>
      </c>
      <c r="D358" s="145" t="s">
        <v>135</v>
      </c>
      <c r="E358" s="146" t="s">
        <v>676</v>
      </c>
      <c r="F358" s="147" t="s">
        <v>677</v>
      </c>
      <c r="G358" s="148" t="s">
        <v>267</v>
      </c>
      <c r="H358" s="149">
        <v>27</v>
      </c>
      <c r="I358" s="150"/>
      <c r="J358" s="151">
        <f>ROUND(I358*H358,2)</f>
        <v>0</v>
      </c>
      <c r="K358" s="147" t="s">
        <v>1</v>
      </c>
      <c r="L358" s="34"/>
      <c r="M358" s="152" t="s">
        <v>1</v>
      </c>
      <c r="N358" s="153" t="s">
        <v>46</v>
      </c>
      <c r="O358" s="59"/>
      <c r="P358" s="154">
        <f>O358*H358</f>
        <v>0</v>
      </c>
      <c r="Q358" s="154">
        <v>1.4999999999999999E-4</v>
      </c>
      <c r="R358" s="154">
        <f>Q358*H358</f>
        <v>4.0499999999999998E-3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140</v>
      </c>
      <c r="AT358" s="156" t="s">
        <v>135</v>
      </c>
      <c r="AU358" s="156" t="s">
        <v>91</v>
      </c>
      <c r="AY358" s="18" t="s">
        <v>133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89</v>
      </c>
      <c r="BK358" s="157">
        <f>ROUND(I358*H358,2)</f>
        <v>0</v>
      </c>
      <c r="BL358" s="18" t="s">
        <v>140</v>
      </c>
      <c r="BM358" s="156" t="s">
        <v>678</v>
      </c>
    </row>
    <row r="359" spans="1:65" s="13" customFormat="1">
      <c r="B359" s="158"/>
      <c r="D359" s="159" t="s">
        <v>142</v>
      </c>
      <c r="E359" s="160" t="s">
        <v>1</v>
      </c>
      <c r="F359" s="161" t="s">
        <v>679</v>
      </c>
      <c r="H359" s="160" t="s">
        <v>1</v>
      </c>
      <c r="I359" s="162"/>
      <c r="L359" s="158"/>
      <c r="M359" s="163"/>
      <c r="N359" s="164"/>
      <c r="O359" s="164"/>
      <c r="P359" s="164"/>
      <c r="Q359" s="164"/>
      <c r="R359" s="164"/>
      <c r="S359" s="164"/>
      <c r="T359" s="165"/>
      <c r="AT359" s="160" t="s">
        <v>142</v>
      </c>
      <c r="AU359" s="160" t="s">
        <v>91</v>
      </c>
      <c r="AV359" s="13" t="s">
        <v>89</v>
      </c>
      <c r="AW359" s="13" t="s">
        <v>36</v>
      </c>
      <c r="AX359" s="13" t="s">
        <v>81</v>
      </c>
      <c r="AY359" s="160" t="s">
        <v>133</v>
      </c>
    </row>
    <row r="360" spans="1:65" s="14" customFormat="1">
      <c r="B360" s="166"/>
      <c r="D360" s="159" t="s">
        <v>142</v>
      </c>
      <c r="E360" s="167" t="s">
        <v>1</v>
      </c>
      <c r="F360" s="168" t="s">
        <v>286</v>
      </c>
      <c r="H360" s="169">
        <v>27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7" t="s">
        <v>142</v>
      </c>
      <c r="AU360" s="167" t="s">
        <v>91</v>
      </c>
      <c r="AV360" s="14" t="s">
        <v>91</v>
      </c>
      <c r="AW360" s="14" t="s">
        <v>36</v>
      </c>
      <c r="AX360" s="14" t="s">
        <v>89</v>
      </c>
      <c r="AY360" s="167" t="s">
        <v>133</v>
      </c>
    </row>
    <row r="361" spans="1:65" s="12" customFormat="1" ht="22.9" customHeight="1">
      <c r="B361" s="131"/>
      <c r="D361" s="132" t="s">
        <v>80</v>
      </c>
      <c r="E361" s="142" t="s">
        <v>182</v>
      </c>
      <c r="F361" s="142" t="s">
        <v>680</v>
      </c>
      <c r="I361" s="134"/>
      <c r="J361" s="143">
        <f>BK361</f>
        <v>0</v>
      </c>
      <c r="L361" s="131"/>
      <c r="M361" s="136"/>
      <c r="N361" s="137"/>
      <c r="O361" s="137"/>
      <c r="P361" s="138">
        <f>SUM(P362:P369)</f>
        <v>0</v>
      </c>
      <c r="Q361" s="137"/>
      <c r="R361" s="138">
        <f>SUM(R362:R369)</f>
        <v>0.23862999999999998</v>
      </c>
      <c r="S361" s="137"/>
      <c r="T361" s="139">
        <f>SUM(T362:T369)</f>
        <v>0</v>
      </c>
      <c r="AR361" s="132" t="s">
        <v>89</v>
      </c>
      <c r="AT361" s="140" t="s">
        <v>80</v>
      </c>
      <c r="AU361" s="140" t="s">
        <v>89</v>
      </c>
      <c r="AY361" s="132" t="s">
        <v>133</v>
      </c>
      <c r="BK361" s="141">
        <f>SUM(BK362:BK369)</f>
        <v>0</v>
      </c>
    </row>
    <row r="362" spans="1:65" s="2" customFormat="1" ht="37.9" customHeight="1">
      <c r="A362" s="33"/>
      <c r="B362" s="144"/>
      <c r="C362" s="145" t="s">
        <v>681</v>
      </c>
      <c r="D362" s="145" t="s">
        <v>135</v>
      </c>
      <c r="E362" s="146" t="s">
        <v>682</v>
      </c>
      <c r="F362" s="147" t="s">
        <v>683</v>
      </c>
      <c r="G362" s="148" t="s">
        <v>168</v>
      </c>
      <c r="H362" s="149">
        <v>681.8</v>
      </c>
      <c r="I362" s="150"/>
      <c r="J362" s="151">
        <f>ROUND(I362*H362,2)</f>
        <v>0</v>
      </c>
      <c r="K362" s="147" t="s">
        <v>139</v>
      </c>
      <c r="L362" s="34"/>
      <c r="M362" s="152" t="s">
        <v>1</v>
      </c>
      <c r="N362" s="153" t="s">
        <v>46</v>
      </c>
      <c r="O362" s="59"/>
      <c r="P362" s="154">
        <f>O362*H362</f>
        <v>0</v>
      </c>
      <c r="Q362" s="154">
        <v>1.0000000000000001E-5</v>
      </c>
      <c r="R362" s="154">
        <f>Q362*H362</f>
        <v>6.8180000000000003E-3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140</v>
      </c>
      <c r="AT362" s="156" t="s">
        <v>135</v>
      </c>
      <c r="AU362" s="156" t="s">
        <v>91</v>
      </c>
      <c r="AY362" s="18" t="s">
        <v>133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89</v>
      </c>
      <c r="BK362" s="157">
        <f>ROUND(I362*H362,2)</f>
        <v>0</v>
      </c>
      <c r="BL362" s="18" t="s">
        <v>140</v>
      </c>
      <c r="BM362" s="156" t="s">
        <v>684</v>
      </c>
    </row>
    <row r="363" spans="1:65" s="14" customFormat="1">
      <c r="B363" s="166"/>
      <c r="D363" s="159" t="s">
        <v>142</v>
      </c>
      <c r="E363" s="167" t="s">
        <v>1</v>
      </c>
      <c r="F363" s="168" t="s">
        <v>685</v>
      </c>
      <c r="H363" s="169">
        <v>681.8</v>
      </c>
      <c r="I363" s="170"/>
      <c r="L363" s="166"/>
      <c r="M363" s="171"/>
      <c r="N363" s="172"/>
      <c r="O363" s="172"/>
      <c r="P363" s="172"/>
      <c r="Q363" s="172"/>
      <c r="R363" s="172"/>
      <c r="S363" s="172"/>
      <c r="T363" s="173"/>
      <c r="AT363" s="167" t="s">
        <v>142</v>
      </c>
      <c r="AU363" s="167" t="s">
        <v>91</v>
      </c>
      <c r="AV363" s="14" t="s">
        <v>91</v>
      </c>
      <c r="AW363" s="14" t="s">
        <v>36</v>
      </c>
      <c r="AX363" s="14" t="s">
        <v>89</v>
      </c>
      <c r="AY363" s="167" t="s">
        <v>133</v>
      </c>
    </row>
    <row r="364" spans="1:65" s="2" customFormat="1" ht="55.5" customHeight="1">
      <c r="A364" s="33"/>
      <c r="B364" s="144"/>
      <c r="C364" s="145" t="s">
        <v>686</v>
      </c>
      <c r="D364" s="145" t="s">
        <v>135</v>
      </c>
      <c r="E364" s="146" t="s">
        <v>687</v>
      </c>
      <c r="F364" s="147" t="s">
        <v>688</v>
      </c>
      <c r="G364" s="148" t="s">
        <v>168</v>
      </c>
      <c r="H364" s="149">
        <v>681.8</v>
      </c>
      <c r="I364" s="150"/>
      <c r="J364" s="151">
        <f>ROUND(I364*H364,2)</f>
        <v>0</v>
      </c>
      <c r="K364" s="147" t="s">
        <v>139</v>
      </c>
      <c r="L364" s="34"/>
      <c r="M364" s="152" t="s">
        <v>1</v>
      </c>
      <c r="N364" s="153" t="s">
        <v>46</v>
      </c>
      <c r="O364" s="59"/>
      <c r="P364" s="154">
        <f>O364*H364</f>
        <v>0</v>
      </c>
      <c r="Q364" s="154">
        <v>3.4000000000000002E-4</v>
      </c>
      <c r="R364" s="154">
        <f>Q364*H364</f>
        <v>0.23181199999999999</v>
      </c>
      <c r="S364" s="154">
        <v>0</v>
      </c>
      <c r="T364" s="15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6" t="s">
        <v>140</v>
      </c>
      <c r="AT364" s="156" t="s">
        <v>135</v>
      </c>
      <c r="AU364" s="156" t="s">
        <v>91</v>
      </c>
      <c r="AY364" s="18" t="s">
        <v>133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8" t="s">
        <v>89</v>
      </c>
      <c r="BK364" s="157">
        <f>ROUND(I364*H364,2)</f>
        <v>0</v>
      </c>
      <c r="BL364" s="18" t="s">
        <v>140</v>
      </c>
      <c r="BM364" s="156" t="s">
        <v>689</v>
      </c>
    </row>
    <row r="365" spans="1:65" s="14" customFormat="1">
      <c r="B365" s="166"/>
      <c r="D365" s="159" t="s">
        <v>142</v>
      </c>
      <c r="E365" s="167" t="s">
        <v>1</v>
      </c>
      <c r="F365" s="168" t="s">
        <v>685</v>
      </c>
      <c r="H365" s="169">
        <v>681.8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7" t="s">
        <v>142</v>
      </c>
      <c r="AU365" s="167" t="s">
        <v>91</v>
      </c>
      <c r="AV365" s="14" t="s">
        <v>91</v>
      </c>
      <c r="AW365" s="14" t="s">
        <v>36</v>
      </c>
      <c r="AX365" s="14" t="s">
        <v>89</v>
      </c>
      <c r="AY365" s="167" t="s">
        <v>133</v>
      </c>
    </row>
    <row r="366" spans="1:65" s="2" customFormat="1" ht="37.9" customHeight="1">
      <c r="A366" s="33"/>
      <c r="B366" s="144"/>
      <c r="C366" s="145" t="s">
        <v>690</v>
      </c>
      <c r="D366" s="145" t="s">
        <v>135</v>
      </c>
      <c r="E366" s="146" t="s">
        <v>691</v>
      </c>
      <c r="F366" s="147" t="s">
        <v>692</v>
      </c>
      <c r="G366" s="148" t="s">
        <v>168</v>
      </c>
      <c r="H366" s="149">
        <v>681.8</v>
      </c>
      <c r="I366" s="150"/>
      <c r="J366" s="151">
        <f>ROUND(I366*H366,2)</f>
        <v>0</v>
      </c>
      <c r="K366" s="147" t="s">
        <v>139</v>
      </c>
      <c r="L366" s="34"/>
      <c r="M366" s="152" t="s">
        <v>1</v>
      </c>
      <c r="N366" s="153" t="s">
        <v>46</v>
      </c>
      <c r="O366" s="59"/>
      <c r="P366" s="154">
        <f>O366*H366</f>
        <v>0</v>
      </c>
      <c r="Q366" s="154">
        <v>0</v>
      </c>
      <c r="R366" s="154">
        <f>Q366*H366</f>
        <v>0</v>
      </c>
      <c r="S366" s="154">
        <v>0</v>
      </c>
      <c r="T366" s="15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6" t="s">
        <v>140</v>
      </c>
      <c r="AT366" s="156" t="s">
        <v>135</v>
      </c>
      <c r="AU366" s="156" t="s">
        <v>91</v>
      </c>
      <c r="AY366" s="18" t="s">
        <v>133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89</v>
      </c>
      <c r="BK366" s="157">
        <f>ROUND(I366*H366,2)</f>
        <v>0</v>
      </c>
      <c r="BL366" s="18" t="s">
        <v>140</v>
      </c>
      <c r="BM366" s="156" t="s">
        <v>693</v>
      </c>
    </row>
    <row r="367" spans="1:65" s="14" customFormat="1">
      <c r="B367" s="166"/>
      <c r="D367" s="159" t="s">
        <v>142</v>
      </c>
      <c r="E367" s="167" t="s">
        <v>1</v>
      </c>
      <c r="F367" s="168" t="s">
        <v>685</v>
      </c>
      <c r="H367" s="169">
        <v>681.8</v>
      </c>
      <c r="I367" s="170"/>
      <c r="L367" s="166"/>
      <c r="M367" s="171"/>
      <c r="N367" s="172"/>
      <c r="O367" s="172"/>
      <c r="P367" s="172"/>
      <c r="Q367" s="172"/>
      <c r="R367" s="172"/>
      <c r="S367" s="172"/>
      <c r="T367" s="173"/>
      <c r="AT367" s="167" t="s">
        <v>142</v>
      </c>
      <c r="AU367" s="167" t="s">
        <v>91</v>
      </c>
      <c r="AV367" s="14" t="s">
        <v>91</v>
      </c>
      <c r="AW367" s="14" t="s">
        <v>36</v>
      </c>
      <c r="AX367" s="14" t="s">
        <v>89</v>
      </c>
      <c r="AY367" s="167" t="s">
        <v>133</v>
      </c>
    </row>
    <row r="368" spans="1:65" s="2" customFormat="1" ht="24.2" customHeight="1">
      <c r="A368" s="33"/>
      <c r="B368" s="144"/>
      <c r="C368" s="145" t="s">
        <v>694</v>
      </c>
      <c r="D368" s="145" t="s">
        <v>135</v>
      </c>
      <c r="E368" s="146" t="s">
        <v>695</v>
      </c>
      <c r="F368" s="147" t="s">
        <v>696</v>
      </c>
      <c r="G368" s="148" t="s">
        <v>168</v>
      </c>
      <c r="H368" s="149">
        <v>681.8</v>
      </c>
      <c r="I368" s="150"/>
      <c r="J368" s="151">
        <f>ROUND(I368*H368,2)</f>
        <v>0</v>
      </c>
      <c r="K368" s="147" t="s">
        <v>139</v>
      </c>
      <c r="L368" s="34"/>
      <c r="M368" s="152" t="s">
        <v>1</v>
      </c>
      <c r="N368" s="153" t="s">
        <v>46</v>
      </c>
      <c r="O368" s="59"/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140</v>
      </c>
      <c r="AT368" s="156" t="s">
        <v>135</v>
      </c>
      <c r="AU368" s="156" t="s">
        <v>91</v>
      </c>
      <c r="AY368" s="18" t="s">
        <v>133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89</v>
      </c>
      <c r="BK368" s="157">
        <f>ROUND(I368*H368,2)</f>
        <v>0</v>
      </c>
      <c r="BL368" s="18" t="s">
        <v>140</v>
      </c>
      <c r="BM368" s="156" t="s">
        <v>697</v>
      </c>
    </row>
    <row r="369" spans="1:65" s="14" customFormat="1">
      <c r="B369" s="166"/>
      <c r="D369" s="159" t="s">
        <v>142</v>
      </c>
      <c r="E369" s="167" t="s">
        <v>1</v>
      </c>
      <c r="F369" s="168" t="s">
        <v>685</v>
      </c>
      <c r="H369" s="169">
        <v>681.8</v>
      </c>
      <c r="I369" s="170"/>
      <c r="L369" s="166"/>
      <c r="M369" s="171"/>
      <c r="N369" s="172"/>
      <c r="O369" s="172"/>
      <c r="P369" s="172"/>
      <c r="Q369" s="172"/>
      <c r="R369" s="172"/>
      <c r="S369" s="172"/>
      <c r="T369" s="173"/>
      <c r="AT369" s="167" t="s">
        <v>142</v>
      </c>
      <c r="AU369" s="167" t="s">
        <v>91</v>
      </c>
      <c r="AV369" s="14" t="s">
        <v>91</v>
      </c>
      <c r="AW369" s="14" t="s">
        <v>36</v>
      </c>
      <c r="AX369" s="14" t="s">
        <v>89</v>
      </c>
      <c r="AY369" s="167" t="s">
        <v>133</v>
      </c>
    </row>
    <row r="370" spans="1:65" s="12" customFormat="1" ht="22.9" customHeight="1">
      <c r="B370" s="131"/>
      <c r="D370" s="132" t="s">
        <v>80</v>
      </c>
      <c r="E370" s="142" t="s">
        <v>698</v>
      </c>
      <c r="F370" s="142" t="s">
        <v>699</v>
      </c>
      <c r="I370" s="134"/>
      <c r="J370" s="143">
        <f>BK370</f>
        <v>0</v>
      </c>
      <c r="L370" s="131"/>
      <c r="M370" s="136"/>
      <c r="N370" s="137"/>
      <c r="O370" s="137"/>
      <c r="P370" s="138">
        <f>SUM(P371:P380)</f>
        <v>0</v>
      </c>
      <c r="Q370" s="137"/>
      <c r="R370" s="138">
        <f>SUM(R371:R380)</f>
        <v>0</v>
      </c>
      <c r="S370" s="137"/>
      <c r="T370" s="139">
        <f>SUM(T371:T380)</f>
        <v>0</v>
      </c>
      <c r="AR370" s="132" t="s">
        <v>89</v>
      </c>
      <c r="AT370" s="140" t="s">
        <v>80</v>
      </c>
      <c r="AU370" s="140" t="s">
        <v>89</v>
      </c>
      <c r="AY370" s="132" t="s">
        <v>133</v>
      </c>
      <c r="BK370" s="141">
        <f>SUM(BK371:BK380)</f>
        <v>0</v>
      </c>
    </row>
    <row r="371" spans="1:65" s="2" customFormat="1" ht="37.9" customHeight="1">
      <c r="A371" s="33"/>
      <c r="B371" s="144"/>
      <c r="C371" s="145" t="s">
        <v>700</v>
      </c>
      <c r="D371" s="145" t="s">
        <v>135</v>
      </c>
      <c r="E371" s="146" t="s">
        <v>701</v>
      </c>
      <c r="F371" s="147" t="s">
        <v>702</v>
      </c>
      <c r="G371" s="148" t="s">
        <v>228</v>
      </c>
      <c r="H371" s="149">
        <v>454.66199999999998</v>
      </c>
      <c r="I371" s="150"/>
      <c r="J371" s="151">
        <f>ROUND(I371*H371,2)</f>
        <v>0</v>
      </c>
      <c r="K371" s="147" t="s">
        <v>139</v>
      </c>
      <c r="L371" s="34"/>
      <c r="M371" s="152" t="s">
        <v>1</v>
      </c>
      <c r="N371" s="153" t="s">
        <v>46</v>
      </c>
      <c r="O371" s="59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140</v>
      </c>
      <c r="AT371" s="156" t="s">
        <v>135</v>
      </c>
      <c r="AU371" s="156" t="s">
        <v>91</v>
      </c>
      <c r="AY371" s="18" t="s">
        <v>133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89</v>
      </c>
      <c r="BK371" s="157">
        <f>ROUND(I371*H371,2)</f>
        <v>0</v>
      </c>
      <c r="BL371" s="18" t="s">
        <v>140</v>
      </c>
      <c r="BM371" s="156" t="s">
        <v>703</v>
      </c>
    </row>
    <row r="372" spans="1:65" s="13" customFormat="1">
      <c r="B372" s="158"/>
      <c r="D372" s="159" t="s">
        <v>142</v>
      </c>
      <c r="E372" s="160" t="s">
        <v>1</v>
      </c>
      <c r="F372" s="161" t="s">
        <v>704</v>
      </c>
      <c r="H372" s="160" t="s">
        <v>1</v>
      </c>
      <c r="I372" s="162"/>
      <c r="L372" s="158"/>
      <c r="M372" s="163"/>
      <c r="N372" s="164"/>
      <c r="O372" s="164"/>
      <c r="P372" s="164"/>
      <c r="Q372" s="164"/>
      <c r="R372" s="164"/>
      <c r="S372" s="164"/>
      <c r="T372" s="165"/>
      <c r="AT372" s="160" t="s">
        <v>142</v>
      </c>
      <c r="AU372" s="160" t="s">
        <v>91</v>
      </c>
      <c r="AV372" s="13" t="s">
        <v>89</v>
      </c>
      <c r="AW372" s="13" t="s">
        <v>36</v>
      </c>
      <c r="AX372" s="13" t="s">
        <v>81</v>
      </c>
      <c r="AY372" s="160" t="s">
        <v>133</v>
      </c>
    </row>
    <row r="373" spans="1:65" s="14" customFormat="1">
      <c r="B373" s="166"/>
      <c r="D373" s="159" t="s">
        <v>142</v>
      </c>
      <c r="E373" s="167" t="s">
        <v>1</v>
      </c>
      <c r="F373" s="168" t="s">
        <v>705</v>
      </c>
      <c r="H373" s="169">
        <v>454.66199999999998</v>
      </c>
      <c r="I373" s="170"/>
      <c r="L373" s="166"/>
      <c r="M373" s="171"/>
      <c r="N373" s="172"/>
      <c r="O373" s="172"/>
      <c r="P373" s="172"/>
      <c r="Q373" s="172"/>
      <c r="R373" s="172"/>
      <c r="S373" s="172"/>
      <c r="T373" s="173"/>
      <c r="AT373" s="167" t="s">
        <v>142</v>
      </c>
      <c r="AU373" s="167" t="s">
        <v>91</v>
      </c>
      <c r="AV373" s="14" t="s">
        <v>91</v>
      </c>
      <c r="AW373" s="14" t="s">
        <v>36</v>
      </c>
      <c r="AX373" s="14" t="s">
        <v>89</v>
      </c>
      <c r="AY373" s="167" t="s">
        <v>133</v>
      </c>
    </row>
    <row r="374" spans="1:65" s="2" customFormat="1" ht="24.2" customHeight="1">
      <c r="A374" s="33"/>
      <c r="B374" s="144"/>
      <c r="C374" s="145" t="s">
        <v>706</v>
      </c>
      <c r="D374" s="182" t="s">
        <v>135</v>
      </c>
      <c r="E374" s="146" t="s">
        <v>707</v>
      </c>
      <c r="F374" s="147" t="s">
        <v>708</v>
      </c>
      <c r="G374" s="148" t="s">
        <v>228</v>
      </c>
      <c r="H374" s="149">
        <v>305.12700000000001</v>
      </c>
      <c r="I374" s="150"/>
      <c r="J374" s="151">
        <f>ROUND(I374*H374,2)</f>
        <v>0</v>
      </c>
      <c r="K374" s="147" t="s">
        <v>1</v>
      </c>
      <c r="L374" s="34"/>
      <c r="M374" s="152" t="s">
        <v>1</v>
      </c>
      <c r="N374" s="153" t="s">
        <v>46</v>
      </c>
      <c r="O374" s="59"/>
      <c r="P374" s="154">
        <f>O374*H374</f>
        <v>0</v>
      </c>
      <c r="Q374" s="154">
        <v>0</v>
      </c>
      <c r="R374" s="154">
        <f>Q374*H374</f>
        <v>0</v>
      </c>
      <c r="S374" s="154">
        <v>0</v>
      </c>
      <c r="T374" s="15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6" t="s">
        <v>140</v>
      </c>
      <c r="AT374" s="156" t="s">
        <v>135</v>
      </c>
      <c r="AU374" s="156" t="s">
        <v>91</v>
      </c>
      <c r="AY374" s="18" t="s">
        <v>133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8" t="s">
        <v>89</v>
      </c>
      <c r="BK374" s="157">
        <f>ROUND(I374*H374,2)</f>
        <v>0</v>
      </c>
      <c r="BL374" s="18" t="s">
        <v>140</v>
      </c>
      <c r="BM374" s="156" t="s">
        <v>709</v>
      </c>
    </row>
    <row r="375" spans="1:65" s="13" customFormat="1">
      <c r="B375" s="158"/>
      <c r="D375" s="159" t="s">
        <v>142</v>
      </c>
      <c r="E375" s="160" t="s">
        <v>1</v>
      </c>
      <c r="F375" s="161" t="s">
        <v>710</v>
      </c>
      <c r="H375" s="160" t="s">
        <v>1</v>
      </c>
      <c r="I375" s="162"/>
      <c r="L375" s="158"/>
      <c r="M375" s="163"/>
      <c r="N375" s="164"/>
      <c r="O375" s="164"/>
      <c r="P375" s="164"/>
      <c r="Q375" s="164"/>
      <c r="R375" s="164"/>
      <c r="S375" s="164"/>
      <c r="T375" s="165"/>
      <c r="AT375" s="160" t="s">
        <v>142</v>
      </c>
      <c r="AU375" s="160" t="s">
        <v>91</v>
      </c>
      <c r="AV375" s="13" t="s">
        <v>89</v>
      </c>
      <c r="AW375" s="13" t="s">
        <v>36</v>
      </c>
      <c r="AX375" s="13" t="s">
        <v>81</v>
      </c>
      <c r="AY375" s="160" t="s">
        <v>133</v>
      </c>
    </row>
    <row r="376" spans="1:65" s="13" customFormat="1">
      <c r="B376" s="158"/>
      <c r="D376" s="159" t="s">
        <v>142</v>
      </c>
      <c r="E376" s="160" t="s">
        <v>1</v>
      </c>
      <c r="F376" s="161" t="s">
        <v>217</v>
      </c>
      <c r="H376" s="160" t="s">
        <v>1</v>
      </c>
      <c r="I376" s="162"/>
      <c r="L376" s="158"/>
      <c r="M376" s="163"/>
      <c r="N376" s="164"/>
      <c r="O376" s="164"/>
      <c r="P376" s="164"/>
      <c r="Q376" s="164"/>
      <c r="R376" s="164"/>
      <c r="S376" s="164"/>
      <c r="T376" s="165"/>
      <c r="AT376" s="160" t="s">
        <v>142</v>
      </c>
      <c r="AU376" s="160" t="s">
        <v>91</v>
      </c>
      <c r="AV376" s="13" t="s">
        <v>89</v>
      </c>
      <c r="AW376" s="13" t="s">
        <v>36</v>
      </c>
      <c r="AX376" s="13" t="s">
        <v>81</v>
      </c>
      <c r="AY376" s="160" t="s">
        <v>133</v>
      </c>
    </row>
    <row r="377" spans="1:65" s="14" customFormat="1">
      <c r="B377" s="166"/>
      <c r="D377" s="159" t="s">
        <v>142</v>
      </c>
      <c r="E377" s="167" t="s">
        <v>1</v>
      </c>
      <c r="F377" s="168" t="s">
        <v>711</v>
      </c>
      <c r="H377" s="169">
        <v>305.12700000000001</v>
      </c>
      <c r="I377" s="170"/>
      <c r="L377" s="166"/>
      <c r="M377" s="171"/>
      <c r="N377" s="172"/>
      <c r="O377" s="172"/>
      <c r="P377" s="172"/>
      <c r="Q377" s="172"/>
      <c r="R377" s="172"/>
      <c r="S377" s="172"/>
      <c r="T377" s="173"/>
      <c r="AT377" s="167" t="s">
        <v>142</v>
      </c>
      <c r="AU377" s="167" t="s">
        <v>91</v>
      </c>
      <c r="AV377" s="14" t="s">
        <v>91</v>
      </c>
      <c r="AW377" s="14" t="s">
        <v>36</v>
      </c>
      <c r="AX377" s="14" t="s">
        <v>89</v>
      </c>
      <c r="AY377" s="167" t="s">
        <v>133</v>
      </c>
    </row>
    <row r="378" spans="1:65" s="2" customFormat="1" ht="24.2" customHeight="1">
      <c r="A378" s="33"/>
      <c r="B378" s="144"/>
      <c r="C378" s="145" t="s">
        <v>712</v>
      </c>
      <c r="D378" s="145" t="s">
        <v>135</v>
      </c>
      <c r="E378" s="146" t="s">
        <v>713</v>
      </c>
      <c r="F378" s="147" t="s">
        <v>714</v>
      </c>
      <c r="G378" s="148" t="s">
        <v>228</v>
      </c>
      <c r="H378" s="149">
        <v>289.762</v>
      </c>
      <c r="I378" s="150"/>
      <c r="J378" s="151">
        <f>ROUND(I378*H378,2)</f>
        <v>0</v>
      </c>
      <c r="K378" s="147" t="s">
        <v>139</v>
      </c>
      <c r="L378" s="34"/>
      <c r="M378" s="152" t="s">
        <v>1</v>
      </c>
      <c r="N378" s="153" t="s">
        <v>46</v>
      </c>
      <c r="O378" s="59"/>
      <c r="P378" s="154">
        <f>O378*H378</f>
        <v>0</v>
      </c>
      <c r="Q378" s="154">
        <v>0</v>
      </c>
      <c r="R378" s="154">
        <f>Q378*H378</f>
        <v>0</v>
      </c>
      <c r="S378" s="154">
        <v>0</v>
      </c>
      <c r="T378" s="15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6" t="s">
        <v>140</v>
      </c>
      <c r="AT378" s="156" t="s">
        <v>135</v>
      </c>
      <c r="AU378" s="156" t="s">
        <v>91</v>
      </c>
      <c r="AY378" s="18" t="s">
        <v>133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89</v>
      </c>
      <c r="BK378" s="157">
        <f>ROUND(I378*H378,2)</f>
        <v>0</v>
      </c>
      <c r="BL378" s="18" t="s">
        <v>140</v>
      </c>
      <c r="BM378" s="156" t="s">
        <v>715</v>
      </c>
    </row>
    <row r="379" spans="1:65" s="13" customFormat="1">
      <c r="B379" s="158"/>
      <c r="D379" s="159" t="s">
        <v>142</v>
      </c>
      <c r="E379" s="160" t="s">
        <v>1</v>
      </c>
      <c r="F379" s="161" t="s">
        <v>716</v>
      </c>
      <c r="H379" s="160" t="s">
        <v>1</v>
      </c>
      <c r="I379" s="162"/>
      <c r="L379" s="158"/>
      <c r="M379" s="163"/>
      <c r="N379" s="164"/>
      <c r="O379" s="164"/>
      <c r="P379" s="164"/>
      <c r="Q379" s="164"/>
      <c r="R379" s="164"/>
      <c r="S379" s="164"/>
      <c r="T379" s="165"/>
      <c r="AT379" s="160" t="s">
        <v>142</v>
      </c>
      <c r="AU379" s="160" t="s">
        <v>91</v>
      </c>
      <c r="AV379" s="13" t="s">
        <v>89</v>
      </c>
      <c r="AW379" s="13" t="s">
        <v>36</v>
      </c>
      <c r="AX379" s="13" t="s">
        <v>81</v>
      </c>
      <c r="AY379" s="160" t="s">
        <v>133</v>
      </c>
    </row>
    <row r="380" spans="1:65" s="14" customFormat="1">
      <c r="B380" s="166"/>
      <c r="D380" s="159" t="s">
        <v>142</v>
      </c>
      <c r="E380" s="167" t="s">
        <v>1</v>
      </c>
      <c r="F380" s="168" t="s">
        <v>717</v>
      </c>
      <c r="H380" s="169">
        <v>289.762</v>
      </c>
      <c r="I380" s="170"/>
      <c r="L380" s="166"/>
      <c r="M380" s="171"/>
      <c r="N380" s="172"/>
      <c r="O380" s="172"/>
      <c r="P380" s="172"/>
      <c r="Q380" s="172"/>
      <c r="R380" s="172"/>
      <c r="S380" s="172"/>
      <c r="T380" s="173"/>
      <c r="AT380" s="167" t="s">
        <v>142</v>
      </c>
      <c r="AU380" s="167" t="s">
        <v>91</v>
      </c>
      <c r="AV380" s="14" t="s">
        <v>91</v>
      </c>
      <c r="AW380" s="14" t="s">
        <v>36</v>
      </c>
      <c r="AX380" s="14" t="s">
        <v>89</v>
      </c>
      <c r="AY380" s="167" t="s">
        <v>133</v>
      </c>
    </row>
    <row r="381" spans="1:65" s="12" customFormat="1" ht="22.9" customHeight="1">
      <c r="B381" s="131"/>
      <c r="D381" s="132" t="s">
        <v>80</v>
      </c>
      <c r="E381" s="142" t="s">
        <v>718</v>
      </c>
      <c r="F381" s="142" t="s">
        <v>719</v>
      </c>
      <c r="I381" s="134"/>
      <c r="J381" s="143">
        <f>BK381</f>
        <v>0</v>
      </c>
      <c r="L381" s="131"/>
      <c r="M381" s="136"/>
      <c r="N381" s="137"/>
      <c r="O381" s="137"/>
      <c r="P381" s="138">
        <f>P382</f>
        <v>0</v>
      </c>
      <c r="Q381" s="137"/>
      <c r="R381" s="138">
        <f>R382</f>
        <v>0</v>
      </c>
      <c r="S381" s="137"/>
      <c r="T381" s="139">
        <f>T382</f>
        <v>0</v>
      </c>
      <c r="AR381" s="132" t="s">
        <v>89</v>
      </c>
      <c r="AT381" s="140" t="s">
        <v>80</v>
      </c>
      <c r="AU381" s="140" t="s">
        <v>89</v>
      </c>
      <c r="AY381" s="132" t="s">
        <v>133</v>
      </c>
      <c r="BK381" s="141">
        <f>BK382</f>
        <v>0</v>
      </c>
    </row>
    <row r="382" spans="1:65" s="2" customFormat="1" ht="37.9" customHeight="1">
      <c r="A382" s="33"/>
      <c r="B382" s="144"/>
      <c r="C382" s="145" t="s">
        <v>720</v>
      </c>
      <c r="D382" s="145" t="s">
        <v>135</v>
      </c>
      <c r="E382" s="146" t="s">
        <v>721</v>
      </c>
      <c r="F382" s="147" t="s">
        <v>722</v>
      </c>
      <c r="G382" s="148" t="s">
        <v>228</v>
      </c>
      <c r="H382" s="149">
        <v>805.928</v>
      </c>
      <c r="I382" s="150"/>
      <c r="J382" s="151">
        <f>ROUND(I382*H382,2)</f>
        <v>0</v>
      </c>
      <c r="K382" s="147" t="s">
        <v>139</v>
      </c>
      <c r="L382" s="34"/>
      <c r="M382" s="152" t="s">
        <v>1</v>
      </c>
      <c r="N382" s="153" t="s">
        <v>46</v>
      </c>
      <c r="O382" s="59"/>
      <c r="P382" s="154">
        <f>O382*H382</f>
        <v>0</v>
      </c>
      <c r="Q382" s="154">
        <v>0</v>
      </c>
      <c r="R382" s="154">
        <f>Q382*H382</f>
        <v>0</v>
      </c>
      <c r="S382" s="154">
        <v>0</v>
      </c>
      <c r="T382" s="15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56" t="s">
        <v>140</v>
      </c>
      <c r="AT382" s="156" t="s">
        <v>135</v>
      </c>
      <c r="AU382" s="156" t="s">
        <v>91</v>
      </c>
      <c r="AY382" s="18" t="s">
        <v>133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8" t="s">
        <v>89</v>
      </c>
      <c r="BK382" s="157">
        <f>ROUND(I382*H382,2)</f>
        <v>0</v>
      </c>
      <c r="BL382" s="18" t="s">
        <v>140</v>
      </c>
      <c r="BM382" s="156" t="s">
        <v>723</v>
      </c>
    </row>
    <row r="383" spans="1:65" s="12" customFormat="1" ht="25.9" customHeight="1">
      <c r="B383" s="131"/>
      <c r="D383" s="132" t="s">
        <v>80</v>
      </c>
      <c r="E383" s="133" t="s">
        <v>724</v>
      </c>
      <c r="F383" s="133" t="s">
        <v>725</v>
      </c>
      <c r="I383" s="134"/>
      <c r="J383" s="135">
        <f>BK383</f>
        <v>0</v>
      </c>
      <c r="L383" s="131"/>
      <c r="M383" s="136"/>
      <c r="N383" s="137"/>
      <c r="O383" s="137"/>
      <c r="P383" s="138">
        <f>P384</f>
        <v>0</v>
      </c>
      <c r="Q383" s="137"/>
      <c r="R383" s="138">
        <f>R384</f>
        <v>2E-3</v>
      </c>
      <c r="S383" s="137"/>
      <c r="T383" s="139">
        <f>T384</f>
        <v>0</v>
      </c>
      <c r="AR383" s="132" t="s">
        <v>91</v>
      </c>
      <c r="AT383" s="140" t="s">
        <v>80</v>
      </c>
      <c r="AU383" s="140" t="s">
        <v>81</v>
      </c>
      <c r="AY383" s="132" t="s">
        <v>133</v>
      </c>
      <c r="BK383" s="141">
        <f>BK384</f>
        <v>0</v>
      </c>
    </row>
    <row r="384" spans="1:65" s="12" customFormat="1" ht="22.9" customHeight="1">
      <c r="B384" s="131"/>
      <c r="D384" s="132" t="s">
        <v>80</v>
      </c>
      <c r="E384" s="142" t="s">
        <v>726</v>
      </c>
      <c r="F384" s="142" t="s">
        <v>727</v>
      </c>
      <c r="I384" s="134"/>
      <c r="J384" s="143">
        <f>BK384</f>
        <v>0</v>
      </c>
      <c r="L384" s="131"/>
      <c r="M384" s="136"/>
      <c r="N384" s="137"/>
      <c r="O384" s="137"/>
      <c r="P384" s="138">
        <f>SUM(P385:P386)</f>
        <v>0</v>
      </c>
      <c r="Q384" s="137"/>
      <c r="R384" s="138">
        <f>SUM(R385:R386)</f>
        <v>2E-3</v>
      </c>
      <c r="S384" s="137"/>
      <c r="T384" s="139">
        <f>SUM(T385:T386)</f>
        <v>0</v>
      </c>
      <c r="AR384" s="132" t="s">
        <v>91</v>
      </c>
      <c r="AT384" s="140" t="s">
        <v>80</v>
      </c>
      <c r="AU384" s="140" t="s">
        <v>89</v>
      </c>
      <c r="AY384" s="132" t="s">
        <v>133</v>
      </c>
      <c r="BK384" s="141">
        <f>SUM(BK385:BK386)</f>
        <v>0</v>
      </c>
    </row>
    <row r="385" spans="1:65" s="2" customFormat="1" ht="16.5" customHeight="1">
      <c r="A385" s="33"/>
      <c r="B385" s="144"/>
      <c r="C385" s="145" t="s">
        <v>728</v>
      </c>
      <c r="D385" s="145" t="s">
        <v>135</v>
      </c>
      <c r="E385" s="146" t="s">
        <v>729</v>
      </c>
      <c r="F385" s="147" t="s">
        <v>730</v>
      </c>
      <c r="G385" s="148" t="s">
        <v>731</v>
      </c>
      <c r="H385" s="149">
        <v>1</v>
      </c>
      <c r="I385" s="150"/>
      <c r="J385" s="151">
        <f>ROUND(I385*H385,2)</f>
        <v>0</v>
      </c>
      <c r="K385" s="147" t="s">
        <v>139</v>
      </c>
      <c r="L385" s="34"/>
      <c r="M385" s="152" t="s">
        <v>1</v>
      </c>
      <c r="N385" s="153" t="s">
        <v>46</v>
      </c>
      <c r="O385" s="59"/>
      <c r="P385" s="154">
        <f>O385*H385</f>
        <v>0</v>
      </c>
      <c r="Q385" s="154">
        <v>2E-3</v>
      </c>
      <c r="R385" s="154">
        <f>Q385*H385</f>
        <v>2E-3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224</v>
      </c>
      <c r="AT385" s="156" t="s">
        <v>135</v>
      </c>
      <c r="AU385" s="156" t="s">
        <v>91</v>
      </c>
      <c r="AY385" s="18" t="s">
        <v>133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89</v>
      </c>
      <c r="BK385" s="157">
        <f>ROUND(I385*H385,2)</f>
        <v>0</v>
      </c>
      <c r="BL385" s="18" t="s">
        <v>224</v>
      </c>
      <c r="BM385" s="156" t="s">
        <v>732</v>
      </c>
    </row>
    <row r="386" spans="1:65" s="2" customFormat="1" ht="44.25" customHeight="1">
      <c r="A386" s="33"/>
      <c r="B386" s="144"/>
      <c r="C386" s="145" t="s">
        <v>733</v>
      </c>
      <c r="D386" s="145" t="s">
        <v>135</v>
      </c>
      <c r="E386" s="146" t="s">
        <v>734</v>
      </c>
      <c r="F386" s="147" t="s">
        <v>735</v>
      </c>
      <c r="G386" s="148" t="s">
        <v>228</v>
      </c>
      <c r="H386" s="149">
        <v>2E-3</v>
      </c>
      <c r="I386" s="150"/>
      <c r="J386" s="151">
        <f>ROUND(I386*H386,2)</f>
        <v>0</v>
      </c>
      <c r="K386" s="147" t="s">
        <v>139</v>
      </c>
      <c r="L386" s="34"/>
      <c r="M386" s="152" t="s">
        <v>1</v>
      </c>
      <c r="N386" s="153" t="s">
        <v>46</v>
      </c>
      <c r="O386" s="59"/>
      <c r="P386" s="154">
        <f>O386*H386</f>
        <v>0</v>
      </c>
      <c r="Q386" s="154">
        <v>0</v>
      </c>
      <c r="R386" s="154">
        <f>Q386*H386</f>
        <v>0</v>
      </c>
      <c r="S386" s="154">
        <v>0</v>
      </c>
      <c r="T386" s="15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6" t="s">
        <v>224</v>
      </c>
      <c r="AT386" s="156" t="s">
        <v>135</v>
      </c>
      <c r="AU386" s="156" t="s">
        <v>91</v>
      </c>
      <c r="AY386" s="18" t="s">
        <v>133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8" t="s">
        <v>89</v>
      </c>
      <c r="BK386" s="157">
        <f>ROUND(I386*H386,2)</f>
        <v>0</v>
      </c>
      <c r="BL386" s="18" t="s">
        <v>224</v>
      </c>
      <c r="BM386" s="156" t="s">
        <v>736</v>
      </c>
    </row>
    <row r="387" spans="1:65" s="12" customFormat="1" ht="25.9" customHeight="1">
      <c r="B387" s="131"/>
      <c r="D387" s="132" t="s">
        <v>80</v>
      </c>
      <c r="E387" s="133" t="s">
        <v>737</v>
      </c>
      <c r="F387" s="133" t="s">
        <v>738</v>
      </c>
      <c r="I387" s="134"/>
      <c r="J387" s="135">
        <f>BK387</f>
        <v>0</v>
      </c>
      <c r="L387" s="131"/>
      <c r="M387" s="136"/>
      <c r="N387" s="137"/>
      <c r="O387" s="137"/>
      <c r="P387" s="138">
        <f>SUM(P388:P401)</f>
        <v>0</v>
      </c>
      <c r="Q387" s="137"/>
      <c r="R387" s="138">
        <f>SUM(R388:R401)</f>
        <v>0.5</v>
      </c>
      <c r="S387" s="137"/>
      <c r="T387" s="139">
        <f>SUM(T388:T401)</f>
        <v>0</v>
      </c>
      <c r="AR387" s="132" t="s">
        <v>140</v>
      </c>
      <c r="AT387" s="140" t="s">
        <v>80</v>
      </c>
      <c r="AU387" s="140" t="s">
        <v>81</v>
      </c>
      <c r="AY387" s="132" t="s">
        <v>133</v>
      </c>
      <c r="BK387" s="141">
        <f>SUM(BK388:BK401)</f>
        <v>0</v>
      </c>
    </row>
    <row r="388" spans="1:65" s="2" customFormat="1" ht="16.5" customHeight="1">
      <c r="A388" s="33"/>
      <c r="B388" s="144"/>
      <c r="C388" s="145" t="s">
        <v>739</v>
      </c>
      <c r="D388" s="145" t="s">
        <v>135</v>
      </c>
      <c r="E388" s="146" t="s">
        <v>740</v>
      </c>
      <c r="F388" s="147" t="s">
        <v>741</v>
      </c>
      <c r="G388" s="148" t="s">
        <v>168</v>
      </c>
      <c r="H388" s="149">
        <v>339.3</v>
      </c>
      <c r="I388" s="150"/>
      <c r="J388" s="151">
        <f>ROUND(I388*H388,2)</f>
        <v>0</v>
      </c>
      <c r="K388" s="147" t="s">
        <v>1</v>
      </c>
      <c r="L388" s="34"/>
      <c r="M388" s="152" t="s">
        <v>1</v>
      </c>
      <c r="N388" s="153" t="s">
        <v>46</v>
      </c>
      <c r="O388" s="59"/>
      <c r="P388" s="154">
        <f>O388*H388</f>
        <v>0</v>
      </c>
      <c r="Q388" s="154">
        <v>0</v>
      </c>
      <c r="R388" s="154">
        <f>Q388*H388</f>
        <v>0</v>
      </c>
      <c r="S388" s="154">
        <v>0</v>
      </c>
      <c r="T388" s="155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56" t="s">
        <v>742</v>
      </c>
      <c r="AT388" s="156" t="s">
        <v>135</v>
      </c>
      <c r="AU388" s="156" t="s">
        <v>89</v>
      </c>
      <c r="AY388" s="18" t="s">
        <v>133</v>
      </c>
      <c r="BE388" s="157">
        <f>IF(N388="základní",J388,0)</f>
        <v>0</v>
      </c>
      <c r="BF388" s="157">
        <f>IF(N388="snížená",J388,0)</f>
        <v>0</v>
      </c>
      <c r="BG388" s="157">
        <f>IF(N388="zákl. přenesená",J388,0)</f>
        <v>0</v>
      </c>
      <c r="BH388" s="157">
        <f>IF(N388="sníž. přenesená",J388,0)</f>
        <v>0</v>
      </c>
      <c r="BI388" s="157">
        <f>IF(N388="nulová",J388,0)</f>
        <v>0</v>
      </c>
      <c r="BJ388" s="18" t="s">
        <v>89</v>
      </c>
      <c r="BK388" s="157">
        <f>ROUND(I388*H388,2)</f>
        <v>0</v>
      </c>
      <c r="BL388" s="18" t="s">
        <v>742</v>
      </c>
      <c r="BM388" s="156" t="s">
        <v>743</v>
      </c>
    </row>
    <row r="389" spans="1:65" s="2" customFormat="1" ht="16.5" customHeight="1">
      <c r="A389" s="33"/>
      <c r="B389" s="144"/>
      <c r="C389" s="145" t="s">
        <v>744</v>
      </c>
      <c r="D389" s="145" t="s">
        <v>135</v>
      </c>
      <c r="E389" s="146" t="s">
        <v>745</v>
      </c>
      <c r="F389" s="147" t="s">
        <v>746</v>
      </c>
      <c r="G389" s="148" t="s">
        <v>168</v>
      </c>
      <c r="H389" s="149">
        <v>6</v>
      </c>
      <c r="I389" s="150"/>
      <c r="J389" s="151">
        <f>ROUND(I389*H389,2)</f>
        <v>0</v>
      </c>
      <c r="K389" s="147" t="s">
        <v>1</v>
      </c>
      <c r="L389" s="34"/>
      <c r="M389" s="152" t="s">
        <v>1</v>
      </c>
      <c r="N389" s="153" t="s">
        <v>46</v>
      </c>
      <c r="O389" s="59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742</v>
      </c>
      <c r="AT389" s="156" t="s">
        <v>135</v>
      </c>
      <c r="AU389" s="156" t="s">
        <v>89</v>
      </c>
      <c r="AY389" s="18" t="s">
        <v>133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89</v>
      </c>
      <c r="BK389" s="157">
        <f>ROUND(I389*H389,2)</f>
        <v>0</v>
      </c>
      <c r="BL389" s="18" t="s">
        <v>742</v>
      </c>
      <c r="BM389" s="156" t="s">
        <v>747</v>
      </c>
    </row>
    <row r="390" spans="1:65" s="2" customFormat="1" ht="16.5" customHeight="1">
      <c r="A390" s="33"/>
      <c r="B390" s="144"/>
      <c r="C390" s="145" t="s">
        <v>748</v>
      </c>
      <c r="D390" s="145" t="s">
        <v>135</v>
      </c>
      <c r="E390" s="146" t="s">
        <v>749</v>
      </c>
      <c r="F390" s="147" t="s">
        <v>750</v>
      </c>
      <c r="G390" s="148" t="s">
        <v>751</v>
      </c>
      <c r="H390" s="149">
        <v>1</v>
      </c>
      <c r="I390" s="150"/>
      <c r="J390" s="151">
        <f>ROUND(I390*H390,2)</f>
        <v>0</v>
      </c>
      <c r="K390" s="147" t="s">
        <v>1</v>
      </c>
      <c r="L390" s="34"/>
      <c r="M390" s="152" t="s">
        <v>1</v>
      </c>
      <c r="N390" s="153" t="s">
        <v>46</v>
      </c>
      <c r="O390" s="59"/>
      <c r="P390" s="154">
        <f>O390*H390</f>
        <v>0</v>
      </c>
      <c r="Q390" s="154">
        <v>0</v>
      </c>
      <c r="R390" s="154">
        <f>Q390*H390</f>
        <v>0</v>
      </c>
      <c r="S390" s="154">
        <v>0</v>
      </c>
      <c r="T390" s="15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6" t="s">
        <v>742</v>
      </c>
      <c r="AT390" s="156" t="s">
        <v>135</v>
      </c>
      <c r="AU390" s="156" t="s">
        <v>89</v>
      </c>
      <c r="AY390" s="18" t="s">
        <v>133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8" t="s">
        <v>89</v>
      </c>
      <c r="BK390" s="157">
        <f>ROUND(I390*H390,2)</f>
        <v>0</v>
      </c>
      <c r="BL390" s="18" t="s">
        <v>742</v>
      </c>
      <c r="BM390" s="156" t="s">
        <v>752</v>
      </c>
    </row>
    <row r="391" spans="1:65" s="2" customFormat="1" ht="16.5" customHeight="1">
      <c r="A391" s="33"/>
      <c r="B391" s="144"/>
      <c r="C391" s="145" t="s">
        <v>753</v>
      </c>
      <c r="D391" s="145" t="s">
        <v>135</v>
      </c>
      <c r="E391" s="146" t="s">
        <v>754</v>
      </c>
      <c r="F391" s="147" t="s">
        <v>755</v>
      </c>
      <c r="G391" s="148" t="s">
        <v>751</v>
      </c>
      <c r="H391" s="149">
        <v>1</v>
      </c>
      <c r="I391" s="150"/>
      <c r="J391" s="151">
        <f>ROUND(I391*H391,2)</f>
        <v>0</v>
      </c>
      <c r="K391" s="147" t="s">
        <v>1</v>
      </c>
      <c r="L391" s="34"/>
      <c r="M391" s="152" t="s">
        <v>1</v>
      </c>
      <c r="N391" s="153" t="s">
        <v>46</v>
      </c>
      <c r="O391" s="59"/>
      <c r="P391" s="154">
        <f>O391*H391</f>
        <v>0</v>
      </c>
      <c r="Q391" s="154">
        <v>0.5</v>
      </c>
      <c r="R391" s="154">
        <f>Q391*H391</f>
        <v>0.5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742</v>
      </c>
      <c r="AT391" s="156" t="s">
        <v>135</v>
      </c>
      <c r="AU391" s="156" t="s">
        <v>89</v>
      </c>
      <c r="AY391" s="18" t="s">
        <v>133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89</v>
      </c>
      <c r="BK391" s="157">
        <f>ROUND(I391*H391,2)</f>
        <v>0</v>
      </c>
      <c r="BL391" s="18" t="s">
        <v>742</v>
      </c>
      <c r="BM391" s="156" t="s">
        <v>756</v>
      </c>
    </row>
    <row r="392" spans="1:65" s="13" customFormat="1" ht="22.5">
      <c r="B392" s="158"/>
      <c r="D392" s="159" t="s">
        <v>142</v>
      </c>
      <c r="E392" s="160" t="s">
        <v>1</v>
      </c>
      <c r="F392" s="161" t="s">
        <v>757</v>
      </c>
      <c r="H392" s="160" t="s">
        <v>1</v>
      </c>
      <c r="I392" s="162"/>
      <c r="L392" s="158"/>
      <c r="M392" s="163"/>
      <c r="N392" s="164"/>
      <c r="O392" s="164"/>
      <c r="P392" s="164"/>
      <c r="Q392" s="164"/>
      <c r="R392" s="164"/>
      <c r="S392" s="164"/>
      <c r="T392" s="165"/>
      <c r="AT392" s="160" t="s">
        <v>142</v>
      </c>
      <c r="AU392" s="160" t="s">
        <v>89</v>
      </c>
      <c r="AV392" s="13" t="s">
        <v>89</v>
      </c>
      <c r="AW392" s="13" t="s">
        <v>36</v>
      </c>
      <c r="AX392" s="13" t="s">
        <v>81</v>
      </c>
      <c r="AY392" s="160" t="s">
        <v>133</v>
      </c>
    </row>
    <row r="393" spans="1:65" s="13" customFormat="1" ht="22.5">
      <c r="B393" s="158"/>
      <c r="D393" s="159" t="s">
        <v>142</v>
      </c>
      <c r="E393" s="160" t="s">
        <v>1</v>
      </c>
      <c r="F393" s="161" t="s">
        <v>758</v>
      </c>
      <c r="H393" s="160" t="s">
        <v>1</v>
      </c>
      <c r="I393" s="162"/>
      <c r="L393" s="158"/>
      <c r="M393" s="163"/>
      <c r="N393" s="164"/>
      <c r="O393" s="164"/>
      <c r="P393" s="164"/>
      <c r="Q393" s="164"/>
      <c r="R393" s="164"/>
      <c r="S393" s="164"/>
      <c r="T393" s="165"/>
      <c r="AT393" s="160" t="s">
        <v>142</v>
      </c>
      <c r="AU393" s="160" t="s">
        <v>89</v>
      </c>
      <c r="AV393" s="13" t="s">
        <v>89</v>
      </c>
      <c r="AW393" s="13" t="s">
        <v>36</v>
      </c>
      <c r="AX393" s="13" t="s">
        <v>81</v>
      </c>
      <c r="AY393" s="160" t="s">
        <v>133</v>
      </c>
    </row>
    <row r="394" spans="1:65" s="13" customFormat="1" ht="22.5">
      <c r="B394" s="158"/>
      <c r="D394" s="159" t="s">
        <v>142</v>
      </c>
      <c r="E394" s="160" t="s">
        <v>1</v>
      </c>
      <c r="F394" s="161" t="s">
        <v>759</v>
      </c>
      <c r="H394" s="160" t="s">
        <v>1</v>
      </c>
      <c r="I394" s="162"/>
      <c r="L394" s="158"/>
      <c r="M394" s="163"/>
      <c r="N394" s="164"/>
      <c r="O394" s="164"/>
      <c r="P394" s="164"/>
      <c r="Q394" s="164"/>
      <c r="R394" s="164"/>
      <c r="S394" s="164"/>
      <c r="T394" s="165"/>
      <c r="AT394" s="160" t="s">
        <v>142</v>
      </c>
      <c r="AU394" s="160" t="s">
        <v>89</v>
      </c>
      <c r="AV394" s="13" t="s">
        <v>89</v>
      </c>
      <c r="AW394" s="13" t="s">
        <v>36</v>
      </c>
      <c r="AX394" s="13" t="s">
        <v>81</v>
      </c>
      <c r="AY394" s="160" t="s">
        <v>133</v>
      </c>
    </row>
    <row r="395" spans="1:65" s="13" customFormat="1">
      <c r="B395" s="158"/>
      <c r="D395" s="159" t="s">
        <v>142</v>
      </c>
      <c r="E395" s="160" t="s">
        <v>1</v>
      </c>
      <c r="F395" s="161" t="s">
        <v>760</v>
      </c>
      <c r="H395" s="160" t="s">
        <v>1</v>
      </c>
      <c r="I395" s="162"/>
      <c r="L395" s="158"/>
      <c r="M395" s="163"/>
      <c r="N395" s="164"/>
      <c r="O395" s="164"/>
      <c r="P395" s="164"/>
      <c r="Q395" s="164"/>
      <c r="R395" s="164"/>
      <c r="S395" s="164"/>
      <c r="T395" s="165"/>
      <c r="AT395" s="160" t="s">
        <v>142</v>
      </c>
      <c r="AU395" s="160" t="s">
        <v>89</v>
      </c>
      <c r="AV395" s="13" t="s">
        <v>89</v>
      </c>
      <c r="AW395" s="13" t="s">
        <v>36</v>
      </c>
      <c r="AX395" s="13" t="s">
        <v>81</v>
      </c>
      <c r="AY395" s="160" t="s">
        <v>133</v>
      </c>
    </row>
    <row r="396" spans="1:65" s="13" customFormat="1" ht="33.75">
      <c r="B396" s="158"/>
      <c r="D396" s="159" t="s">
        <v>142</v>
      </c>
      <c r="E396" s="160" t="s">
        <v>1</v>
      </c>
      <c r="F396" s="161" t="s">
        <v>761</v>
      </c>
      <c r="H396" s="160" t="s">
        <v>1</v>
      </c>
      <c r="I396" s="162"/>
      <c r="L396" s="158"/>
      <c r="M396" s="163"/>
      <c r="N396" s="164"/>
      <c r="O396" s="164"/>
      <c r="P396" s="164"/>
      <c r="Q396" s="164"/>
      <c r="R396" s="164"/>
      <c r="S396" s="164"/>
      <c r="T396" s="165"/>
      <c r="AT396" s="160" t="s">
        <v>142</v>
      </c>
      <c r="AU396" s="160" t="s">
        <v>89</v>
      </c>
      <c r="AV396" s="13" t="s">
        <v>89</v>
      </c>
      <c r="AW396" s="13" t="s">
        <v>36</v>
      </c>
      <c r="AX396" s="13" t="s">
        <v>81</v>
      </c>
      <c r="AY396" s="160" t="s">
        <v>133</v>
      </c>
    </row>
    <row r="397" spans="1:65" s="13" customFormat="1">
      <c r="B397" s="158"/>
      <c r="D397" s="159" t="s">
        <v>142</v>
      </c>
      <c r="E397" s="160" t="s">
        <v>1</v>
      </c>
      <c r="F397" s="161" t="s">
        <v>762</v>
      </c>
      <c r="H397" s="160" t="s">
        <v>1</v>
      </c>
      <c r="I397" s="162"/>
      <c r="L397" s="158"/>
      <c r="M397" s="163"/>
      <c r="N397" s="164"/>
      <c r="O397" s="164"/>
      <c r="P397" s="164"/>
      <c r="Q397" s="164"/>
      <c r="R397" s="164"/>
      <c r="S397" s="164"/>
      <c r="T397" s="165"/>
      <c r="AT397" s="160" t="s">
        <v>142</v>
      </c>
      <c r="AU397" s="160" t="s">
        <v>89</v>
      </c>
      <c r="AV397" s="13" t="s">
        <v>89</v>
      </c>
      <c r="AW397" s="13" t="s">
        <v>36</v>
      </c>
      <c r="AX397" s="13" t="s">
        <v>81</v>
      </c>
      <c r="AY397" s="160" t="s">
        <v>133</v>
      </c>
    </row>
    <row r="398" spans="1:65" s="13" customFormat="1">
      <c r="B398" s="158"/>
      <c r="D398" s="159" t="s">
        <v>142</v>
      </c>
      <c r="E398" s="160" t="s">
        <v>1</v>
      </c>
      <c r="F398" s="161" t="s">
        <v>763</v>
      </c>
      <c r="H398" s="160" t="s">
        <v>1</v>
      </c>
      <c r="I398" s="162"/>
      <c r="L398" s="158"/>
      <c r="M398" s="163"/>
      <c r="N398" s="164"/>
      <c r="O398" s="164"/>
      <c r="P398" s="164"/>
      <c r="Q398" s="164"/>
      <c r="R398" s="164"/>
      <c r="S398" s="164"/>
      <c r="T398" s="165"/>
      <c r="AT398" s="160" t="s">
        <v>142</v>
      </c>
      <c r="AU398" s="160" t="s">
        <v>89</v>
      </c>
      <c r="AV398" s="13" t="s">
        <v>89</v>
      </c>
      <c r="AW398" s="13" t="s">
        <v>36</v>
      </c>
      <c r="AX398" s="13" t="s">
        <v>81</v>
      </c>
      <c r="AY398" s="160" t="s">
        <v>133</v>
      </c>
    </row>
    <row r="399" spans="1:65" s="13" customFormat="1" ht="33.75">
      <c r="B399" s="158"/>
      <c r="D399" s="159" t="s">
        <v>142</v>
      </c>
      <c r="E399" s="160" t="s">
        <v>1</v>
      </c>
      <c r="F399" s="161" t="s">
        <v>764</v>
      </c>
      <c r="H399" s="160" t="s">
        <v>1</v>
      </c>
      <c r="I399" s="162"/>
      <c r="L399" s="158"/>
      <c r="M399" s="163"/>
      <c r="N399" s="164"/>
      <c r="O399" s="164"/>
      <c r="P399" s="164"/>
      <c r="Q399" s="164"/>
      <c r="R399" s="164"/>
      <c r="S399" s="164"/>
      <c r="T399" s="165"/>
      <c r="AT399" s="160" t="s">
        <v>142</v>
      </c>
      <c r="AU399" s="160" t="s">
        <v>89</v>
      </c>
      <c r="AV399" s="13" t="s">
        <v>89</v>
      </c>
      <c r="AW399" s="13" t="s">
        <v>36</v>
      </c>
      <c r="AX399" s="13" t="s">
        <v>81</v>
      </c>
      <c r="AY399" s="160" t="s">
        <v>133</v>
      </c>
    </row>
    <row r="400" spans="1:65" s="13" customFormat="1" ht="22.5">
      <c r="B400" s="158"/>
      <c r="D400" s="159" t="s">
        <v>142</v>
      </c>
      <c r="E400" s="160" t="s">
        <v>1</v>
      </c>
      <c r="F400" s="161" t="s">
        <v>765</v>
      </c>
      <c r="H400" s="160" t="s">
        <v>1</v>
      </c>
      <c r="I400" s="162"/>
      <c r="L400" s="158"/>
      <c r="M400" s="163"/>
      <c r="N400" s="164"/>
      <c r="O400" s="164"/>
      <c r="P400" s="164"/>
      <c r="Q400" s="164"/>
      <c r="R400" s="164"/>
      <c r="S400" s="164"/>
      <c r="T400" s="165"/>
      <c r="AT400" s="160" t="s">
        <v>142</v>
      </c>
      <c r="AU400" s="160" t="s">
        <v>89</v>
      </c>
      <c r="AV400" s="13" t="s">
        <v>89</v>
      </c>
      <c r="AW400" s="13" t="s">
        <v>36</v>
      </c>
      <c r="AX400" s="13" t="s">
        <v>81</v>
      </c>
      <c r="AY400" s="160" t="s">
        <v>133</v>
      </c>
    </row>
    <row r="401" spans="1:51" s="14" customFormat="1">
      <c r="B401" s="166"/>
      <c r="D401" s="159" t="s">
        <v>142</v>
      </c>
      <c r="E401" s="167" t="s">
        <v>1</v>
      </c>
      <c r="F401" s="168" t="s">
        <v>89</v>
      </c>
      <c r="H401" s="169">
        <v>1</v>
      </c>
      <c r="I401" s="170"/>
      <c r="L401" s="166"/>
      <c r="M401" s="200"/>
      <c r="N401" s="201"/>
      <c r="O401" s="201"/>
      <c r="P401" s="201"/>
      <c r="Q401" s="201"/>
      <c r="R401" s="201"/>
      <c r="S401" s="201"/>
      <c r="T401" s="202"/>
      <c r="AT401" s="167" t="s">
        <v>142</v>
      </c>
      <c r="AU401" s="167" t="s">
        <v>89</v>
      </c>
      <c r="AV401" s="14" t="s">
        <v>91</v>
      </c>
      <c r="AW401" s="14" t="s">
        <v>36</v>
      </c>
      <c r="AX401" s="14" t="s">
        <v>89</v>
      </c>
      <c r="AY401" s="167" t="s">
        <v>133</v>
      </c>
    </row>
    <row r="402" spans="1:51" s="2" customFormat="1" ht="6.95" customHeight="1">
      <c r="A402" s="33"/>
      <c r="B402" s="48"/>
      <c r="C402" s="49"/>
      <c r="D402" s="49"/>
      <c r="E402" s="49"/>
      <c r="F402" s="49"/>
      <c r="G402" s="49"/>
      <c r="H402" s="49"/>
      <c r="I402" s="49"/>
      <c r="J402" s="49"/>
      <c r="K402" s="49"/>
      <c r="L402" s="34"/>
      <c r="M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</row>
    <row r="403" spans="1:51">
      <c r="H403" s="265">
        <f>SUM(H131:H402)</f>
        <v>35726.04099999999</v>
      </c>
    </row>
  </sheetData>
  <autoFilter ref="C127:K40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8"/>
  <sheetViews>
    <sheetView showGridLines="0" zoomScaleNormal="100" workbookViewId="0">
      <selection activeCell="H269" sqref="H26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8.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Mladá Boleslav Čejetice, obnova vodovodu, ul. Vodárenská</v>
      </c>
      <c r="F7" s="263"/>
      <c r="G7" s="263"/>
      <c r="H7" s="263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48" t="s">
        <v>766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28"/>
      <c r="G18" s="228"/>
      <c r="H18" s="228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3" t="s">
        <v>40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ROUND((SUM(BE124:BE266)),  2)</f>
        <v>0</v>
      </c>
      <c r="G33" s="33"/>
      <c r="H33" s="33"/>
      <c r="I33" s="101">
        <v>0.21</v>
      </c>
      <c r="J33" s="100">
        <f>ROUND(((SUM(BE124:BE266))*I33),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ROUND((SUM(BF124:BF266)),  2)</f>
        <v>0</v>
      </c>
      <c r="G34" s="33"/>
      <c r="H34" s="33"/>
      <c r="I34" s="101">
        <v>0.12</v>
      </c>
      <c r="J34" s="100">
        <f>ROUND(((SUM(BF124:BF266))*I34),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ROUND((SUM(BG124:BG266)),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ROUND((SUM(BH124:BH266)),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ROUND((SUM(BI124:BI266)),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Mladá Boleslav Čejetice, obnova vodovodu, ul. Vodárenská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48" t="str">
        <f>E9</f>
        <v>SO 01.2 - Výměna armatur v ulici Vodárenská a 1. úseku v Příčná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109</v>
      </c>
      <c r="E99" s="119"/>
      <c r="F99" s="119"/>
      <c r="G99" s="119"/>
      <c r="H99" s="119"/>
      <c r="I99" s="119"/>
      <c r="J99" s="120">
        <f>J187</f>
        <v>0</v>
      </c>
      <c r="L99" s="117"/>
    </row>
    <row r="100" spans="1:31" s="10" customFormat="1" ht="19.899999999999999" customHeight="1">
      <c r="B100" s="117"/>
      <c r="D100" s="118" t="s">
        <v>110</v>
      </c>
      <c r="E100" s="119"/>
      <c r="F100" s="119"/>
      <c r="G100" s="119"/>
      <c r="H100" s="119"/>
      <c r="I100" s="119"/>
      <c r="J100" s="120">
        <f>J193</f>
        <v>0</v>
      </c>
      <c r="L100" s="117"/>
    </row>
    <row r="101" spans="1:31" s="10" customFormat="1" ht="19.899999999999999" customHeight="1">
      <c r="B101" s="117"/>
      <c r="D101" s="118" t="s">
        <v>111</v>
      </c>
      <c r="E101" s="119"/>
      <c r="F101" s="119"/>
      <c r="G101" s="119"/>
      <c r="H101" s="119"/>
      <c r="I101" s="119"/>
      <c r="J101" s="120">
        <f>J221</f>
        <v>0</v>
      </c>
      <c r="L101" s="117"/>
    </row>
    <row r="102" spans="1:31" s="10" customFormat="1" ht="19.899999999999999" customHeight="1">
      <c r="B102" s="117"/>
      <c r="D102" s="118" t="s">
        <v>112</v>
      </c>
      <c r="E102" s="119"/>
      <c r="F102" s="119"/>
      <c r="G102" s="119"/>
      <c r="H102" s="119"/>
      <c r="I102" s="119"/>
      <c r="J102" s="120">
        <f>J245</f>
        <v>0</v>
      </c>
      <c r="L102" s="117"/>
    </row>
    <row r="103" spans="1:31" s="10" customFormat="1" ht="19.899999999999999" customHeight="1">
      <c r="B103" s="117"/>
      <c r="D103" s="118" t="s">
        <v>113</v>
      </c>
      <c r="E103" s="119"/>
      <c r="F103" s="119"/>
      <c r="G103" s="119"/>
      <c r="H103" s="119"/>
      <c r="I103" s="119"/>
      <c r="J103" s="120">
        <f>J260</f>
        <v>0</v>
      </c>
      <c r="L103" s="117"/>
    </row>
    <row r="104" spans="1:31" s="10" customFormat="1" ht="19.899999999999999" customHeight="1">
      <c r="B104" s="117"/>
      <c r="D104" s="118" t="s">
        <v>114</v>
      </c>
      <c r="E104" s="119"/>
      <c r="F104" s="119"/>
      <c r="G104" s="119"/>
      <c r="H104" s="119"/>
      <c r="I104" s="119"/>
      <c r="J104" s="120">
        <f>J265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118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2" t="str">
        <f>E7</f>
        <v>Mladá Boleslav Čejetice, obnova vodovodu, ul. Vodárenská</v>
      </c>
      <c r="F114" s="263"/>
      <c r="G114" s="263"/>
      <c r="H114" s="26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99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3"/>
      <c r="D116" s="33"/>
      <c r="E116" s="248" t="str">
        <f>E9</f>
        <v>SO 01.2 - Výměna armatur v ulici Vodárenská a 1. úseku v Příčná</v>
      </c>
      <c r="F116" s="261"/>
      <c r="G116" s="261"/>
      <c r="H116" s="26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Čejetice</v>
      </c>
      <c r="G118" s="33"/>
      <c r="H118" s="33"/>
      <c r="I118" s="28" t="s">
        <v>22</v>
      </c>
      <c r="J118" s="56" t="str">
        <f>IF(J12="","",J12)</f>
        <v>8. 7. 2024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>Vodovody a kanalizace Mladá Boleslav, a.s.</v>
      </c>
      <c r="G120" s="33"/>
      <c r="H120" s="33"/>
      <c r="I120" s="28" t="s">
        <v>32</v>
      </c>
      <c r="J120" s="31" t="str">
        <f>E21</f>
        <v>ŠINDLAR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30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>Roman Bárta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119</v>
      </c>
      <c r="D123" s="124" t="s">
        <v>66</v>
      </c>
      <c r="E123" s="124" t="s">
        <v>62</v>
      </c>
      <c r="F123" s="124" t="s">
        <v>63</v>
      </c>
      <c r="G123" s="124" t="s">
        <v>120</v>
      </c>
      <c r="H123" s="124" t="s">
        <v>121</v>
      </c>
      <c r="I123" s="124" t="s">
        <v>122</v>
      </c>
      <c r="J123" s="124" t="s">
        <v>103</v>
      </c>
      <c r="K123" s="125" t="s">
        <v>123</v>
      </c>
      <c r="L123" s="126"/>
      <c r="M123" s="63" t="s">
        <v>1</v>
      </c>
      <c r="N123" s="64" t="s">
        <v>45</v>
      </c>
      <c r="O123" s="64" t="s">
        <v>124</v>
      </c>
      <c r="P123" s="64" t="s">
        <v>125</v>
      </c>
      <c r="Q123" s="64" t="s">
        <v>126</v>
      </c>
      <c r="R123" s="64" t="s">
        <v>127</v>
      </c>
      <c r="S123" s="64" t="s">
        <v>128</v>
      </c>
      <c r="T123" s="65" t="s">
        <v>129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130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69.850999999999999</v>
      </c>
      <c r="S124" s="67"/>
      <c r="T124" s="129">
        <f>T125</f>
        <v>40.585560000000001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80</v>
      </c>
      <c r="AU124" s="18" t="s">
        <v>105</v>
      </c>
      <c r="BK124" s="130">
        <f>BK125</f>
        <v>0</v>
      </c>
    </row>
    <row r="125" spans="1:65" s="12" customFormat="1" ht="25.9" customHeight="1">
      <c r="B125" s="131"/>
      <c r="D125" s="132" t="s">
        <v>80</v>
      </c>
      <c r="E125" s="133" t="s">
        <v>131</v>
      </c>
      <c r="F125" s="133" t="s">
        <v>132</v>
      </c>
      <c r="I125" s="134"/>
      <c r="J125" s="135">
        <f>BK125</f>
        <v>0</v>
      </c>
      <c r="L125" s="131"/>
      <c r="M125" s="136"/>
      <c r="N125" s="137"/>
      <c r="O125" s="137"/>
      <c r="P125" s="138">
        <f>P126+P187+P193+P221+P245+P260+P265</f>
        <v>0</v>
      </c>
      <c r="Q125" s="137"/>
      <c r="R125" s="138">
        <f>R126+R187+R193+R221+R245+R260+R265</f>
        <v>69.850999999999999</v>
      </c>
      <c r="S125" s="137"/>
      <c r="T125" s="139">
        <f>T126+T187+T193+T221+T245+T260+T265</f>
        <v>40.585560000000001</v>
      </c>
      <c r="AR125" s="132" t="s">
        <v>89</v>
      </c>
      <c r="AT125" s="140" t="s">
        <v>80</v>
      </c>
      <c r="AU125" s="140" t="s">
        <v>81</v>
      </c>
      <c r="AY125" s="132" t="s">
        <v>133</v>
      </c>
      <c r="BK125" s="141">
        <f>BK126+BK187+BK193+BK221+BK245+BK260+BK265</f>
        <v>0</v>
      </c>
    </row>
    <row r="126" spans="1:65" s="12" customFormat="1" ht="22.9" customHeight="1">
      <c r="B126" s="131"/>
      <c r="D126" s="132" t="s">
        <v>80</v>
      </c>
      <c r="E126" s="142" t="s">
        <v>89</v>
      </c>
      <c r="F126" s="142" t="s">
        <v>134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SUM(P127:P186)</f>
        <v>0</v>
      </c>
      <c r="Q126" s="137"/>
      <c r="R126" s="138">
        <f>SUM(R127:R186)</f>
        <v>65.604730000000004</v>
      </c>
      <c r="S126" s="137"/>
      <c r="T126" s="139">
        <f>SUM(T127:T186)</f>
        <v>40.454999999999998</v>
      </c>
      <c r="AR126" s="132" t="s">
        <v>89</v>
      </c>
      <c r="AT126" s="140" t="s">
        <v>80</v>
      </c>
      <c r="AU126" s="140" t="s">
        <v>89</v>
      </c>
      <c r="AY126" s="132" t="s">
        <v>133</v>
      </c>
      <c r="BK126" s="141">
        <f>SUM(BK127:BK186)</f>
        <v>0</v>
      </c>
    </row>
    <row r="127" spans="1:65" s="2" customFormat="1" ht="76.349999999999994" customHeight="1">
      <c r="A127" s="33"/>
      <c r="B127" s="144"/>
      <c r="C127" s="145" t="s">
        <v>89</v>
      </c>
      <c r="D127" s="145" t="s">
        <v>135</v>
      </c>
      <c r="E127" s="146" t="s">
        <v>767</v>
      </c>
      <c r="F127" s="147" t="s">
        <v>768</v>
      </c>
      <c r="G127" s="148" t="s">
        <v>138</v>
      </c>
      <c r="H127" s="149">
        <v>12</v>
      </c>
      <c r="I127" s="150"/>
      <c r="J127" s="151">
        <f>ROUND(I127*H127,2)</f>
        <v>0</v>
      </c>
      <c r="K127" s="147" t="s">
        <v>139</v>
      </c>
      <c r="L127" s="34"/>
      <c r="M127" s="152" t="s">
        <v>1</v>
      </c>
      <c r="N127" s="153" t="s">
        <v>46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0.255</v>
      </c>
      <c r="T127" s="155">
        <f>S127*H127</f>
        <v>3.06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140</v>
      </c>
      <c r="AT127" s="156" t="s">
        <v>135</v>
      </c>
      <c r="AU127" s="156" t="s">
        <v>91</v>
      </c>
      <c r="AY127" s="18" t="s">
        <v>133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140</v>
      </c>
      <c r="BM127" s="156" t="s">
        <v>769</v>
      </c>
    </row>
    <row r="128" spans="1:65" s="14" customFormat="1">
      <c r="B128" s="166"/>
      <c r="D128" s="159" t="s">
        <v>142</v>
      </c>
      <c r="E128" s="167" t="s">
        <v>1</v>
      </c>
      <c r="F128" s="168" t="s">
        <v>770</v>
      </c>
      <c r="H128" s="169">
        <v>12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142</v>
      </c>
      <c r="AU128" s="167" t="s">
        <v>91</v>
      </c>
      <c r="AV128" s="14" t="s">
        <v>91</v>
      </c>
      <c r="AW128" s="14" t="s">
        <v>36</v>
      </c>
      <c r="AX128" s="14" t="s">
        <v>89</v>
      </c>
      <c r="AY128" s="167" t="s">
        <v>133</v>
      </c>
    </row>
    <row r="129" spans="1:65" s="2" customFormat="1" ht="62.65" customHeight="1">
      <c r="A129" s="33"/>
      <c r="B129" s="144"/>
      <c r="C129" s="145" t="s">
        <v>91</v>
      </c>
      <c r="D129" s="145" t="s">
        <v>135</v>
      </c>
      <c r="E129" s="146" t="s">
        <v>771</v>
      </c>
      <c r="F129" s="147" t="s">
        <v>772</v>
      </c>
      <c r="G129" s="148" t="s">
        <v>138</v>
      </c>
      <c r="H129" s="149">
        <v>1</v>
      </c>
      <c r="I129" s="150"/>
      <c r="J129" s="151">
        <f>ROUND(I129*H129,2)</f>
        <v>0</v>
      </c>
      <c r="K129" s="147" t="s">
        <v>139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0.26</v>
      </c>
      <c r="T129" s="155">
        <f>S129*H129</f>
        <v>0.26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140</v>
      </c>
      <c r="AT129" s="156" t="s">
        <v>135</v>
      </c>
      <c r="AU129" s="156" t="s">
        <v>91</v>
      </c>
      <c r="AY129" s="18" t="s">
        <v>133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140</v>
      </c>
      <c r="BM129" s="156" t="s">
        <v>773</v>
      </c>
    </row>
    <row r="130" spans="1:65" s="14" customFormat="1">
      <c r="B130" s="166"/>
      <c r="D130" s="159" t="s">
        <v>142</v>
      </c>
      <c r="E130" s="167" t="s">
        <v>1</v>
      </c>
      <c r="F130" s="168" t="s">
        <v>774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142</v>
      </c>
      <c r="AU130" s="167" t="s">
        <v>91</v>
      </c>
      <c r="AV130" s="14" t="s">
        <v>91</v>
      </c>
      <c r="AW130" s="14" t="s">
        <v>36</v>
      </c>
      <c r="AX130" s="14" t="s">
        <v>89</v>
      </c>
      <c r="AY130" s="167" t="s">
        <v>133</v>
      </c>
    </row>
    <row r="131" spans="1:65" s="2" customFormat="1" ht="55.5" customHeight="1">
      <c r="A131" s="33"/>
      <c r="B131" s="144"/>
      <c r="C131" s="145" t="s">
        <v>150</v>
      </c>
      <c r="D131" s="145" t="s">
        <v>135</v>
      </c>
      <c r="E131" s="146" t="s">
        <v>775</v>
      </c>
      <c r="F131" s="147" t="s">
        <v>776</v>
      </c>
      <c r="G131" s="148" t="s">
        <v>138</v>
      </c>
      <c r="H131" s="149">
        <v>14.5</v>
      </c>
      <c r="I131" s="150"/>
      <c r="J131" s="151">
        <f>ROUND(I131*H131,2)</f>
        <v>0</v>
      </c>
      <c r="K131" s="147" t="s">
        <v>139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0.28999999999999998</v>
      </c>
      <c r="T131" s="155">
        <f>S131*H131</f>
        <v>4.2050000000000001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140</v>
      </c>
      <c r="AT131" s="156" t="s">
        <v>135</v>
      </c>
      <c r="AU131" s="156" t="s">
        <v>91</v>
      </c>
      <c r="AY131" s="18" t="s">
        <v>133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140</v>
      </c>
      <c r="BM131" s="156" t="s">
        <v>777</v>
      </c>
    </row>
    <row r="132" spans="1:65" s="14" customFormat="1">
      <c r="B132" s="166"/>
      <c r="D132" s="159" t="s">
        <v>142</v>
      </c>
      <c r="E132" s="167" t="s">
        <v>1</v>
      </c>
      <c r="F132" s="168" t="s">
        <v>778</v>
      </c>
      <c r="H132" s="169">
        <v>13.5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142</v>
      </c>
      <c r="AU132" s="167" t="s">
        <v>91</v>
      </c>
      <c r="AV132" s="14" t="s">
        <v>91</v>
      </c>
      <c r="AW132" s="14" t="s">
        <v>36</v>
      </c>
      <c r="AX132" s="14" t="s">
        <v>81</v>
      </c>
      <c r="AY132" s="167" t="s">
        <v>133</v>
      </c>
    </row>
    <row r="133" spans="1:65" s="14" customFormat="1">
      <c r="B133" s="166"/>
      <c r="D133" s="159" t="s">
        <v>142</v>
      </c>
      <c r="E133" s="167" t="s">
        <v>1</v>
      </c>
      <c r="F133" s="168" t="s">
        <v>779</v>
      </c>
      <c r="H133" s="169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142</v>
      </c>
      <c r="AU133" s="167" t="s">
        <v>91</v>
      </c>
      <c r="AV133" s="14" t="s">
        <v>91</v>
      </c>
      <c r="AW133" s="14" t="s">
        <v>36</v>
      </c>
      <c r="AX133" s="14" t="s">
        <v>81</v>
      </c>
      <c r="AY133" s="167" t="s">
        <v>133</v>
      </c>
    </row>
    <row r="134" spans="1:65" s="15" customFormat="1">
      <c r="B134" s="174"/>
      <c r="D134" s="159" t="s">
        <v>142</v>
      </c>
      <c r="E134" s="175" t="s">
        <v>1</v>
      </c>
      <c r="F134" s="176" t="s">
        <v>155</v>
      </c>
      <c r="H134" s="177">
        <v>14.5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142</v>
      </c>
      <c r="AU134" s="175" t="s">
        <v>91</v>
      </c>
      <c r="AV134" s="15" t="s">
        <v>140</v>
      </c>
      <c r="AW134" s="15" t="s">
        <v>36</v>
      </c>
      <c r="AX134" s="15" t="s">
        <v>89</v>
      </c>
      <c r="AY134" s="175" t="s">
        <v>133</v>
      </c>
    </row>
    <row r="135" spans="1:65" s="2" customFormat="1" ht="55.5" customHeight="1">
      <c r="A135" s="33"/>
      <c r="B135" s="144"/>
      <c r="C135" s="145" t="s">
        <v>140</v>
      </c>
      <c r="D135" s="145" t="s">
        <v>135</v>
      </c>
      <c r="E135" s="146" t="s">
        <v>780</v>
      </c>
      <c r="F135" s="147" t="s">
        <v>781</v>
      </c>
      <c r="G135" s="148" t="s">
        <v>138</v>
      </c>
      <c r="H135" s="149">
        <v>22.5</v>
      </c>
      <c r="I135" s="150"/>
      <c r="J135" s="151">
        <f>ROUND(I135*H135,2)</f>
        <v>0</v>
      </c>
      <c r="K135" s="147" t="s">
        <v>139</v>
      </c>
      <c r="L135" s="34"/>
      <c r="M135" s="152" t="s">
        <v>1</v>
      </c>
      <c r="N135" s="153" t="s">
        <v>46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0.44</v>
      </c>
      <c r="T135" s="155">
        <f>S135*H135</f>
        <v>9.9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140</v>
      </c>
      <c r="AT135" s="156" t="s">
        <v>135</v>
      </c>
      <c r="AU135" s="156" t="s">
        <v>91</v>
      </c>
      <c r="AY135" s="18" t="s">
        <v>133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140</v>
      </c>
      <c r="BM135" s="156" t="s">
        <v>782</v>
      </c>
    </row>
    <row r="136" spans="1:65" s="14" customFormat="1">
      <c r="B136" s="166"/>
      <c r="D136" s="159" t="s">
        <v>142</v>
      </c>
      <c r="E136" s="167" t="s">
        <v>1</v>
      </c>
      <c r="F136" s="168" t="s">
        <v>783</v>
      </c>
      <c r="H136" s="169">
        <v>22.5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142</v>
      </c>
      <c r="AU136" s="167" t="s">
        <v>91</v>
      </c>
      <c r="AV136" s="14" t="s">
        <v>91</v>
      </c>
      <c r="AW136" s="14" t="s">
        <v>36</v>
      </c>
      <c r="AX136" s="14" t="s">
        <v>89</v>
      </c>
      <c r="AY136" s="167" t="s">
        <v>133</v>
      </c>
    </row>
    <row r="137" spans="1:65" s="2" customFormat="1" ht="55.5" customHeight="1">
      <c r="A137" s="33"/>
      <c r="B137" s="144"/>
      <c r="C137" s="145" t="s">
        <v>159</v>
      </c>
      <c r="D137" s="145" t="s">
        <v>135</v>
      </c>
      <c r="E137" s="146" t="s">
        <v>784</v>
      </c>
      <c r="F137" s="147" t="s">
        <v>785</v>
      </c>
      <c r="G137" s="148" t="s">
        <v>138</v>
      </c>
      <c r="H137" s="149">
        <v>22.5</v>
      </c>
      <c r="I137" s="150"/>
      <c r="J137" s="151">
        <f>ROUND(I137*H137,2)</f>
        <v>0</v>
      </c>
      <c r="K137" s="147" t="s">
        <v>139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0.57999999999999996</v>
      </c>
      <c r="T137" s="155">
        <f>S137*H137</f>
        <v>13.049999999999999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140</v>
      </c>
      <c r="AT137" s="156" t="s">
        <v>135</v>
      </c>
      <c r="AU137" s="156" t="s">
        <v>91</v>
      </c>
      <c r="AY137" s="18" t="s">
        <v>133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140</v>
      </c>
      <c r="BM137" s="156" t="s">
        <v>786</v>
      </c>
    </row>
    <row r="138" spans="1:65" s="13" customFormat="1">
      <c r="B138" s="158"/>
      <c r="D138" s="159" t="s">
        <v>142</v>
      </c>
      <c r="E138" s="160" t="s">
        <v>1</v>
      </c>
      <c r="F138" s="161" t="s">
        <v>149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142</v>
      </c>
      <c r="AU138" s="160" t="s">
        <v>91</v>
      </c>
      <c r="AV138" s="13" t="s">
        <v>89</v>
      </c>
      <c r="AW138" s="13" t="s">
        <v>36</v>
      </c>
      <c r="AX138" s="13" t="s">
        <v>81</v>
      </c>
      <c r="AY138" s="160" t="s">
        <v>133</v>
      </c>
    </row>
    <row r="139" spans="1:65" s="14" customFormat="1">
      <c r="B139" s="166"/>
      <c r="D139" s="159" t="s">
        <v>142</v>
      </c>
      <c r="E139" s="167" t="s">
        <v>1</v>
      </c>
      <c r="F139" s="168" t="s">
        <v>783</v>
      </c>
      <c r="H139" s="169">
        <v>22.5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142</v>
      </c>
      <c r="AU139" s="167" t="s">
        <v>91</v>
      </c>
      <c r="AV139" s="14" t="s">
        <v>91</v>
      </c>
      <c r="AW139" s="14" t="s">
        <v>36</v>
      </c>
      <c r="AX139" s="14" t="s">
        <v>89</v>
      </c>
      <c r="AY139" s="167" t="s">
        <v>133</v>
      </c>
    </row>
    <row r="140" spans="1:65" s="2" customFormat="1" ht="49.15" customHeight="1">
      <c r="A140" s="33"/>
      <c r="B140" s="144"/>
      <c r="C140" s="145" t="s">
        <v>165</v>
      </c>
      <c r="D140" s="145" t="s">
        <v>135</v>
      </c>
      <c r="E140" s="146" t="s">
        <v>787</v>
      </c>
      <c r="F140" s="147" t="s">
        <v>788</v>
      </c>
      <c r="G140" s="148" t="s">
        <v>138</v>
      </c>
      <c r="H140" s="149">
        <v>22.5</v>
      </c>
      <c r="I140" s="150"/>
      <c r="J140" s="151">
        <f>ROUND(I140*H140,2)</f>
        <v>0</v>
      </c>
      <c r="K140" s="147" t="s">
        <v>139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0.316</v>
      </c>
      <c r="T140" s="155">
        <f>S140*H140</f>
        <v>7.11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140</v>
      </c>
      <c r="AT140" s="156" t="s">
        <v>135</v>
      </c>
      <c r="AU140" s="156" t="s">
        <v>91</v>
      </c>
      <c r="AY140" s="18" t="s">
        <v>133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140</v>
      </c>
      <c r="BM140" s="156" t="s">
        <v>789</v>
      </c>
    </row>
    <row r="141" spans="1:65" s="14" customFormat="1">
      <c r="B141" s="166"/>
      <c r="D141" s="159" t="s">
        <v>142</v>
      </c>
      <c r="E141" s="167" t="s">
        <v>1</v>
      </c>
      <c r="F141" s="168" t="s">
        <v>783</v>
      </c>
      <c r="H141" s="169">
        <v>22.5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7" t="s">
        <v>142</v>
      </c>
      <c r="AU141" s="167" t="s">
        <v>91</v>
      </c>
      <c r="AV141" s="14" t="s">
        <v>91</v>
      </c>
      <c r="AW141" s="14" t="s">
        <v>36</v>
      </c>
      <c r="AX141" s="14" t="s">
        <v>89</v>
      </c>
      <c r="AY141" s="167" t="s">
        <v>133</v>
      </c>
    </row>
    <row r="142" spans="1:65" s="2" customFormat="1" ht="49.15" customHeight="1">
      <c r="A142" s="33"/>
      <c r="B142" s="144"/>
      <c r="C142" s="145" t="s">
        <v>171</v>
      </c>
      <c r="D142" s="145" t="s">
        <v>135</v>
      </c>
      <c r="E142" s="146" t="s">
        <v>790</v>
      </c>
      <c r="F142" s="147" t="s">
        <v>791</v>
      </c>
      <c r="G142" s="148" t="s">
        <v>168</v>
      </c>
      <c r="H142" s="149">
        <v>14</v>
      </c>
      <c r="I142" s="150"/>
      <c r="J142" s="151">
        <f>ROUND(I142*H142,2)</f>
        <v>0</v>
      </c>
      <c r="K142" s="147" t="s">
        <v>139</v>
      </c>
      <c r="L142" s="34"/>
      <c r="M142" s="152" t="s">
        <v>1</v>
      </c>
      <c r="N142" s="153" t="s">
        <v>46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0.20499999999999999</v>
      </c>
      <c r="T142" s="155">
        <f>S142*H142</f>
        <v>2.8699999999999997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140</v>
      </c>
      <c r="AT142" s="156" t="s">
        <v>135</v>
      </c>
      <c r="AU142" s="156" t="s">
        <v>91</v>
      </c>
      <c r="AY142" s="18" t="s">
        <v>133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89</v>
      </c>
      <c r="BK142" s="157">
        <f>ROUND(I142*H142,2)</f>
        <v>0</v>
      </c>
      <c r="BL142" s="18" t="s">
        <v>140</v>
      </c>
      <c r="BM142" s="156" t="s">
        <v>792</v>
      </c>
    </row>
    <row r="143" spans="1:65" s="14" customFormat="1">
      <c r="B143" s="166"/>
      <c r="D143" s="159" t="s">
        <v>142</v>
      </c>
      <c r="E143" s="167" t="s">
        <v>1</v>
      </c>
      <c r="F143" s="168" t="s">
        <v>793</v>
      </c>
      <c r="H143" s="169">
        <v>14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142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133</v>
      </c>
    </row>
    <row r="144" spans="1:65" s="2" customFormat="1" ht="24.2" customHeight="1">
      <c r="A144" s="33"/>
      <c r="B144" s="144"/>
      <c r="C144" s="145" t="s">
        <v>176</v>
      </c>
      <c r="D144" s="145" t="s">
        <v>135</v>
      </c>
      <c r="E144" s="146" t="s">
        <v>794</v>
      </c>
      <c r="F144" s="147" t="s">
        <v>795</v>
      </c>
      <c r="G144" s="148" t="s">
        <v>138</v>
      </c>
      <c r="H144" s="149">
        <v>10.5</v>
      </c>
      <c r="I144" s="150"/>
      <c r="J144" s="151">
        <f>ROUND(I144*H144,2)</f>
        <v>0</v>
      </c>
      <c r="K144" s="147" t="s">
        <v>139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140</v>
      </c>
      <c r="AT144" s="156" t="s">
        <v>135</v>
      </c>
      <c r="AU144" s="156" t="s">
        <v>91</v>
      </c>
      <c r="AY144" s="18" t="s">
        <v>133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140</v>
      </c>
      <c r="BM144" s="156" t="s">
        <v>796</v>
      </c>
    </row>
    <row r="145" spans="1:65" s="14" customFormat="1">
      <c r="B145" s="166"/>
      <c r="D145" s="159" t="s">
        <v>142</v>
      </c>
      <c r="E145" s="167" t="s">
        <v>1</v>
      </c>
      <c r="F145" s="168" t="s">
        <v>797</v>
      </c>
      <c r="H145" s="169">
        <v>10.5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142</v>
      </c>
      <c r="AU145" s="167" t="s">
        <v>91</v>
      </c>
      <c r="AV145" s="14" t="s">
        <v>91</v>
      </c>
      <c r="AW145" s="14" t="s">
        <v>36</v>
      </c>
      <c r="AX145" s="14" t="s">
        <v>89</v>
      </c>
      <c r="AY145" s="167" t="s">
        <v>133</v>
      </c>
    </row>
    <row r="146" spans="1:65" s="2" customFormat="1" ht="37.9" customHeight="1">
      <c r="A146" s="33"/>
      <c r="B146" s="144"/>
      <c r="C146" s="145" t="s">
        <v>182</v>
      </c>
      <c r="D146" s="145" t="s">
        <v>135</v>
      </c>
      <c r="E146" s="146" t="s">
        <v>798</v>
      </c>
      <c r="F146" s="147" t="s">
        <v>799</v>
      </c>
      <c r="G146" s="148" t="s">
        <v>179</v>
      </c>
      <c r="H146" s="149">
        <v>57.375</v>
      </c>
      <c r="I146" s="150"/>
      <c r="J146" s="151">
        <f>ROUND(I146*H146,2)</f>
        <v>0</v>
      </c>
      <c r="K146" s="147" t="s">
        <v>139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140</v>
      </c>
      <c r="AT146" s="156" t="s">
        <v>135</v>
      </c>
      <c r="AU146" s="156" t="s">
        <v>91</v>
      </c>
      <c r="AY146" s="18" t="s">
        <v>133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140</v>
      </c>
      <c r="BM146" s="156" t="s">
        <v>800</v>
      </c>
    </row>
    <row r="147" spans="1:65" s="14" customFormat="1">
      <c r="B147" s="166"/>
      <c r="D147" s="159" t="s">
        <v>142</v>
      </c>
      <c r="E147" s="167" t="s">
        <v>1</v>
      </c>
      <c r="F147" s="168" t="s">
        <v>801</v>
      </c>
      <c r="H147" s="169">
        <v>57.375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142</v>
      </c>
      <c r="AU147" s="167" t="s">
        <v>91</v>
      </c>
      <c r="AV147" s="14" t="s">
        <v>91</v>
      </c>
      <c r="AW147" s="14" t="s">
        <v>36</v>
      </c>
      <c r="AX147" s="14" t="s">
        <v>81</v>
      </c>
      <c r="AY147" s="167" t="s">
        <v>133</v>
      </c>
    </row>
    <row r="148" spans="1:65" s="15" customFormat="1">
      <c r="B148" s="174"/>
      <c r="D148" s="159" t="s">
        <v>142</v>
      </c>
      <c r="E148" s="175" t="s">
        <v>1</v>
      </c>
      <c r="F148" s="176" t="s">
        <v>155</v>
      </c>
      <c r="H148" s="177">
        <v>57.375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142</v>
      </c>
      <c r="AU148" s="175" t="s">
        <v>91</v>
      </c>
      <c r="AV148" s="15" t="s">
        <v>140</v>
      </c>
      <c r="AW148" s="15" t="s">
        <v>36</v>
      </c>
      <c r="AX148" s="15" t="s">
        <v>89</v>
      </c>
      <c r="AY148" s="175" t="s">
        <v>133</v>
      </c>
    </row>
    <row r="149" spans="1:65" s="2" customFormat="1" ht="37.9" customHeight="1">
      <c r="A149" s="33"/>
      <c r="B149" s="144"/>
      <c r="C149" s="145" t="s">
        <v>191</v>
      </c>
      <c r="D149" s="145" t="s">
        <v>135</v>
      </c>
      <c r="E149" s="146" t="s">
        <v>802</v>
      </c>
      <c r="F149" s="147" t="s">
        <v>803</v>
      </c>
      <c r="G149" s="148" t="s">
        <v>138</v>
      </c>
      <c r="H149" s="149">
        <v>153</v>
      </c>
      <c r="I149" s="150"/>
      <c r="J149" s="151">
        <f>ROUND(I149*H149,2)</f>
        <v>0</v>
      </c>
      <c r="K149" s="147" t="s">
        <v>139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8.4000000000000003E-4</v>
      </c>
      <c r="R149" s="154">
        <f>Q149*H149</f>
        <v>0.12852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140</v>
      </c>
      <c r="AT149" s="156" t="s">
        <v>135</v>
      </c>
      <c r="AU149" s="156" t="s">
        <v>91</v>
      </c>
      <c r="AY149" s="18" t="s">
        <v>133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140</v>
      </c>
      <c r="BM149" s="156" t="s">
        <v>804</v>
      </c>
    </row>
    <row r="150" spans="1:65" s="14" customFormat="1">
      <c r="B150" s="166"/>
      <c r="D150" s="159" t="s">
        <v>142</v>
      </c>
      <c r="E150" s="167" t="s">
        <v>1</v>
      </c>
      <c r="F150" s="168" t="s">
        <v>805</v>
      </c>
      <c r="H150" s="169">
        <v>153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142</v>
      </c>
      <c r="AU150" s="167" t="s">
        <v>91</v>
      </c>
      <c r="AV150" s="14" t="s">
        <v>91</v>
      </c>
      <c r="AW150" s="14" t="s">
        <v>36</v>
      </c>
      <c r="AX150" s="14" t="s">
        <v>89</v>
      </c>
      <c r="AY150" s="167" t="s">
        <v>133</v>
      </c>
    </row>
    <row r="151" spans="1:65" s="2" customFormat="1" ht="44.25" customHeight="1">
      <c r="A151" s="33"/>
      <c r="B151" s="144"/>
      <c r="C151" s="145" t="s">
        <v>195</v>
      </c>
      <c r="D151" s="145" t="s">
        <v>135</v>
      </c>
      <c r="E151" s="146" t="s">
        <v>806</v>
      </c>
      <c r="F151" s="147" t="s">
        <v>807</v>
      </c>
      <c r="G151" s="148" t="s">
        <v>138</v>
      </c>
      <c r="H151" s="149">
        <v>153</v>
      </c>
      <c r="I151" s="150"/>
      <c r="J151" s="151">
        <f>ROUND(I151*H151,2)</f>
        <v>0</v>
      </c>
      <c r="K151" s="147" t="s">
        <v>139</v>
      </c>
      <c r="L151" s="34"/>
      <c r="M151" s="152" t="s">
        <v>1</v>
      </c>
      <c r="N151" s="153" t="s">
        <v>46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140</v>
      </c>
      <c r="AT151" s="156" t="s">
        <v>135</v>
      </c>
      <c r="AU151" s="156" t="s">
        <v>91</v>
      </c>
      <c r="AY151" s="18" t="s">
        <v>133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89</v>
      </c>
      <c r="BK151" s="157">
        <f>ROUND(I151*H151,2)</f>
        <v>0</v>
      </c>
      <c r="BL151" s="18" t="s">
        <v>140</v>
      </c>
      <c r="BM151" s="156" t="s">
        <v>808</v>
      </c>
    </row>
    <row r="152" spans="1:65" s="2" customFormat="1" ht="24.2" customHeight="1">
      <c r="A152" s="33"/>
      <c r="B152" s="144"/>
      <c r="C152" s="145" t="s">
        <v>8</v>
      </c>
      <c r="D152" s="182" t="s">
        <v>135</v>
      </c>
      <c r="E152" s="146" t="s">
        <v>213</v>
      </c>
      <c r="F152" s="147" t="s">
        <v>214</v>
      </c>
      <c r="G152" s="148" t="s">
        <v>179</v>
      </c>
      <c r="H152" s="149">
        <v>38.475000000000001</v>
      </c>
      <c r="I152" s="150"/>
      <c r="J152" s="151">
        <f>ROUND(I152*H152,2)</f>
        <v>0</v>
      </c>
      <c r="K152" s="147" t="s">
        <v>1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140</v>
      </c>
      <c r="AT152" s="156" t="s">
        <v>135</v>
      </c>
      <c r="AU152" s="156" t="s">
        <v>91</v>
      </c>
      <c r="AY152" s="18" t="s">
        <v>133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140</v>
      </c>
      <c r="BM152" s="156" t="s">
        <v>809</v>
      </c>
    </row>
    <row r="153" spans="1:65" s="13" customFormat="1">
      <c r="B153" s="158"/>
      <c r="D153" s="159" t="s">
        <v>142</v>
      </c>
      <c r="E153" s="160" t="s">
        <v>1</v>
      </c>
      <c r="F153" s="161" t="s">
        <v>216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142</v>
      </c>
      <c r="AU153" s="160" t="s">
        <v>91</v>
      </c>
      <c r="AV153" s="13" t="s">
        <v>89</v>
      </c>
      <c r="AW153" s="13" t="s">
        <v>36</v>
      </c>
      <c r="AX153" s="13" t="s">
        <v>81</v>
      </c>
      <c r="AY153" s="160" t="s">
        <v>133</v>
      </c>
    </row>
    <row r="154" spans="1:65" s="13" customFormat="1">
      <c r="B154" s="158"/>
      <c r="D154" s="159" t="s">
        <v>142</v>
      </c>
      <c r="E154" s="160" t="s">
        <v>1</v>
      </c>
      <c r="F154" s="161" t="s">
        <v>217</v>
      </c>
      <c r="H154" s="160" t="s">
        <v>1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60" t="s">
        <v>142</v>
      </c>
      <c r="AU154" s="160" t="s">
        <v>91</v>
      </c>
      <c r="AV154" s="13" t="s">
        <v>89</v>
      </c>
      <c r="AW154" s="13" t="s">
        <v>36</v>
      </c>
      <c r="AX154" s="13" t="s">
        <v>81</v>
      </c>
      <c r="AY154" s="160" t="s">
        <v>133</v>
      </c>
    </row>
    <row r="155" spans="1:65" s="14" customFormat="1">
      <c r="B155" s="166"/>
      <c r="D155" s="159" t="s">
        <v>142</v>
      </c>
      <c r="E155" s="167" t="s">
        <v>1</v>
      </c>
      <c r="F155" s="168" t="s">
        <v>810</v>
      </c>
      <c r="H155" s="169">
        <v>57.375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142</v>
      </c>
      <c r="AU155" s="167" t="s">
        <v>91</v>
      </c>
      <c r="AV155" s="14" t="s">
        <v>91</v>
      </c>
      <c r="AW155" s="14" t="s">
        <v>36</v>
      </c>
      <c r="AX155" s="14" t="s">
        <v>81</v>
      </c>
      <c r="AY155" s="167" t="s">
        <v>133</v>
      </c>
    </row>
    <row r="156" spans="1:65" s="14" customFormat="1">
      <c r="B156" s="166"/>
      <c r="D156" s="159" t="s">
        <v>142</v>
      </c>
      <c r="E156" s="167" t="s">
        <v>1</v>
      </c>
      <c r="F156" s="168" t="s">
        <v>811</v>
      </c>
      <c r="H156" s="169">
        <v>-18.899999999999999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142</v>
      </c>
      <c r="AU156" s="167" t="s">
        <v>91</v>
      </c>
      <c r="AV156" s="14" t="s">
        <v>91</v>
      </c>
      <c r="AW156" s="14" t="s">
        <v>36</v>
      </c>
      <c r="AX156" s="14" t="s">
        <v>81</v>
      </c>
      <c r="AY156" s="167" t="s">
        <v>133</v>
      </c>
    </row>
    <row r="157" spans="1:65" s="15" customFormat="1">
      <c r="B157" s="174"/>
      <c r="D157" s="159" t="s">
        <v>142</v>
      </c>
      <c r="E157" s="175" t="s">
        <v>1</v>
      </c>
      <c r="F157" s="176" t="s">
        <v>155</v>
      </c>
      <c r="H157" s="177">
        <v>38.475000000000001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142</v>
      </c>
      <c r="AU157" s="175" t="s">
        <v>91</v>
      </c>
      <c r="AV157" s="15" t="s">
        <v>140</v>
      </c>
      <c r="AW157" s="15" t="s">
        <v>36</v>
      </c>
      <c r="AX157" s="15" t="s">
        <v>89</v>
      </c>
      <c r="AY157" s="175" t="s">
        <v>133</v>
      </c>
    </row>
    <row r="158" spans="1:65" s="2" customFormat="1" ht="44.25" customHeight="1">
      <c r="A158" s="33"/>
      <c r="B158" s="144"/>
      <c r="C158" s="145" t="s">
        <v>207</v>
      </c>
      <c r="D158" s="145" t="s">
        <v>135</v>
      </c>
      <c r="E158" s="146" t="s">
        <v>220</v>
      </c>
      <c r="F158" s="147" t="s">
        <v>221</v>
      </c>
      <c r="G158" s="148" t="s">
        <v>179</v>
      </c>
      <c r="H158" s="149">
        <v>45.9</v>
      </c>
      <c r="I158" s="150"/>
      <c r="J158" s="151">
        <f>ROUND(I158*H158,2)</f>
        <v>0</v>
      </c>
      <c r="K158" s="147" t="s">
        <v>139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140</v>
      </c>
      <c r="AT158" s="156" t="s">
        <v>135</v>
      </c>
      <c r="AU158" s="156" t="s">
        <v>91</v>
      </c>
      <c r="AY158" s="18" t="s">
        <v>133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140</v>
      </c>
      <c r="BM158" s="156" t="s">
        <v>812</v>
      </c>
    </row>
    <row r="159" spans="1:65" s="13" customFormat="1">
      <c r="B159" s="158"/>
      <c r="D159" s="159" t="s">
        <v>142</v>
      </c>
      <c r="E159" s="160" t="s">
        <v>1</v>
      </c>
      <c r="F159" s="161" t="s">
        <v>813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142</v>
      </c>
      <c r="AU159" s="160" t="s">
        <v>91</v>
      </c>
      <c r="AV159" s="13" t="s">
        <v>89</v>
      </c>
      <c r="AW159" s="13" t="s">
        <v>36</v>
      </c>
      <c r="AX159" s="13" t="s">
        <v>81</v>
      </c>
      <c r="AY159" s="160" t="s">
        <v>133</v>
      </c>
    </row>
    <row r="160" spans="1:65" s="14" customFormat="1">
      <c r="B160" s="166"/>
      <c r="D160" s="159" t="s">
        <v>142</v>
      </c>
      <c r="E160" s="167" t="s">
        <v>1</v>
      </c>
      <c r="F160" s="168" t="s">
        <v>814</v>
      </c>
      <c r="H160" s="169">
        <v>23.625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142</v>
      </c>
      <c r="AU160" s="167" t="s">
        <v>91</v>
      </c>
      <c r="AV160" s="14" t="s">
        <v>91</v>
      </c>
      <c r="AW160" s="14" t="s">
        <v>36</v>
      </c>
      <c r="AX160" s="14" t="s">
        <v>81</v>
      </c>
      <c r="AY160" s="167" t="s">
        <v>133</v>
      </c>
    </row>
    <row r="161" spans="1:65" s="14" customFormat="1">
      <c r="B161" s="166"/>
      <c r="D161" s="159" t="s">
        <v>142</v>
      </c>
      <c r="E161" s="167" t="s">
        <v>1</v>
      </c>
      <c r="F161" s="168" t="s">
        <v>815</v>
      </c>
      <c r="H161" s="169">
        <v>-4.7249999999999996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142</v>
      </c>
      <c r="AU161" s="167" t="s">
        <v>91</v>
      </c>
      <c r="AV161" s="14" t="s">
        <v>91</v>
      </c>
      <c r="AW161" s="14" t="s">
        <v>36</v>
      </c>
      <c r="AX161" s="14" t="s">
        <v>81</v>
      </c>
      <c r="AY161" s="167" t="s">
        <v>133</v>
      </c>
    </row>
    <row r="162" spans="1:65" s="16" customFormat="1">
      <c r="B162" s="203"/>
      <c r="D162" s="159" t="s">
        <v>142</v>
      </c>
      <c r="E162" s="204" t="s">
        <v>1</v>
      </c>
      <c r="F162" s="205" t="s">
        <v>816</v>
      </c>
      <c r="H162" s="206">
        <v>18.899999999999999</v>
      </c>
      <c r="I162" s="207"/>
      <c r="L162" s="203"/>
      <c r="M162" s="208"/>
      <c r="N162" s="209"/>
      <c r="O162" s="209"/>
      <c r="P162" s="209"/>
      <c r="Q162" s="209"/>
      <c r="R162" s="209"/>
      <c r="S162" s="209"/>
      <c r="T162" s="210"/>
      <c r="AT162" s="204" t="s">
        <v>142</v>
      </c>
      <c r="AU162" s="204" t="s">
        <v>91</v>
      </c>
      <c r="AV162" s="16" t="s">
        <v>150</v>
      </c>
      <c r="AW162" s="16" t="s">
        <v>36</v>
      </c>
      <c r="AX162" s="16" t="s">
        <v>81</v>
      </c>
      <c r="AY162" s="204" t="s">
        <v>133</v>
      </c>
    </row>
    <row r="163" spans="1:65" s="13" customFormat="1">
      <c r="B163" s="158"/>
      <c r="D163" s="159" t="s">
        <v>142</v>
      </c>
      <c r="E163" s="160" t="s">
        <v>1</v>
      </c>
      <c r="F163" s="161" t="s">
        <v>817</v>
      </c>
      <c r="H163" s="160" t="s">
        <v>1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142</v>
      </c>
      <c r="AU163" s="160" t="s">
        <v>91</v>
      </c>
      <c r="AV163" s="13" t="s">
        <v>89</v>
      </c>
      <c r="AW163" s="13" t="s">
        <v>36</v>
      </c>
      <c r="AX163" s="13" t="s">
        <v>81</v>
      </c>
      <c r="AY163" s="160" t="s">
        <v>133</v>
      </c>
    </row>
    <row r="164" spans="1:65" s="14" customFormat="1">
      <c r="B164" s="166"/>
      <c r="D164" s="159" t="s">
        <v>142</v>
      </c>
      <c r="E164" s="167" t="s">
        <v>1</v>
      </c>
      <c r="F164" s="168" t="s">
        <v>818</v>
      </c>
      <c r="H164" s="169">
        <v>33.75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142</v>
      </c>
      <c r="AU164" s="167" t="s">
        <v>91</v>
      </c>
      <c r="AV164" s="14" t="s">
        <v>91</v>
      </c>
      <c r="AW164" s="14" t="s">
        <v>36</v>
      </c>
      <c r="AX164" s="14" t="s">
        <v>81</v>
      </c>
      <c r="AY164" s="167" t="s">
        <v>133</v>
      </c>
    </row>
    <row r="165" spans="1:65" s="14" customFormat="1">
      <c r="B165" s="166"/>
      <c r="D165" s="159" t="s">
        <v>142</v>
      </c>
      <c r="E165" s="167" t="s">
        <v>1</v>
      </c>
      <c r="F165" s="168" t="s">
        <v>819</v>
      </c>
      <c r="H165" s="169">
        <v>-6.75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142</v>
      </c>
      <c r="AU165" s="167" t="s">
        <v>91</v>
      </c>
      <c r="AV165" s="14" t="s">
        <v>91</v>
      </c>
      <c r="AW165" s="14" t="s">
        <v>36</v>
      </c>
      <c r="AX165" s="14" t="s">
        <v>81</v>
      </c>
      <c r="AY165" s="167" t="s">
        <v>133</v>
      </c>
    </row>
    <row r="166" spans="1:65" s="16" customFormat="1">
      <c r="B166" s="203"/>
      <c r="D166" s="159" t="s">
        <v>142</v>
      </c>
      <c r="E166" s="204" t="s">
        <v>1</v>
      </c>
      <c r="F166" s="205" t="s">
        <v>816</v>
      </c>
      <c r="H166" s="206">
        <v>27</v>
      </c>
      <c r="I166" s="207"/>
      <c r="L166" s="203"/>
      <c r="M166" s="208"/>
      <c r="N166" s="209"/>
      <c r="O166" s="209"/>
      <c r="P166" s="209"/>
      <c r="Q166" s="209"/>
      <c r="R166" s="209"/>
      <c r="S166" s="209"/>
      <c r="T166" s="210"/>
      <c r="AT166" s="204" t="s">
        <v>142</v>
      </c>
      <c r="AU166" s="204" t="s">
        <v>91</v>
      </c>
      <c r="AV166" s="16" t="s">
        <v>150</v>
      </c>
      <c r="AW166" s="16" t="s">
        <v>36</v>
      </c>
      <c r="AX166" s="16" t="s">
        <v>81</v>
      </c>
      <c r="AY166" s="204" t="s">
        <v>133</v>
      </c>
    </row>
    <row r="167" spans="1:65" s="15" customFormat="1">
      <c r="B167" s="174"/>
      <c r="D167" s="159" t="s">
        <v>142</v>
      </c>
      <c r="E167" s="175" t="s">
        <v>1</v>
      </c>
      <c r="F167" s="176" t="s">
        <v>155</v>
      </c>
      <c r="H167" s="177">
        <v>45.9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142</v>
      </c>
      <c r="AU167" s="175" t="s">
        <v>91</v>
      </c>
      <c r="AV167" s="15" t="s">
        <v>140</v>
      </c>
      <c r="AW167" s="15" t="s">
        <v>36</v>
      </c>
      <c r="AX167" s="15" t="s">
        <v>89</v>
      </c>
      <c r="AY167" s="175" t="s">
        <v>133</v>
      </c>
    </row>
    <row r="168" spans="1:65" s="2" customFormat="1" ht="16.5" customHeight="1">
      <c r="A168" s="33"/>
      <c r="B168" s="144"/>
      <c r="C168" s="183" t="s">
        <v>212</v>
      </c>
      <c r="D168" s="183" t="s">
        <v>225</v>
      </c>
      <c r="E168" s="184" t="s">
        <v>226</v>
      </c>
      <c r="F168" s="185" t="s">
        <v>227</v>
      </c>
      <c r="G168" s="186" t="s">
        <v>228</v>
      </c>
      <c r="H168" s="187">
        <v>47.25</v>
      </c>
      <c r="I168" s="188"/>
      <c r="J168" s="189">
        <f>ROUND(I168*H168,2)</f>
        <v>0</v>
      </c>
      <c r="K168" s="185" t="s">
        <v>1</v>
      </c>
      <c r="L168" s="190"/>
      <c r="M168" s="191" t="s">
        <v>1</v>
      </c>
      <c r="N168" s="192" t="s">
        <v>46</v>
      </c>
      <c r="O168" s="59"/>
      <c r="P168" s="154">
        <f>O168*H168</f>
        <v>0</v>
      </c>
      <c r="Q168" s="154">
        <v>1</v>
      </c>
      <c r="R168" s="154">
        <f>Q168*H168</f>
        <v>47.25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176</v>
      </c>
      <c r="AT168" s="156" t="s">
        <v>225</v>
      </c>
      <c r="AU168" s="156" t="s">
        <v>91</v>
      </c>
      <c r="AY168" s="18" t="s">
        <v>133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140</v>
      </c>
      <c r="BM168" s="156" t="s">
        <v>820</v>
      </c>
    </row>
    <row r="169" spans="1:65" s="2" customFormat="1" ht="19.5">
      <c r="A169" s="33"/>
      <c r="B169" s="34"/>
      <c r="C169" s="33"/>
      <c r="D169" s="159" t="s">
        <v>230</v>
      </c>
      <c r="E169" s="33"/>
      <c r="F169" s="193" t="s">
        <v>231</v>
      </c>
      <c r="G169" s="33"/>
      <c r="H169" s="33"/>
      <c r="I169" s="194"/>
      <c r="J169" s="33"/>
      <c r="K169" s="33"/>
      <c r="L169" s="34"/>
      <c r="M169" s="195"/>
      <c r="N169" s="196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230</v>
      </c>
      <c r="AU169" s="18" t="s">
        <v>91</v>
      </c>
    </row>
    <row r="170" spans="1:65" s="14" customFormat="1">
      <c r="B170" s="166"/>
      <c r="D170" s="159" t="s">
        <v>142</v>
      </c>
      <c r="E170" s="167" t="s">
        <v>1</v>
      </c>
      <c r="F170" s="168" t="s">
        <v>821</v>
      </c>
      <c r="H170" s="169">
        <v>54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142</v>
      </c>
      <c r="AU170" s="167" t="s">
        <v>91</v>
      </c>
      <c r="AV170" s="14" t="s">
        <v>91</v>
      </c>
      <c r="AW170" s="14" t="s">
        <v>36</v>
      </c>
      <c r="AX170" s="14" t="s">
        <v>81</v>
      </c>
      <c r="AY170" s="167" t="s">
        <v>133</v>
      </c>
    </row>
    <row r="171" spans="1:65" s="14" customFormat="1">
      <c r="B171" s="166"/>
      <c r="D171" s="159" t="s">
        <v>142</v>
      </c>
      <c r="E171" s="167" t="s">
        <v>1</v>
      </c>
      <c r="F171" s="168" t="s">
        <v>822</v>
      </c>
      <c r="H171" s="169">
        <v>-6.75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142</v>
      </c>
      <c r="AU171" s="167" t="s">
        <v>91</v>
      </c>
      <c r="AV171" s="14" t="s">
        <v>91</v>
      </c>
      <c r="AW171" s="14" t="s">
        <v>36</v>
      </c>
      <c r="AX171" s="14" t="s">
        <v>81</v>
      </c>
      <c r="AY171" s="167" t="s">
        <v>133</v>
      </c>
    </row>
    <row r="172" spans="1:65" s="15" customFormat="1">
      <c r="B172" s="174"/>
      <c r="D172" s="159" t="s">
        <v>142</v>
      </c>
      <c r="E172" s="175" t="s">
        <v>1</v>
      </c>
      <c r="F172" s="176" t="s">
        <v>155</v>
      </c>
      <c r="H172" s="177">
        <v>47.25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142</v>
      </c>
      <c r="AU172" s="175" t="s">
        <v>91</v>
      </c>
      <c r="AV172" s="15" t="s">
        <v>140</v>
      </c>
      <c r="AW172" s="15" t="s">
        <v>36</v>
      </c>
      <c r="AX172" s="15" t="s">
        <v>89</v>
      </c>
      <c r="AY172" s="175" t="s">
        <v>133</v>
      </c>
    </row>
    <row r="173" spans="1:65" s="2" customFormat="1" ht="16.5" customHeight="1">
      <c r="A173" s="33"/>
      <c r="B173" s="144"/>
      <c r="C173" s="183" t="s">
        <v>219</v>
      </c>
      <c r="D173" s="183" t="s">
        <v>225</v>
      </c>
      <c r="E173" s="184" t="s">
        <v>235</v>
      </c>
      <c r="F173" s="185" t="s">
        <v>236</v>
      </c>
      <c r="G173" s="186" t="s">
        <v>228</v>
      </c>
      <c r="H173" s="187">
        <v>6.75</v>
      </c>
      <c r="I173" s="188"/>
      <c r="J173" s="189">
        <f>ROUND(I173*H173,2)</f>
        <v>0</v>
      </c>
      <c r="K173" s="185" t="s">
        <v>139</v>
      </c>
      <c r="L173" s="190"/>
      <c r="M173" s="191" t="s">
        <v>1</v>
      </c>
      <c r="N173" s="192" t="s">
        <v>46</v>
      </c>
      <c r="O173" s="59"/>
      <c r="P173" s="154">
        <f>O173*H173</f>
        <v>0</v>
      </c>
      <c r="Q173" s="154">
        <v>1</v>
      </c>
      <c r="R173" s="154">
        <f>Q173*H173</f>
        <v>6.75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176</v>
      </c>
      <c r="AT173" s="156" t="s">
        <v>225</v>
      </c>
      <c r="AU173" s="156" t="s">
        <v>91</v>
      </c>
      <c r="AY173" s="18" t="s">
        <v>133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89</v>
      </c>
      <c r="BK173" s="157">
        <f>ROUND(I173*H173,2)</f>
        <v>0</v>
      </c>
      <c r="BL173" s="18" t="s">
        <v>140</v>
      </c>
      <c r="BM173" s="156" t="s">
        <v>823</v>
      </c>
    </row>
    <row r="174" spans="1:65" s="14" customFormat="1">
      <c r="B174" s="166"/>
      <c r="D174" s="159" t="s">
        <v>142</v>
      </c>
      <c r="E174" s="167" t="s">
        <v>1</v>
      </c>
      <c r="F174" s="168" t="s">
        <v>824</v>
      </c>
      <c r="H174" s="169">
        <v>6.75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142</v>
      </c>
      <c r="AU174" s="167" t="s">
        <v>91</v>
      </c>
      <c r="AV174" s="14" t="s">
        <v>91</v>
      </c>
      <c r="AW174" s="14" t="s">
        <v>36</v>
      </c>
      <c r="AX174" s="14" t="s">
        <v>89</v>
      </c>
      <c r="AY174" s="167" t="s">
        <v>133</v>
      </c>
    </row>
    <row r="175" spans="1:65" s="2" customFormat="1" ht="66.75" customHeight="1">
      <c r="A175" s="33"/>
      <c r="B175" s="144"/>
      <c r="C175" s="145" t="s">
        <v>224</v>
      </c>
      <c r="D175" s="145" t="s">
        <v>135</v>
      </c>
      <c r="E175" s="146" t="s">
        <v>240</v>
      </c>
      <c r="F175" s="147" t="s">
        <v>241</v>
      </c>
      <c r="G175" s="148" t="s">
        <v>179</v>
      </c>
      <c r="H175" s="149">
        <v>5.7380000000000004</v>
      </c>
      <c r="I175" s="150"/>
      <c r="J175" s="151">
        <f>ROUND(I175*H175,2)</f>
        <v>0</v>
      </c>
      <c r="K175" s="147" t="s">
        <v>139</v>
      </c>
      <c r="L175" s="34"/>
      <c r="M175" s="152" t="s">
        <v>1</v>
      </c>
      <c r="N175" s="153" t="s">
        <v>46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140</v>
      </c>
      <c r="AT175" s="156" t="s">
        <v>135</v>
      </c>
      <c r="AU175" s="156" t="s">
        <v>91</v>
      </c>
      <c r="AY175" s="18" t="s">
        <v>133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89</v>
      </c>
      <c r="BK175" s="157">
        <f>ROUND(I175*H175,2)</f>
        <v>0</v>
      </c>
      <c r="BL175" s="18" t="s">
        <v>140</v>
      </c>
      <c r="BM175" s="156" t="s">
        <v>825</v>
      </c>
    </row>
    <row r="176" spans="1:65" s="14" customFormat="1">
      <c r="B176" s="166"/>
      <c r="D176" s="159" t="s">
        <v>142</v>
      </c>
      <c r="E176" s="167" t="s">
        <v>1</v>
      </c>
      <c r="F176" s="168" t="s">
        <v>826</v>
      </c>
      <c r="H176" s="169">
        <v>5.7380000000000004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142</v>
      </c>
      <c r="AU176" s="167" t="s">
        <v>91</v>
      </c>
      <c r="AV176" s="14" t="s">
        <v>91</v>
      </c>
      <c r="AW176" s="14" t="s">
        <v>36</v>
      </c>
      <c r="AX176" s="14" t="s">
        <v>89</v>
      </c>
      <c r="AY176" s="167" t="s">
        <v>133</v>
      </c>
    </row>
    <row r="177" spans="1:65" s="2" customFormat="1" ht="16.5" customHeight="1">
      <c r="A177" s="33"/>
      <c r="B177" s="144"/>
      <c r="C177" s="183" t="s">
        <v>234</v>
      </c>
      <c r="D177" s="183" t="s">
        <v>225</v>
      </c>
      <c r="E177" s="184" t="s">
        <v>245</v>
      </c>
      <c r="F177" s="185" t="s">
        <v>246</v>
      </c>
      <c r="G177" s="186" t="s">
        <v>228</v>
      </c>
      <c r="H177" s="187">
        <v>11.476000000000001</v>
      </c>
      <c r="I177" s="188"/>
      <c r="J177" s="189">
        <f>ROUND(I177*H177,2)</f>
        <v>0</v>
      </c>
      <c r="K177" s="185" t="s">
        <v>139</v>
      </c>
      <c r="L177" s="190"/>
      <c r="M177" s="191" t="s">
        <v>1</v>
      </c>
      <c r="N177" s="192" t="s">
        <v>46</v>
      </c>
      <c r="O177" s="59"/>
      <c r="P177" s="154">
        <f>O177*H177</f>
        <v>0</v>
      </c>
      <c r="Q177" s="154">
        <v>1</v>
      </c>
      <c r="R177" s="154">
        <f>Q177*H177</f>
        <v>11.476000000000001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176</v>
      </c>
      <c r="AT177" s="156" t="s">
        <v>225</v>
      </c>
      <c r="AU177" s="156" t="s">
        <v>91</v>
      </c>
      <c r="AY177" s="18" t="s">
        <v>133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89</v>
      </c>
      <c r="BK177" s="157">
        <f>ROUND(I177*H177,2)</f>
        <v>0</v>
      </c>
      <c r="BL177" s="18" t="s">
        <v>140</v>
      </c>
      <c r="BM177" s="156" t="s">
        <v>827</v>
      </c>
    </row>
    <row r="178" spans="1:65" s="2" customFormat="1" ht="19.5">
      <c r="A178" s="33"/>
      <c r="B178" s="34"/>
      <c r="C178" s="33"/>
      <c r="D178" s="159" t="s">
        <v>230</v>
      </c>
      <c r="E178" s="33"/>
      <c r="F178" s="193" t="s">
        <v>231</v>
      </c>
      <c r="G178" s="33"/>
      <c r="H178" s="33"/>
      <c r="I178" s="194"/>
      <c r="J178" s="33"/>
      <c r="K178" s="33"/>
      <c r="L178" s="34"/>
      <c r="M178" s="195"/>
      <c r="N178" s="196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230</v>
      </c>
      <c r="AU178" s="18" t="s">
        <v>91</v>
      </c>
    </row>
    <row r="179" spans="1:65" s="14" customFormat="1">
      <c r="B179" s="166"/>
      <c r="D179" s="159" t="s">
        <v>142</v>
      </c>
      <c r="F179" s="168" t="s">
        <v>828</v>
      </c>
      <c r="H179" s="169">
        <v>11.476000000000001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142</v>
      </c>
      <c r="AU179" s="167" t="s">
        <v>91</v>
      </c>
      <c r="AV179" s="14" t="s">
        <v>91</v>
      </c>
      <c r="AW179" s="14" t="s">
        <v>3</v>
      </c>
      <c r="AX179" s="14" t="s">
        <v>89</v>
      </c>
      <c r="AY179" s="167" t="s">
        <v>133</v>
      </c>
    </row>
    <row r="180" spans="1:65" s="2" customFormat="1" ht="37.9" customHeight="1">
      <c r="A180" s="33"/>
      <c r="B180" s="144"/>
      <c r="C180" s="145" t="s">
        <v>239</v>
      </c>
      <c r="D180" s="145" t="s">
        <v>135</v>
      </c>
      <c r="E180" s="146" t="s">
        <v>829</v>
      </c>
      <c r="F180" s="147" t="s">
        <v>830</v>
      </c>
      <c r="G180" s="148" t="s">
        <v>138</v>
      </c>
      <c r="H180" s="149">
        <v>10.5</v>
      </c>
      <c r="I180" s="150"/>
      <c r="J180" s="151">
        <f>ROUND(I180*H180,2)</f>
        <v>0</v>
      </c>
      <c r="K180" s="147" t="s">
        <v>139</v>
      </c>
      <c r="L180" s="34"/>
      <c r="M180" s="152" t="s">
        <v>1</v>
      </c>
      <c r="N180" s="153" t="s">
        <v>46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140</v>
      </c>
      <c r="AT180" s="156" t="s">
        <v>135</v>
      </c>
      <c r="AU180" s="156" t="s">
        <v>91</v>
      </c>
      <c r="AY180" s="18" t="s">
        <v>133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140</v>
      </c>
      <c r="BM180" s="156" t="s">
        <v>831</v>
      </c>
    </row>
    <row r="181" spans="1:65" s="13" customFormat="1">
      <c r="B181" s="158"/>
      <c r="D181" s="159" t="s">
        <v>142</v>
      </c>
      <c r="E181" s="160" t="s">
        <v>1</v>
      </c>
      <c r="F181" s="161" t="s">
        <v>832</v>
      </c>
      <c r="H181" s="160" t="s">
        <v>1</v>
      </c>
      <c r="I181" s="162"/>
      <c r="L181" s="158"/>
      <c r="M181" s="163"/>
      <c r="N181" s="164"/>
      <c r="O181" s="164"/>
      <c r="P181" s="164"/>
      <c r="Q181" s="164"/>
      <c r="R181" s="164"/>
      <c r="S181" s="164"/>
      <c r="T181" s="165"/>
      <c r="AT181" s="160" t="s">
        <v>142</v>
      </c>
      <c r="AU181" s="160" t="s">
        <v>91</v>
      </c>
      <c r="AV181" s="13" t="s">
        <v>89</v>
      </c>
      <c r="AW181" s="13" t="s">
        <v>36</v>
      </c>
      <c r="AX181" s="13" t="s">
        <v>81</v>
      </c>
      <c r="AY181" s="160" t="s">
        <v>133</v>
      </c>
    </row>
    <row r="182" spans="1:65" s="14" customFormat="1">
      <c r="B182" s="166"/>
      <c r="D182" s="159" t="s">
        <v>142</v>
      </c>
      <c r="E182" s="167" t="s">
        <v>1</v>
      </c>
      <c r="F182" s="168" t="s">
        <v>797</v>
      </c>
      <c r="H182" s="169">
        <v>10.5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142</v>
      </c>
      <c r="AU182" s="167" t="s">
        <v>91</v>
      </c>
      <c r="AV182" s="14" t="s">
        <v>91</v>
      </c>
      <c r="AW182" s="14" t="s">
        <v>36</v>
      </c>
      <c r="AX182" s="14" t="s">
        <v>89</v>
      </c>
      <c r="AY182" s="167" t="s">
        <v>133</v>
      </c>
    </row>
    <row r="183" spans="1:65" s="2" customFormat="1" ht="37.9" customHeight="1">
      <c r="A183" s="33"/>
      <c r="B183" s="144"/>
      <c r="C183" s="145" t="s">
        <v>244</v>
      </c>
      <c r="D183" s="145" t="s">
        <v>135</v>
      </c>
      <c r="E183" s="146" t="s">
        <v>833</v>
      </c>
      <c r="F183" s="147" t="s">
        <v>834</v>
      </c>
      <c r="G183" s="148" t="s">
        <v>138</v>
      </c>
      <c r="H183" s="149">
        <v>10.5</v>
      </c>
      <c r="I183" s="150"/>
      <c r="J183" s="151">
        <f>ROUND(I183*H183,2)</f>
        <v>0</v>
      </c>
      <c r="K183" s="147" t="s">
        <v>139</v>
      </c>
      <c r="L183" s="34"/>
      <c r="M183" s="152" t="s">
        <v>1</v>
      </c>
      <c r="N183" s="153" t="s">
        <v>46</v>
      </c>
      <c r="O183" s="59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140</v>
      </c>
      <c r="AT183" s="156" t="s">
        <v>135</v>
      </c>
      <c r="AU183" s="156" t="s">
        <v>91</v>
      </c>
      <c r="AY183" s="18" t="s">
        <v>133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89</v>
      </c>
      <c r="BK183" s="157">
        <f>ROUND(I183*H183,2)</f>
        <v>0</v>
      </c>
      <c r="BL183" s="18" t="s">
        <v>140</v>
      </c>
      <c r="BM183" s="156" t="s">
        <v>835</v>
      </c>
    </row>
    <row r="184" spans="1:65" s="14" customFormat="1">
      <c r="B184" s="166"/>
      <c r="D184" s="159" t="s">
        <v>142</v>
      </c>
      <c r="E184" s="167" t="s">
        <v>1</v>
      </c>
      <c r="F184" s="168" t="s">
        <v>836</v>
      </c>
      <c r="H184" s="169">
        <v>10.5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142</v>
      </c>
      <c r="AU184" s="167" t="s">
        <v>91</v>
      </c>
      <c r="AV184" s="14" t="s">
        <v>91</v>
      </c>
      <c r="AW184" s="14" t="s">
        <v>36</v>
      </c>
      <c r="AX184" s="14" t="s">
        <v>89</v>
      </c>
      <c r="AY184" s="167" t="s">
        <v>133</v>
      </c>
    </row>
    <row r="185" spans="1:65" s="2" customFormat="1" ht="16.5" customHeight="1">
      <c r="A185" s="33"/>
      <c r="B185" s="144"/>
      <c r="C185" s="183" t="s">
        <v>250</v>
      </c>
      <c r="D185" s="183" t="s">
        <v>225</v>
      </c>
      <c r="E185" s="184" t="s">
        <v>837</v>
      </c>
      <c r="F185" s="185" t="s">
        <v>838</v>
      </c>
      <c r="G185" s="186" t="s">
        <v>839</v>
      </c>
      <c r="H185" s="187">
        <v>0.21</v>
      </c>
      <c r="I185" s="188"/>
      <c r="J185" s="189">
        <f>ROUND(I185*H185,2)</f>
        <v>0</v>
      </c>
      <c r="K185" s="185" t="s">
        <v>139</v>
      </c>
      <c r="L185" s="190"/>
      <c r="M185" s="191" t="s">
        <v>1</v>
      </c>
      <c r="N185" s="192" t="s">
        <v>46</v>
      </c>
      <c r="O185" s="59"/>
      <c r="P185" s="154">
        <f>O185*H185</f>
        <v>0</v>
      </c>
      <c r="Q185" s="154">
        <v>1E-3</v>
      </c>
      <c r="R185" s="154">
        <f>Q185*H185</f>
        <v>2.1000000000000001E-4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176</v>
      </c>
      <c r="AT185" s="156" t="s">
        <v>225</v>
      </c>
      <c r="AU185" s="156" t="s">
        <v>91</v>
      </c>
      <c r="AY185" s="18" t="s">
        <v>133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140</v>
      </c>
      <c r="BM185" s="156" t="s">
        <v>840</v>
      </c>
    </row>
    <row r="186" spans="1:65" s="14" customFormat="1">
      <c r="B186" s="166"/>
      <c r="D186" s="159" t="s">
        <v>142</v>
      </c>
      <c r="E186" s="167" t="s">
        <v>1</v>
      </c>
      <c r="F186" s="168" t="s">
        <v>841</v>
      </c>
      <c r="H186" s="169">
        <v>0.21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7" t="s">
        <v>142</v>
      </c>
      <c r="AU186" s="167" t="s">
        <v>91</v>
      </c>
      <c r="AV186" s="14" t="s">
        <v>91</v>
      </c>
      <c r="AW186" s="14" t="s">
        <v>36</v>
      </c>
      <c r="AX186" s="14" t="s">
        <v>89</v>
      </c>
      <c r="AY186" s="167" t="s">
        <v>133</v>
      </c>
    </row>
    <row r="187" spans="1:65" s="12" customFormat="1" ht="22.9" customHeight="1">
      <c r="B187" s="131"/>
      <c r="D187" s="132" t="s">
        <v>80</v>
      </c>
      <c r="E187" s="142" t="s">
        <v>140</v>
      </c>
      <c r="F187" s="142" t="s">
        <v>258</v>
      </c>
      <c r="I187" s="134"/>
      <c r="J187" s="143">
        <f>BK187</f>
        <v>0</v>
      </c>
      <c r="L187" s="131"/>
      <c r="M187" s="136"/>
      <c r="N187" s="137"/>
      <c r="O187" s="137"/>
      <c r="P187" s="138">
        <f>SUM(P188:P192)</f>
        <v>0</v>
      </c>
      <c r="Q187" s="137"/>
      <c r="R187" s="138">
        <f>SUM(R188:R192)</f>
        <v>0.13005</v>
      </c>
      <c r="S187" s="137"/>
      <c r="T187" s="139">
        <f>SUM(T188:T192)</f>
        <v>0</v>
      </c>
      <c r="AR187" s="132" t="s">
        <v>89</v>
      </c>
      <c r="AT187" s="140" t="s">
        <v>80</v>
      </c>
      <c r="AU187" s="140" t="s">
        <v>89</v>
      </c>
      <c r="AY187" s="132" t="s">
        <v>133</v>
      </c>
      <c r="BK187" s="141">
        <f>SUM(BK188:BK192)</f>
        <v>0</v>
      </c>
    </row>
    <row r="188" spans="1:65" s="2" customFormat="1" ht="33" customHeight="1">
      <c r="A188" s="33"/>
      <c r="B188" s="144"/>
      <c r="C188" s="145" t="s">
        <v>7</v>
      </c>
      <c r="D188" s="145" t="s">
        <v>135</v>
      </c>
      <c r="E188" s="146" t="s">
        <v>260</v>
      </c>
      <c r="F188" s="147" t="s">
        <v>261</v>
      </c>
      <c r="G188" s="148" t="s">
        <v>179</v>
      </c>
      <c r="H188" s="149">
        <v>5.7380000000000004</v>
      </c>
      <c r="I188" s="150"/>
      <c r="J188" s="151">
        <f>ROUND(I188*H188,2)</f>
        <v>0</v>
      </c>
      <c r="K188" s="147" t="s">
        <v>139</v>
      </c>
      <c r="L188" s="34"/>
      <c r="M188" s="152" t="s">
        <v>1</v>
      </c>
      <c r="N188" s="153" t="s">
        <v>46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140</v>
      </c>
      <c r="AT188" s="156" t="s">
        <v>135</v>
      </c>
      <c r="AU188" s="156" t="s">
        <v>91</v>
      </c>
      <c r="AY188" s="18" t="s">
        <v>133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89</v>
      </c>
      <c r="BK188" s="157">
        <f>ROUND(I188*H188,2)</f>
        <v>0</v>
      </c>
      <c r="BL188" s="18" t="s">
        <v>140</v>
      </c>
      <c r="BM188" s="156" t="s">
        <v>842</v>
      </c>
    </row>
    <row r="189" spans="1:65" s="14" customFormat="1">
      <c r="B189" s="166"/>
      <c r="D189" s="159" t="s">
        <v>142</v>
      </c>
      <c r="E189" s="167" t="s">
        <v>1</v>
      </c>
      <c r="F189" s="168" t="s">
        <v>826</v>
      </c>
      <c r="H189" s="169">
        <v>5.7380000000000004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142</v>
      </c>
      <c r="AU189" s="167" t="s">
        <v>91</v>
      </c>
      <c r="AV189" s="14" t="s">
        <v>91</v>
      </c>
      <c r="AW189" s="14" t="s">
        <v>36</v>
      </c>
      <c r="AX189" s="14" t="s">
        <v>89</v>
      </c>
      <c r="AY189" s="167" t="s">
        <v>133</v>
      </c>
    </row>
    <row r="190" spans="1:65" s="2" customFormat="1" ht="33" customHeight="1">
      <c r="A190" s="33"/>
      <c r="B190" s="144"/>
      <c r="C190" s="145" t="s">
        <v>259</v>
      </c>
      <c r="D190" s="145" t="s">
        <v>135</v>
      </c>
      <c r="E190" s="146" t="s">
        <v>265</v>
      </c>
      <c r="F190" s="147" t="s">
        <v>266</v>
      </c>
      <c r="G190" s="148" t="s">
        <v>267</v>
      </c>
      <c r="H190" s="149">
        <v>17</v>
      </c>
      <c r="I190" s="150"/>
      <c r="J190" s="151">
        <f>ROUND(I190*H190,2)</f>
        <v>0</v>
      </c>
      <c r="K190" s="147" t="s">
        <v>139</v>
      </c>
      <c r="L190" s="34"/>
      <c r="M190" s="152" t="s">
        <v>1</v>
      </c>
      <c r="N190" s="153" t="s">
        <v>46</v>
      </c>
      <c r="O190" s="59"/>
      <c r="P190" s="154">
        <f>O190*H190</f>
        <v>0</v>
      </c>
      <c r="Q190" s="154">
        <v>1.65E-3</v>
      </c>
      <c r="R190" s="154">
        <f>Q190*H190</f>
        <v>2.8049999999999999E-2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140</v>
      </c>
      <c r="AT190" s="156" t="s">
        <v>135</v>
      </c>
      <c r="AU190" s="156" t="s">
        <v>91</v>
      </c>
      <c r="AY190" s="18" t="s">
        <v>133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140</v>
      </c>
      <c r="BM190" s="156" t="s">
        <v>843</v>
      </c>
    </row>
    <row r="191" spans="1:65" s="14" customFormat="1">
      <c r="B191" s="166"/>
      <c r="D191" s="159" t="s">
        <v>142</v>
      </c>
      <c r="E191" s="167" t="s">
        <v>1</v>
      </c>
      <c r="F191" s="168" t="s">
        <v>234</v>
      </c>
      <c r="H191" s="169">
        <v>17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142</v>
      </c>
      <c r="AU191" s="167" t="s">
        <v>91</v>
      </c>
      <c r="AV191" s="14" t="s">
        <v>91</v>
      </c>
      <c r="AW191" s="14" t="s">
        <v>36</v>
      </c>
      <c r="AX191" s="14" t="s">
        <v>89</v>
      </c>
      <c r="AY191" s="167" t="s">
        <v>133</v>
      </c>
    </row>
    <row r="192" spans="1:65" s="2" customFormat="1" ht="16.5" customHeight="1">
      <c r="A192" s="33"/>
      <c r="B192" s="144"/>
      <c r="C192" s="183" t="s">
        <v>264</v>
      </c>
      <c r="D192" s="211" t="s">
        <v>225</v>
      </c>
      <c r="E192" s="184" t="s">
        <v>270</v>
      </c>
      <c r="F192" s="185" t="s">
        <v>271</v>
      </c>
      <c r="G192" s="186" t="s">
        <v>267</v>
      </c>
      <c r="H192" s="187">
        <v>17</v>
      </c>
      <c r="I192" s="188"/>
      <c r="J192" s="189">
        <f>ROUND(I192*H192,2)</f>
        <v>0</v>
      </c>
      <c r="K192" s="185" t="s">
        <v>1</v>
      </c>
      <c r="L192" s="190"/>
      <c r="M192" s="191" t="s">
        <v>1</v>
      </c>
      <c r="N192" s="192" t="s">
        <v>46</v>
      </c>
      <c r="O192" s="59"/>
      <c r="P192" s="154">
        <f>O192*H192</f>
        <v>0</v>
      </c>
      <c r="Q192" s="154">
        <v>6.0000000000000001E-3</v>
      </c>
      <c r="R192" s="154">
        <f>Q192*H192</f>
        <v>0.10200000000000001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176</v>
      </c>
      <c r="AT192" s="156" t="s">
        <v>225</v>
      </c>
      <c r="AU192" s="156" t="s">
        <v>91</v>
      </c>
      <c r="AY192" s="18" t="s">
        <v>133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89</v>
      </c>
      <c r="BK192" s="157">
        <f>ROUND(I192*H192,2)</f>
        <v>0</v>
      </c>
      <c r="BL192" s="18" t="s">
        <v>140</v>
      </c>
      <c r="BM192" s="156" t="s">
        <v>844</v>
      </c>
    </row>
    <row r="193" spans="1:65" s="12" customFormat="1" ht="22.9" customHeight="1">
      <c r="B193" s="131"/>
      <c r="D193" s="132" t="s">
        <v>80</v>
      </c>
      <c r="E193" s="142" t="s">
        <v>159</v>
      </c>
      <c r="F193" s="142" t="s">
        <v>280</v>
      </c>
      <c r="I193" s="134"/>
      <c r="J193" s="143">
        <f>BK193</f>
        <v>0</v>
      </c>
      <c r="L193" s="131"/>
      <c r="M193" s="136"/>
      <c r="N193" s="137"/>
      <c r="O193" s="137"/>
      <c r="P193" s="138">
        <f>SUM(P194:P220)</f>
        <v>0</v>
      </c>
      <c r="Q193" s="137"/>
      <c r="R193" s="138">
        <f>SUM(R194:R220)</f>
        <v>1.3012200000000003</v>
      </c>
      <c r="S193" s="137"/>
      <c r="T193" s="139">
        <f>SUM(T194:T220)</f>
        <v>0</v>
      </c>
      <c r="AR193" s="132" t="s">
        <v>89</v>
      </c>
      <c r="AT193" s="140" t="s">
        <v>80</v>
      </c>
      <c r="AU193" s="140" t="s">
        <v>89</v>
      </c>
      <c r="AY193" s="132" t="s">
        <v>133</v>
      </c>
      <c r="BK193" s="141">
        <f>SUM(BK194:BK220)</f>
        <v>0</v>
      </c>
    </row>
    <row r="194" spans="1:65" s="2" customFormat="1" ht="33" customHeight="1">
      <c r="A194" s="33"/>
      <c r="B194" s="144"/>
      <c r="C194" s="145" t="s">
        <v>269</v>
      </c>
      <c r="D194" s="145" t="s">
        <v>135</v>
      </c>
      <c r="E194" s="146" t="s">
        <v>282</v>
      </c>
      <c r="F194" s="147" t="s">
        <v>283</v>
      </c>
      <c r="G194" s="148" t="s">
        <v>138</v>
      </c>
      <c r="H194" s="149">
        <v>58</v>
      </c>
      <c r="I194" s="150"/>
      <c r="J194" s="151">
        <f>ROUND(I194*H194,2)</f>
        <v>0</v>
      </c>
      <c r="K194" s="147" t="s">
        <v>139</v>
      </c>
      <c r="L194" s="34"/>
      <c r="M194" s="152" t="s">
        <v>1</v>
      </c>
      <c r="N194" s="153" t="s">
        <v>46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140</v>
      </c>
      <c r="AT194" s="156" t="s">
        <v>135</v>
      </c>
      <c r="AU194" s="156" t="s">
        <v>91</v>
      </c>
      <c r="AY194" s="18" t="s">
        <v>133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89</v>
      </c>
      <c r="BK194" s="157">
        <f>ROUND(I194*H194,2)</f>
        <v>0</v>
      </c>
      <c r="BL194" s="18" t="s">
        <v>140</v>
      </c>
      <c r="BM194" s="156" t="s">
        <v>845</v>
      </c>
    </row>
    <row r="195" spans="1:65" s="14" customFormat="1">
      <c r="B195" s="166"/>
      <c r="D195" s="159" t="s">
        <v>142</v>
      </c>
      <c r="E195" s="167" t="s">
        <v>1</v>
      </c>
      <c r="F195" s="168" t="s">
        <v>846</v>
      </c>
      <c r="H195" s="169">
        <v>45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142</v>
      </c>
      <c r="AU195" s="167" t="s">
        <v>91</v>
      </c>
      <c r="AV195" s="14" t="s">
        <v>91</v>
      </c>
      <c r="AW195" s="14" t="s">
        <v>36</v>
      </c>
      <c r="AX195" s="14" t="s">
        <v>81</v>
      </c>
      <c r="AY195" s="167" t="s">
        <v>133</v>
      </c>
    </row>
    <row r="196" spans="1:65" s="14" customFormat="1">
      <c r="B196" s="166"/>
      <c r="D196" s="159" t="s">
        <v>142</v>
      </c>
      <c r="E196" s="167" t="s">
        <v>1</v>
      </c>
      <c r="F196" s="168" t="s">
        <v>847</v>
      </c>
      <c r="H196" s="169">
        <v>12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142</v>
      </c>
      <c r="AU196" s="167" t="s">
        <v>91</v>
      </c>
      <c r="AV196" s="14" t="s">
        <v>91</v>
      </c>
      <c r="AW196" s="14" t="s">
        <v>36</v>
      </c>
      <c r="AX196" s="14" t="s">
        <v>81</v>
      </c>
      <c r="AY196" s="167" t="s">
        <v>133</v>
      </c>
    </row>
    <row r="197" spans="1:65" s="14" customFormat="1">
      <c r="B197" s="166"/>
      <c r="D197" s="159" t="s">
        <v>142</v>
      </c>
      <c r="E197" s="167" t="s">
        <v>1</v>
      </c>
      <c r="F197" s="168" t="s">
        <v>848</v>
      </c>
      <c r="H197" s="169">
        <v>1</v>
      </c>
      <c r="I197" s="170"/>
      <c r="L197" s="166"/>
      <c r="M197" s="171"/>
      <c r="N197" s="172"/>
      <c r="O197" s="172"/>
      <c r="P197" s="172"/>
      <c r="Q197" s="172"/>
      <c r="R197" s="172"/>
      <c r="S197" s="172"/>
      <c r="T197" s="173"/>
      <c r="AT197" s="167" t="s">
        <v>142</v>
      </c>
      <c r="AU197" s="167" t="s">
        <v>91</v>
      </c>
      <c r="AV197" s="14" t="s">
        <v>91</v>
      </c>
      <c r="AW197" s="14" t="s">
        <v>36</v>
      </c>
      <c r="AX197" s="14" t="s">
        <v>81</v>
      </c>
      <c r="AY197" s="167" t="s">
        <v>133</v>
      </c>
    </row>
    <row r="198" spans="1:65" s="15" customFormat="1">
      <c r="B198" s="174"/>
      <c r="D198" s="159" t="s">
        <v>142</v>
      </c>
      <c r="E198" s="175" t="s">
        <v>1</v>
      </c>
      <c r="F198" s="176" t="s">
        <v>155</v>
      </c>
      <c r="H198" s="177">
        <v>58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142</v>
      </c>
      <c r="AU198" s="175" t="s">
        <v>91</v>
      </c>
      <c r="AV198" s="15" t="s">
        <v>140</v>
      </c>
      <c r="AW198" s="15" t="s">
        <v>36</v>
      </c>
      <c r="AX198" s="15" t="s">
        <v>89</v>
      </c>
      <c r="AY198" s="175" t="s">
        <v>133</v>
      </c>
    </row>
    <row r="199" spans="1:65" s="2" customFormat="1" ht="33" customHeight="1">
      <c r="A199" s="33"/>
      <c r="B199" s="144"/>
      <c r="C199" s="145" t="s">
        <v>273</v>
      </c>
      <c r="D199" s="145" t="s">
        <v>135</v>
      </c>
      <c r="E199" s="146" t="s">
        <v>849</v>
      </c>
      <c r="F199" s="147" t="s">
        <v>850</v>
      </c>
      <c r="G199" s="148" t="s">
        <v>138</v>
      </c>
      <c r="H199" s="149">
        <v>22.5</v>
      </c>
      <c r="I199" s="150"/>
      <c r="J199" s="151">
        <f>ROUND(I199*H199,2)</f>
        <v>0</v>
      </c>
      <c r="K199" s="147" t="s">
        <v>139</v>
      </c>
      <c r="L199" s="34"/>
      <c r="M199" s="152" t="s">
        <v>1</v>
      </c>
      <c r="N199" s="153" t="s">
        <v>46</v>
      </c>
      <c r="O199" s="59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140</v>
      </c>
      <c r="AT199" s="156" t="s">
        <v>135</v>
      </c>
      <c r="AU199" s="156" t="s">
        <v>91</v>
      </c>
      <c r="AY199" s="18" t="s">
        <v>133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89</v>
      </c>
      <c r="BK199" s="157">
        <f>ROUND(I199*H199,2)</f>
        <v>0</v>
      </c>
      <c r="BL199" s="18" t="s">
        <v>140</v>
      </c>
      <c r="BM199" s="156" t="s">
        <v>851</v>
      </c>
    </row>
    <row r="200" spans="1:65" s="13" customFormat="1">
      <c r="B200" s="158"/>
      <c r="D200" s="159" t="s">
        <v>142</v>
      </c>
      <c r="E200" s="160" t="s">
        <v>1</v>
      </c>
      <c r="F200" s="161" t="s">
        <v>149</v>
      </c>
      <c r="H200" s="160" t="s">
        <v>1</v>
      </c>
      <c r="I200" s="162"/>
      <c r="L200" s="158"/>
      <c r="M200" s="163"/>
      <c r="N200" s="164"/>
      <c r="O200" s="164"/>
      <c r="P200" s="164"/>
      <c r="Q200" s="164"/>
      <c r="R200" s="164"/>
      <c r="S200" s="164"/>
      <c r="T200" s="165"/>
      <c r="AT200" s="160" t="s">
        <v>142</v>
      </c>
      <c r="AU200" s="160" t="s">
        <v>91</v>
      </c>
      <c r="AV200" s="13" t="s">
        <v>89</v>
      </c>
      <c r="AW200" s="13" t="s">
        <v>36</v>
      </c>
      <c r="AX200" s="13" t="s">
        <v>81</v>
      </c>
      <c r="AY200" s="160" t="s">
        <v>133</v>
      </c>
    </row>
    <row r="201" spans="1:65" s="13" customFormat="1">
      <c r="B201" s="158"/>
      <c r="D201" s="159" t="s">
        <v>142</v>
      </c>
      <c r="E201" s="160" t="s">
        <v>1</v>
      </c>
      <c r="F201" s="161" t="s">
        <v>290</v>
      </c>
      <c r="H201" s="160" t="s">
        <v>1</v>
      </c>
      <c r="I201" s="162"/>
      <c r="L201" s="158"/>
      <c r="M201" s="163"/>
      <c r="N201" s="164"/>
      <c r="O201" s="164"/>
      <c r="P201" s="164"/>
      <c r="Q201" s="164"/>
      <c r="R201" s="164"/>
      <c r="S201" s="164"/>
      <c r="T201" s="165"/>
      <c r="AT201" s="160" t="s">
        <v>142</v>
      </c>
      <c r="AU201" s="160" t="s">
        <v>91</v>
      </c>
      <c r="AV201" s="13" t="s">
        <v>89</v>
      </c>
      <c r="AW201" s="13" t="s">
        <v>36</v>
      </c>
      <c r="AX201" s="13" t="s">
        <v>81</v>
      </c>
      <c r="AY201" s="160" t="s">
        <v>133</v>
      </c>
    </row>
    <row r="202" spans="1:65" s="14" customFormat="1">
      <c r="B202" s="166"/>
      <c r="D202" s="159" t="s">
        <v>142</v>
      </c>
      <c r="E202" s="167" t="s">
        <v>1</v>
      </c>
      <c r="F202" s="168" t="s">
        <v>783</v>
      </c>
      <c r="H202" s="169">
        <v>22.5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142</v>
      </c>
      <c r="AU202" s="167" t="s">
        <v>91</v>
      </c>
      <c r="AV202" s="14" t="s">
        <v>91</v>
      </c>
      <c r="AW202" s="14" t="s">
        <v>36</v>
      </c>
      <c r="AX202" s="14" t="s">
        <v>89</v>
      </c>
      <c r="AY202" s="167" t="s">
        <v>133</v>
      </c>
    </row>
    <row r="203" spans="1:65" s="2" customFormat="1" ht="37.9" customHeight="1">
      <c r="A203" s="33"/>
      <c r="B203" s="144"/>
      <c r="C203" s="145" t="s">
        <v>281</v>
      </c>
      <c r="D203" s="145" t="s">
        <v>135</v>
      </c>
      <c r="E203" s="146" t="s">
        <v>852</v>
      </c>
      <c r="F203" s="147" t="s">
        <v>853</v>
      </c>
      <c r="G203" s="148" t="s">
        <v>138</v>
      </c>
      <c r="H203" s="149">
        <v>22.5</v>
      </c>
      <c r="I203" s="150"/>
      <c r="J203" s="151">
        <f>ROUND(I203*H203,2)</f>
        <v>0</v>
      </c>
      <c r="K203" s="147" t="s">
        <v>139</v>
      </c>
      <c r="L203" s="34"/>
      <c r="M203" s="152" t="s">
        <v>1</v>
      </c>
      <c r="N203" s="153" t="s">
        <v>46</v>
      </c>
      <c r="O203" s="59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140</v>
      </c>
      <c r="AT203" s="156" t="s">
        <v>135</v>
      </c>
      <c r="AU203" s="156" t="s">
        <v>91</v>
      </c>
      <c r="AY203" s="18" t="s">
        <v>133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89</v>
      </c>
      <c r="BK203" s="157">
        <f>ROUND(I203*H203,2)</f>
        <v>0</v>
      </c>
      <c r="BL203" s="18" t="s">
        <v>140</v>
      </c>
      <c r="BM203" s="156" t="s">
        <v>854</v>
      </c>
    </row>
    <row r="204" spans="1:65" s="13" customFormat="1">
      <c r="B204" s="158"/>
      <c r="D204" s="159" t="s">
        <v>142</v>
      </c>
      <c r="E204" s="160" t="s">
        <v>1</v>
      </c>
      <c r="F204" s="161" t="s">
        <v>149</v>
      </c>
      <c r="H204" s="160" t="s">
        <v>1</v>
      </c>
      <c r="I204" s="162"/>
      <c r="L204" s="158"/>
      <c r="M204" s="163"/>
      <c r="N204" s="164"/>
      <c r="O204" s="164"/>
      <c r="P204" s="164"/>
      <c r="Q204" s="164"/>
      <c r="R204" s="164"/>
      <c r="S204" s="164"/>
      <c r="T204" s="165"/>
      <c r="AT204" s="160" t="s">
        <v>142</v>
      </c>
      <c r="AU204" s="160" t="s">
        <v>91</v>
      </c>
      <c r="AV204" s="13" t="s">
        <v>89</v>
      </c>
      <c r="AW204" s="13" t="s">
        <v>36</v>
      </c>
      <c r="AX204" s="13" t="s">
        <v>81</v>
      </c>
      <c r="AY204" s="160" t="s">
        <v>133</v>
      </c>
    </row>
    <row r="205" spans="1:65" s="13" customFormat="1">
      <c r="B205" s="158"/>
      <c r="D205" s="159" t="s">
        <v>142</v>
      </c>
      <c r="E205" s="160" t="s">
        <v>1</v>
      </c>
      <c r="F205" s="161" t="s">
        <v>295</v>
      </c>
      <c r="H205" s="160" t="s">
        <v>1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60" t="s">
        <v>142</v>
      </c>
      <c r="AU205" s="160" t="s">
        <v>91</v>
      </c>
      <c r="AV205" s="13" t="s">
        <v>89</v>
      </c>
      <c r="AW205" s="13" t="s">
        <v>36</v>
      </c>
      <c r="AX205" s="13" t="s">
        <v>81</v>
      </c>
      <c r="AY205" s="160" t="s">
        <v>133</v>
      </c>
    </row>
    <row r="206" spans="1:65" s="14" customFormat="1">
      <c r="B206" s="166"/>
      <c r="D206" s="159" t="s">
        <v>142</v>
      </c>
      <c r="E206" s="167" t="s">
        <v>1</v>
      </c>
      <c r="F206" s="168" t="s">
        <v>783</v>
      </c>
      <c r="H206" s="169">
        <v>22.5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142</v>
      </c>
      <c r="AU206" s="167" t="s">
        <v>91</v>
      </c>
      <c r="AV206" s="14" t="s">
        <v>91</v>
      </c>
      <c r="AW206" s="14" t="s">
        <v>36</v>
      </c>
      <c r="AX206" s="14" t="s">
        <v>89</v>
      </c>
      <c r="AY206" s="167" t="s">
        <v>133</v>
      </c>
    </row>
    <row r="207" spans="1:65" s="2" customFormat="1" ht="49.15" customHeight="1">
      <c r="A207" s="33"/>
      <c r="B207" s="144"/>
      <c r="C207" s="145" t="s">
        <v>286</v>
      </c>
      <c r="D207" s="145" t="s">
        <v>135</v>
      </c>
      <c r="E207" s="146" t="s">
        <v>297</v>
      </c>
      <c r="F207" s="147" t="s">
        <v>298</v>
      </c>
      <c r="G207" s="148" t="s">
        <v>138</v>
      </c>
      <c r="H207" s="149">
        <v>45</v>
      </c>
      <c r="I207" s="150"/>
      <c r="J207" s="151">
        <f>ROUND(I207*H207,2)</f>
        <v>0</v>
      </c>
      <c r="K207" s="147" t="s">
        <v>139</v>
      </c>
      <c r="L207" s="34"/>
      <c r="M207" s="152" t="s">
        <v>1</v>
      </c>
      <c r="N207" s="153" t="s">
        <v>46</v>
      </c>
      <c r="O207" s="59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140</v>
      </c>
      <c r="AT207" s="156" t="s">
        <v>135</v>
      </c>
      <c r="AU207" s="156" t="s">
        <v>91</v>
      </c>
      <c r="AY207" s="18" t="s">
        <v>133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89</v>
      </c>
      <c r="BK207" s="157">
        <f>ROUND(I207*H207,2)</f>
        <v>0</v>
      </c>
      <c r="BL207" s="18" t="s">
        <v>140</v>
      </c>
      <c r="BM207" s="156" t="s">
        <v>855</v>
      </c>
    </row>
    <row r="208" spans="1:65" s="14" customFormat="1">
      <c r="B208" s="166"/>
      <c r="D208" s="159" t="s">
        <v>142</v>
      </c>
      <c r="E208" s="167" t="s">
        <v>1</v>
      </c>
      <c r="F208" s="168" t="s">
        <v>846</v>
      </c>
      <c r="H208" s="169">
        <v>45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7" t="s">
        <v>142</v>
      </c>
      <c r="AU208" s="167" t="s">
        <v>91</v>
      </c>
      <c r="AV208" s="14" t="s">
        <v>91</v>
      </c>
      <c r="AW208" s="14" t="s">
        <v>36</v>
      </c>
      <c r="AX208" s="14" t="s">
        <v>89</v>
      </c>
      <c r="AY208" s="167" t="s">
        <v>133</v>
      </c>
    </row>
    <row r="209" spans="1:65" s="2" customFormat="1" ht="24.2" customHeight="1">
      <c r="A209" s="33"/>
      <c r="B209" s="144"/>
      <c r="C209" s="145" t="s">
        <v>291</v>
      </c>
      <c r="D209" s="145" t="s">
        <v>135</v>
      </c>
      <c r="E209" s="146" t="s">
        <v>301</v>
      </c>
      <c r="F209" s="147" t="s">
        <v>302</v>
      </c>
      <c r="G209" s="148" t="s">
        <v>138</v>
      </c>
      <c r="H209" s="149">
        <v>22.5</v>
      </c>
      <c r="I209" s="150"/>
      <c r="J209" s="151">
        <f>ROUND(I209*H209,2)</f>
        <v>0</v>
      </c>
      <c r="K209" s="147" t="s">
        <v>139</v>
      </c>
      <c r="L209" s="34"/>
      <c r="M209" s="152" t="s">
        <v>1</v>
      </c>
      <c r="N209" s="153" t="s">
        <v>46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140</v>
      </c>
      <c r="AT209" s="156" t="s">
        <v>135</v>
      </c>
      <c r="AU209" s="156" t="s">
        <v>91</v>
      </c>
      <c r="AY209" s="18" t="s">
        <v>133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140</v>
      </c>
      <c r="BM209" s="156" t="s">
        <v>856</v>
      </c>
    </row>
    <row r="210" spans="1:65" s="14" customFormat="1">
      <c r="B210" s="166"/>
      <c r="D210" s="159" t="s">
        <v>142</v>
      </c>
      <c r="E210" s="167" t="s">
        <v>1</v>
      </c>
      <c r="F210" s="168" t="s">
        <v>783</v>
      </c>
      <c r="H210" s="169">
        <v>22.5</v>
      </c>
      <c r="I210" s="170"/>
      <c r="L210" s="166"/>
      <c r="M210" s="171"/>
      <c r="N210" s="172"/>
      <c r="O210" s="172"/>
      <c r="P210" s="172"/>
      <c r="Q210" s="172"/>
      <c r="R210" s="172"/>
      <c r="S210" s="172"/>
      <c r="T210" s="173"/>
      <c r="AT210" s="167" t="s">
        <v>142</v>
      </c>
      <c r="AU210" s="167" t="s">
        <v>91</v>
      </c>
      <c r="AV210" s="14" t="s">
        <v>91</v>
      </c>
      <c r="AW210" s="14" t="s">
        <v>36</v>
      </c>
      <c r="AX210" s="14" t="s">
        <v>89</v>
      </c>
      <c r="AY210" s="167" t="s">
        <v>133</v>
      </c>
    </row>
    <row r="211" spans="1:65" s="2" customFormat="1" ht="24.2" customHeight="1">
      <c r="A211" s="33"/>
      <c r="B211" s="144"/>
      <c r="C211" s="145" t="s">
        <v>296</v>
      </c>
      <c r="D211" s="145" t="s">
        <v>135</v>
      </c>
      <c r="E211" s="146" t="s">
        <v>305</v>
      </c>
      <c r="F211" s="147" t="s">
        <v>306</v>
      </c>
      <c r="G211" s="148" t="s">
        <v>138</v>
      </c>
      <c r="H211" s="149">
        <v>45</v>
      </c>
      <c r="I211" s="150"/>
      <c r="J211" s="151">
        <f>ROUND(I211*H211,2)</f>
        <v>0</v>
      </c>
      <c r="K211" s="147" t="s">
        <v>139</v>
      </c>
      <c r="L211" s="34"/>
      <c r="M211" s="152" t="s">
        <v>1</v>
      </c>
      <c r="N211" s="153" t="s">
        <v>46</v>
      </c>
      <c r="O211" s="59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140</v>
      </c>
      <c r="AT211" s="156" t="s">
        <v>135</v>
      </c>
      <c r="AU211" s="156" t="s">
        <v>91</v>
      </c>
      <c r="AY211" s="18" t="s">
        <v>133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89</v>
      </c>
      <c r="BK211" s="157">
        <f>ROUND(I211*H211,2)</f>
        <v>0</v>
      </c>
      <c r="BL211" s="18" t="s">
        <v>140</v>
      </c>
      <c r="BM211" s="156" t="s">
        <v>857</v>
      </c>
    </row>
    <row r="212" spans="1:65" s="14" customFormat="1">
      <c r="B212" s="166"/>
      <c r="D212" s="159" t="s">
        <v>142</v>
      </c>
      <c r="E212" s="167" t="s">
        <v>1</v>
      </c>
      <c r="F212" s="168" t="s">
        <v>846</v>
      </c>
      <c r="H212" s="169">
        <v>45</v>
      </c>
      <c r="I212" s="170"/>
      <c r="L212" s="166"/>
      <c r="M212" s="171"/>
      <c r="N212" s="172"/>
      <c r="O212" s="172"/>
      <c r="P212" s="172"/>
      <c r="Q212" s="172"/>
      <c r="R212" s="172"/>
      <c r="S212" s="172"/>
      <c r="T212" s="173"/>
      <c r="AT212" s="167" t="s">
        <v>142</v>
      </c>
      <c r="AU212" s="167" t="s">
        <v>91</v>
      </c>
      <c r="AV212" s="14" t="s">
        <v>91</v>
      </c>
      <c r="AW212" s="14" t="s">
        <v>36</v>
      </c>
      <c r="AX212" s="14" t="s">
        <v>89</v>
      </c>
      <c r="AY212" s="167" t="s">
        <v>133</v>
      </c>
    </row>
    <row r="213" spans="1:65" s="2" customFormat="1" ht="49.15" customHeight="1">
      <c r="A213" s="33"/>
      <c r="B213" s="144"/>
      <c r="C213" s="145" t="s">
        <v>300</v>
      </c>
      <c r="D213" s="145" t="s">
        <v>135</v>
      </c>
      <c r="E213" s="146" t="s">
        <v>309</v>
      </c>
      <c r="F213" s="147" t="s">
        <v>310</v>
      </c>
      <c r="G213" s="148" t="s">
        <v>138</v>
      </c>
      <c r="H213" s="149">
        <v>45</v>
      </c>
      <c r="I213" s="150"/>
      <c r="J213" s="151">
        <f>ROUND(I213*H213,2)</f>
        <v>0</v>
      </c>
      <c r="K213" s="147" t="s">
        <v>139</v>
      </c>
      <c r="L213" s="34"/>
      <c r="M213" s="152" t="s">
        <v>1</v>
      </c>
      <c r="N213" s="153" t="s">
        <v>46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140</v>
      </c>
      <c r="AT213" s="156" t="s">
        <v>135</v>
      </c>
      <c r="AU213" s="156" t="s">
        <v>91</v>
      </c>
      <c r="AY213" s="18" t="s">
        <v>133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89</v>
      </c>
      <c r="BK213" s="157">
        <f>ROUND(I213*H213,2)</f>
        <v>0</v>
      </c>
      <c r="BL213" s="18" t="s">
        <v>140</v>
      </c>
      <c r="BM213" s="156" t="s">
        <v>858</v>
      </c>
    </row>
    <row r="214" spans="1:65" s="14" customFormat="1">
      <c r="B214" s="166"/>
      <c r="D214" s="159" t="s">
        <v>142</v>
      </c>
      <c r="E214" s="167" t="s">
        <v>1</v>
      </c>
      <c r="F214" s="168" t="s">
        <v>846</v>
      </c>
      <c r="H214" s="169">
        <v>45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142</v>
      </c>
      <c r="AU214" s="167" t="s">
        <v>91</v>
      </c>
      <c r="AV214" s="14" t="s">
        <v>91</v>
      </c>
      <c r="AW214" s="14" t="s">
        <v>36</v>
      </c>
      <c r="AX214" s="14" t="s">
        <v>89</v>
      </c>
      <c r="AY214" s="167" t="s">
        <v>133</v>
      </c>
    </row>
    <row r="215" spans="1:65" s="2" customFormat="1" ht="78" customHeight="1">
      <c r="A215" s="33"/>
      <c r="B215" s="144"/>
      <c r="C215" s="145" t="s">
        <v>304</v>
      </c>
      <c r="D215" s="145" t="s">
        <v>135</v>
      </c>
      <c r="E215" s="146" t="s">
        <v>859</v>
      </c>
      <c r="F215" s="147" t="s">
        <v>860</v>
      </c>
      <c r="G215" s="148" t="s">
        <v>138</v>
      </c>
      <c r="H215" s="149">
        <v>1</v>
      </c>
      <c r="I215" s="150"/>
      <c r="J215" s="151">
        <f>ROUND(I215*H215,2)</f>
        <v>0</v>
      </c>
      <c r="K215" s="147" t="s">
        <v>139</v>
      </c>
      <c r="L215" s="34"/>
      <c r="M215" s="152" t="s">
        <v>1</v>
      </c>
      <c r="N215" s="153" t="s">
        <v>46</v>
      </c>
      <c r="O215" s="59"/>
      <c r="P215" s="154">
        <f>O215*H215</f>
        <v>0</v>
      </c>
      <c r="Q215" s="154">
        <v>8.9219999999999994E-2</v>
      </c>
      <c r="R215" s="154">
        <f>Q215*H215</f>
        <v>8.9219999999999994E-2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140</v>
      </c>
      <c r="AT215" s="156" t="s">
        <v>135</v>
      </c>
      <c r="AU215" s="156" t="s">
        <v>91</v>
      </c>
      <c r="AY215" s="18" t="s">
        <v>133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140</v>
      </c>
      <c r="BM215" s="156" t="s">
        <v>861</v>
      </c>
    </row>
    <row r="216" spans="1:65" s="13" customFormat="1">
      <c r="B216" s="158"/>
      <c r="D216" s="159" t="s">
        <v>142</v>
      </c>
      <c r="E216" s="160" t="s">
        <v>1</v>
      </c>
      <c r="F216" s="161" t="s">
        <v>862</v>
      </c>
      <c r="H216" s="160" t="s">
        <v>1</v>
      </c>
      <c r="I216" s="162"/>
      <c r="L216" s="158"/>
      <c r="M216" s="163"/>
      <c r="N216" s="164"/>
      <c r="O216" s="164"/>
      <c r="P216" s="164"/>
      <c r="Q216" s="164"/>
      <c r="R216" s="164"/>
      <c r="S216" s="164"/>
      <c r="T216" s="165"/>
      <c r="AT216" s="160" t="s">
        <v>142</v>
      </c>
      <c r="AU216" s="160" t="s">
        <v>91</v>
      </c>
      <c r="AV216" s="13" t="s">
        <v>89</v>
      </c>
      <c r="AW216" s="13" t="s">
        <v>36</v>
      </c>
      <c r="AX216" s="13" t="s">
        <v>81</v>
      </c>
      <c r="AY216" s="160" t="s">
        <v>133</v>
      </c>
    </row>
    <row r="217" spans="1:65" s="14" customFormat="1">
      <c r="B217" s="166"/>
      <c r="D217" s="159" t="s">
        <v>142</v>
      </c>
      <c r="E217" s="167" t="s">
        <v>1</v>
      </c>
      <c r="F217" s="168" t="s">
        <v>774</v>
      </c>
      <c r="H217" s="169">
        <v>1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142</v>
      </c>
      <c r="AU217" s="167" t="s">
        <v>91</v>
      </c>
      <c r="AV217" s="14" t="s">
        <v>91</v>
      </c>
      <c r="AW217" s="14" t="s">
        <v>36</v>
      </c>
      <c r="AX217" s="14" t="s">
        <v>89</v>
      </c>
      <c r="AY217" s="167" t="s">
        <v>133</v>
      </c>
    </row>
    <row r="218" spans="1:65" s="2" customFormat="1" ht="66.75" customHeight="1">
      <c r="A218" s="33"/>
      <c r="B218" s="144"/>
      <c r="C218" s="145" t="s">
        <v>308</v>
      </c>
      <c r="D218" s="145" t="s">
        <v>135</v>
      </c>
      <c r="E218" s="146" t="s">
        <v>863</v>
      </c>
      <c r="F218" s="147" t="s">
        <v>864</v>
      </c>
      <c r="G218" s="148" t="s">
        <v>138</v>
      </c>
      <c r="H218" s="149">
        <v>12</v>
      </c>
      <c r="I218" s="150"/>
      <c r="J218" s="151">
        <f>ROUND(I218*H218,2)</f>
        <v>0</v>
      </c>
      <c r="K218" s="147" t="s">
        <v>139</v>
      </c>
      <c r="L218" s="34"/>
      <c r="M218" s="152" t="s">
        <v>1</v>
      </c>
      <c r="N218" s="153" t="s">
        <v>46</v>
      </c>
      <c r="O218" s="59"/>
      <c r="P218" s="154">
        <f>O218*H218</f>
        <v>0</v>
      </c>
      <c r="Q218" s="154">
        <v>0.10100000000000001</v>
      </c>
      <c r="R218" s="154">
        <f>Q218*H218</f>
        <v>1.2120000000000002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140</v>
      </c>
      <c r="AT218" s="156" t="s">
        <v>135</v>
      </c>
      <c r="AU218" s="156" t="s">
        <v>91</v>
      </c>
      <c r="AY218" s="18" t="s">
        <v>133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89</v>
      </c>
      <c r="BK218" s="157">
        <f>ROUND(I218*H218,2)</f>
        <v>0</v>
      </c>
      <c r="BL218" s="18" t="s">
        <v>140</v>
      </c>
      <c r="BM218" s="156" t="s">
        <v>865</v>
      </c>
    </row>
    <row r="219" spans="1:65" s="13" customFormat="1">
      <c r="B219" s="158"/>
      <c r="D219" s="159" t="s">
        <v>142</v>
      </c>
      <c r="E219" s="160" t="s">
        <v>1</v>
      </c>
      <c r="F219" s="161" t="s">
        <v>862</v>
      </c>
      <c r="H219" s="160" t="s">
        <v>1</v>
      </c>
      <c r="I219" s="162"/>
      <c r="L219" s="158"/>
      <c r="M219" s="163"/>
      <c r="N219" s="164"/>
      <c r="O219" s="164"/>
      <c r="P219" s="164"/>
      <c r="Q219" s="164"/>
      <c r="R219" s="164"/>
      <c r="S219" s="164"/>
      <c r="T219" s="165"/>
      <c r="AT219" s="160" t="s">
        <v>142</v>
      </c>
      <c r="AU219" s="160" t="s">
        <v>91</v>
      </c>
      <c r="AV219" s="13" t="s">
        <v>89</v>
      </c>
      <c r="AW219" s="13" t="s">
        <v>36</v>
      </c>
      <c r="AX219" s="13" t="s">
        <v>81</v>
      </c>
      <c r="AY219" s="160" t="s">
        <v>133</v>
      </c>
    </row>
    <row r="220" spans="1:65" s="14" customFormat="1">
      <c r="B220" s="166"/>
      <c r="D220" s="159" t="s">
        <v>142</v>
      </c>
      <c r="E220" s="167" t="s">
        <v>1</v>
      </c>
      <c r="F220" s="168" t="s">
        <v>770</v>
      </c>
      <c r="H220" s="169">
        <v>12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142</v>
      </c>
      <c r="AU220" s="167" t="s">
        <v>91</v>
      </c>
      <c r="AV220" s="14" t="s">
        <v>91</v>
      </c>
      <c r="AW220" s="14" t="s">
        <v>36</v>
      </c>
      <c r="AX220" s="14" t="s">
        <v>89</v>
      </c>
      <c r="AY220" s="167" t="s">
        <v>133</v>
      </c>
    </row>
    <row r="221" spans="1:65" s="12" customFormat="1" ht="22.9" customHeight="1">
      <c r="B221" s="131"/>
      <c r="D221" s="132" t="s">
        <v>80</v>
      </c>
      <c r="E221" s="142" t="s">
        <v>176</v>
      </c>
      <c r="F221" s="142" t="s">
        <v>312</v>
      </c>
      <c r="I221" s="134"/>
      <c r="J221" s="143">
        <f>BK221</f>
        <v>0</v>
      </c>
      <c r="L221" s="131"/>
      <c r="M221" s="136"/>
      <c r="N221" s="137"/>
      <c r="O221" s="137"/>
      <c r="P221" s="138">
        <f>SUM(P222:P244)</f>
        <v>0</v>
      </c>
      <c r="Q221" s="137"/>
      <c r="R221" s="138">
        <f>SUM(R222:R244)</f>
        <v>0.98099999999999998</v>
      </c>
      <c r="S221" s="137"/>
      <c r="T221" s="139">
        <f>SUM(T222:T244)</f>
        <v>0.13056000000000001</v>
      </c>
      <c r="AR221" s="132" t="s">
        <v>89</v>
      </c>
      <c r="AT221" s="140" t="s">
        <v>80</v>
      </c>
      <c r="AU221" s="140" t="s">
        <v>89</v>
      </c>
      <c r="AY221" s="132" t="s">
        <v>133</v>
      </c>
      <c r="BK221" s="141">
        <f>SUM(BK222:BK244)</f>
        <v>0</v>
      </c>
    </row>
    <row r="222" spans="1:65" s="2" customFormat="1" ht="37.9" customHeight="1">
      <c r="A222" s="33"/>
      <c r="B222" s="144"/>
      <c r="C222" s="145" t="s">
        <v>313</v>
      </c>
      <c r="D222" s="198" t="s">
        <v>135</v>
      </c>
      <c r="E222" s="146" t="s">
        <v>492</v>
      </c>
      <c r="F222" s="147" t="s">
        <v>493</v>
      </c>
      <c r="G222" s="148" t="s">
        <v>168</v>
      </c>
      <c r="H222" s="149">
        <v>17</v>
      </c>
      <c r="I222" s="150"/>
      <c r="J222" s="151">
        <f>ROUND(I222*H222,2)</f>
        <v>0</v>
      </c>
      <c r="K222" s="147" t="s">
        <v>139</v>
      </c>
      <c r="L222" s="34"/>
      <c r="M222" s="152" t="s">
        <v>1</v>
      </c>
      <c r="N222" s="153" t="s">
        <v>46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140</v>
      </c>
      <c r="AT222" s="156" t="s">
        <v>135</v>
      </c>
      <c r="AU222" s="156" t="s">
        <v>91</v>
      </c>
      <c r="AY222" s="18" t="s">
        <v>133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140</v>
      </c>
      <c r="BM222" s="156" t="s">
        <v>866</v>
      </c>
    </row>
    <row r="223" spans="1:65" s="13" customFormat="1">
      <c r="B223" s="158"/>
      <c r="D223" s="159" t="s">
        <v>142</v>
      </c>
      <c r="E223" s="160" t="s">
        <v>1</v>
      </c>
      <c r="F223" s="161" t="s">
        <v>495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142</v>
      </c>
      <c r="AU223" s="160" t="s">
        <v>91</v>
      </c>
      <c r="AV223" s="13" t="s">
        <v>89</v>
      </c>
      <c r="AW223" s="13" t="s">
        <v>36</v>
      </c>
      <c r="AX223" s="13" t="s">
        <v>81</v>
      </c>
      <c r="AY223" s="160" t="s">
        <v>133</v>
      </c>
    </row>
    <row r="224" spans="1:65" s="14" customFormat="1">
      <c r="B224" s="166"/>
      <c r="D224" s="159" t="s">
        <v>142</v>
      </c>
      <c r="E224" s="167" t="s">
        <v>1</v>
      </c>
      <c r="F224" s="168" t="s">
        <v>867</v>
      </c>
      <c r="H224" s="169">
        <v>17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7" t="s">
        <v>142</v>
      </c>
      <c r="AU224" s="167" t="s">
        <v>91</v>
      </c>
      <c r="AV224" s="14" t="s">
        <v>91</v>
      </c>
      <c r="AW224" s="14" t="s">
        <v>36</v>
      </c>
      <c r="AX224" s="14" t="s">
        <v>89</v>
      </c>
      <c r="AY224" s="167" t="s">
        <v>133</v>
      </c>
    </row>
    <row r="225" spans="1:65" s="2" customFormat="1" ht="24.2" customHeight="1">
      <c r="A225" s="33"/>
      <c r="B225" s="144"/>
      <c r="C225" s="183" t="s">
        <v>317</v>
      </c>
      <c r="D225" s="199" t="s">
        <v>225</v>
      </c>
      <c r="E225" s="184" t="s">
        <v>498</v>
      </c>
      <c r="F225" s="185" t="s">
        <v>499</v>
      </c>
      <c r="G225" s="186" t="s">
        <v>168</v>
      </c>
      <c r="H225" s="187">
        <v>17</v>
      </c>
      <c r="I225" s="188"/>
      <c r="J225" s="189">
        <f>ROUND(I225*H225,2)</f>
        <v>0</v>
      </c>
      <c r="K225" s="185" t="s">
        <v>139</v>
      </c>
      <c r="L225" s="190"/>
      <c r="M225" s="191" t="s">
        <v>1</v>
      </c>
      <c r="N225" s="192" t="s">
        <v>46</v>
      </c>
      <c r="O225" s="59"/>
      <c r="P225" s="154">
        <f>O225*H225</f>
        <v>0</v>
      </c>
      <c r="Q225" s="154">
        <v>1.5E-3</v>
      </c>
      <c r="R225" s="154">
        <f>Q225*H225</f>
        <v>2.5500000000000002E-2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176</v>
      </c>
      <c r="AT225" s="156" t="s">
        <v>225</v>
      </c>
      <c r="AU225" s="156" t="s">
        <v>91</v>
      </c>
      <c r="AY225" s="18" t="s">
        <v>133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89</v>
      </c>
      <c r="BK225" s="157">
        <f>ROUND(I225*H225,2)</f>
        <v>0</v>
      </c>
      <c r="BL225" s="18" t="s">
        <v>140</v>
      </c>
      <c r="BM225" s="156" t="s">
        <v>868</v>
      </c>
    </row>
    <row r="226" spans="1:65" s="2" customFormat="1" ht="16.5" customHeight="1">
      <c r="A226" s="33"/>
      <c r="B226" s="144"/>
      <c r="C226" s="145" t="s">
        <v>321</v>
      </c>
      <c r="D226" s="198" t="s">
        <v>135</v>
      </c>
      <c r="E226" s="146" t="s">
        <v>502</v>
      </c>
      <c r="F226" s="147" t="s">
        <v>503</v>
      </c>
      <c r="G226" s="148" t="s">
        <v>504</v>
      </c>
      <c r="H226" s="149">
        <v>17</v>
      </c>
      <c r="I226" s="150"/>
      <c r="J226" s="151">
        <f>ROUND(I226*H226,2)</f>
        <v>0</v>
      </c>
      <c r="K226" s="147" t="s">
        <v>1</v>
      </c>
      <c r="L226" s="34"/>
      <c r="M226" s="152" t="s">
        <v>1</v>
      </c>
      <c r="N226" s="153" t="s">
        <v>46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140</v>
      </c>
      <c r="AT226" s="156" t="s">
        <v>135</v>
      </c>
      <c r="AU226" s="156" t="s">
        <v>91</v>
      </c>
      <c r="AY226" s="18" t="s">
        <v>133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140</v>
      </c>
      <c r="BM226" s="156" t="s">
        <v>869</v>
      </c>
    </row>
    <row r="227" spans="1:65" s="13" customFormat="1">
      <c r="B227" s="158"/>
      <c r="D227" s="159" t="s">
        <v>142</v>
      </c>
      <c r="E227" s="160" t="s">
        <v>1</v>
      </c>
      <c r="F227" s="161" t="s">
        <v>506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142</v>
      </c>
      <c r="AU227" s="160" t="s">
        <v>91</v>
      </c>
      <c r="AV227" s="13" t="s">
        <v>89</v>
      </c>
      <c r="AW227" s="13" t="s">
        <v>36</v>
      </c>
      <c r="AX227" s="13" t="s">
        <v>81</v>
      </c>
      <c r="AY227" s="160" t="s">
        <v>133</v>
      </c>
    </row>
    <row r="228" spans="1:65" s="13" customFormat="1">
      <c r="B228" s="158"/>
      <c r="D228" s="159" t="s">
        <v>142</v>
      </c>
      <c r="E228" s="160" t="s">
        <v>1</v>
      </c>
      <c r="F228" s="161" t="s">
        <v>507</v>
      </c>
      <c r="H228" s="160" t="s">
        <v>1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60" t="s">
        <v>142</v>
      </c>
      <c r="AU228" s="160" t="s">
        <v>91</v>
      </c>
      <c r="AV228" s="13" t="s">
        <v>89</v>
      </c>
      <c r="AW228" s="13" t="s">
        <v>36</v>
      </c>
      <c r="AX228" s="13" t="s">
        <v>81</v>
      </c>
      <c r="AY228" s="160" t="s">
        <v>133</v>
      </c>
    </row>
    <row r="229" spans="1:65" s="14" customFormat="1">
      <c r="B229" s="166"/>
      <c r="D229" s="159" t="s">
        <v>142</v>
      </c>
      <c r="E229" s="167" t="s">
        <v>1</v>
      </c>
      <c r="F229" s="168" t="s">
        <v>234</v>
      </c>
      <c r="H229" s="169">
        <v>17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142</v>
      </c>
      <c r="AU229" s="167" t="s">
        <v>91</v>
      </c>
      <c r="AV229" s="14" t="s">
        <v>91</v>
      </c>
      <c r="AW229" s="14" t="s">
        <v>36</v>
      </c>
      <c r="AX229" s="14" t="s">
        <v>89</v>
      </c>
      <c r="AY229" s="167" t="s">
        <v>133</v>
      </c>
    </row>
    <row r="230" spans="1:65" s="2" customFormat="1" ht="37.9" customHeight="1">
      <c r="A230" s="33"/>
      <c r="B230" s="144"/>
      <c r="C230" s="145" t="s">
        <v>325</v>
      </c>
      <c r="D230" s="198" t="s">
        <v>135</v>
      </c>
      <c r="E230" s="146" t="s">
        <v>509</v>
      </c>
      <c r="F230" s="147" t="s">
        <v>510</v>
      </c>
      <c r="G230" s="148" t="s">
        <v>267</v>
      </c>
      <c r="H230" s="149">
        <v>1</v>
      </c>
      <c r="I230" s="150"/>
      <c r="J230" s="151">
        <f t="shared" ref="J230:J244" si="0">ROUND(I230*H230,2)</f>
        <v>0</v>
      </c>
      <c r="K230" s="147" t="s">
        <v>139</v>
      </c>
      <c r="L230" s="34"/>
      <c r="M230" s="152" t="s">
        <v>1</v>
      </c>
      <c r="N230" s="153" t="s">
        <v>46</v>
      </c>
      <c r="O230" s="59"/>
      <c r="P230" s="154">
        <f t="shared" ref="P230:P244" si="1">O230*H230</f>
        <v>0</v>
      </c>
      <c r="Q230" s="154">
        <v>0</v>
      </c>
      <c r="R230" s="154">
        <f t="shared" ref="R230:R244" si="2">Q230*H230</f>
        <v>0</v>
      </c>
      <c r="S230" s="154">
        <v>0</v>
      </c>
      <c r="T230" s="155">
        <f t="shared" ref="T230:T244" si="3"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140</v>
      </c>
      <c r="AT230" s="156" t="s">
        <v>135</v>
      </c>
      <c r="AU230" s="156" t="s">
        <v>91</v>
      </c>
      <c r="AY230" s="18" t="s">
        <v>133</v>
      </c>
      <c r="BE230" s="157">
        <f t="shared" ref="BE230:BE244" si="4">IF(N230="základní",J230,0)</f>
        <v>0</v>
      </c>
      <c r="BF230" s="157">
        <f t="shared" ref="BF230:BF244" si="5">IF(N230="snížená",J230,0)</f>
        <v>0</v>
      </c>
      <c r="BG230" s="157">
        <f t="shared" ref="BG230:BG244" si="6">IF(N230="zákl. přenesená",J230,0)</f>
        <v>0</v>
      </c>
      <c r="BH230" s="157">
        <f t="shared" ref="BH230:BH244" si="7">IF(N230="sníž. přenesená",J230,0)</f>
        <v>0</v>
      </c>
      <c r="BI230" s="157">
        <f t="shared" ref="BI230:BI244" si="8">IF(N230="nulová",J230,0)</f>
        <v>0</v>
      </c>
      <c r="BJ230" s="18" t="s">
        <v>89</v>
      </c>
      <c r="BK230" s="157">
        <f t="shared" ref="BK230:BK244" si="9">ROUND(I230*H230,2)</f>
        <v>0</v>
      </c>
      <c r="BL230" s="18" t="s">
        <v>140</v>
      </c>
      <c r="BM230" s="156" t="s">
        <v>870</v>
      </c>
    </row>
    <row r="231" spans="1:65" s="2" customFormat="1" ht="21.75" customHeight="1">
      <c r="A231" s="33"/>
      <c r="B231" s="144"/>
      <c r="C231" s="183" t="s">
        <v>329</v>
      </c>
      <c r="D231" s="199" t="s">
        <v>225</v>
      </c>
      <c r="E231" s="184" t="s">
        <v>513</v>
      </c>
      <c r="F231" s="185" t="s">
        <v>514</v>
      </c>
      <c r="G231" s="186" t="s">
        <v>267</v>
      </c>
      <c r="H231" s="187">
        <v>1</v>
      </c>
      <c r="I231" s="188"/>
      <c r="J231" s="189">
        <f t="shared" si="0"/>
        <v>0</v>
      </c>
      <c r="K231" s="185" t="s">
        <v>1</v>
      </c>
      <c r="L231" s="190"/>
      <c r="M231" s="191" t="s">
        <v>1</v>
      </c>
      <c r="N231" s="192" t="s">
        <v>46</v>
      </c>
      <c r="O231" s="59"/>
      <c r="P231" s="154">
        <f t="shared" si="1"/>
        <v>0</v>
      </c>
      <c r="Q231" s="154">
        <v>3.6000000000000002E-4</v>
      </c>
      <c r="R231" s="154">
        <f t="shared" si="2"/>
        <v>3.6000000000000002E-4</v>
      </c>
      <c r="S231" s="154">
        <v>0</v>
      </c>
      <c r="T231" s="155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176</v>
      </c>
      <c r="AT231" s="156" t="s">
        <v>225</v>
      </c>
      <c r="AU231" s="156" t="s">
        <v>91</v>
      </c>
      <c r="AY231" s="18" t="s">
        <v>133</v>
      </c>
      <c r="BE231" s="157">
        <f t="shared" si="4"/>
        <v>0</v>
      </c>
      <c r="BF231" s="157">
        <f t="shared" si="5"/>
        <v>0</v>
      </c>
      <c r="BG231" s="157">
        <f t="shared" si="6"/>
        <v>0</v>
      </c>
      <c r="BH231" s="157">
        <f t="shared" si="7"/>
        <v>0</v>
      </c>
      <c r="BI231" s="157">
        <f t="shared" si="8"/>
        <v>0</v>
      </c>
      <c r="BJ231" s="18" t="s">
        <v>89</v>
      </c>
      <c r="BK231" s="157">
        <f t="shared" si="9"/>
        <v>0</v>
      </c>
      <c r="BL231" s="18" t="s">
        <v>140</v>
      </c>
      <c r="BM231" s="156" t="s">
        <v>871</v>
      </c>
    </row>
    <row r="232" spans="1:65" s="2" customFormat="1" ht="21.75" customHeight="1">
      <c r="A232" s="33"/>
      <c r="B232" s="144"/>
      <c r="C232" s="183" t="s">
        <v>333</v>
      </c>
      <c r="D232" s="199" t="s">
        <v>225</v>
      </c>
      <c r="E232" s="184" t="s">
        <v>517</v>
      </c>
      <c r="F232" s="185" t="s">
        <v>518</v>
      </c>
      <c r="G232" s="186" t="s">
        <v>267</v>
      </c>
      <c r="H232" s="187">
        <v>1</v>
      </c>
      <c r="I232" s="188"/>
      <c r="J232" s="189">
        <f t="shared" si="0"/>
        <v>0</v>
      </c>
      <c r="K232" s="185" t="s">
        <v>1</v>
      </c>
      <c r="L232" s="190"/>
      <c r="M232" s="191" t="s">
        <v>1</v>
      </c>
      <c r="N232" s="192" t="s">
        <v>46</v>
      </c>
      <c r="O232" s="59"/>
      <c r="P232" s="154">
        <f t="shared" si="1"/>
        <v>0</v>
      </c>
      <c r="Q232" s="154">
        <v>1.0000000000000001E-5</v>
      </c>
      <c r="R232" s="154">
        <f t="shared" si="2"/>
        <v>1.0000000000000001E-5</v>
      </c>
      <c r="S232" s="154">
        <v>0</v>
      </c>
      <c r="T232" s="155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176</v>
      </c>
      <c r="AT232" s="156" t="s">
        <v>225</v>
      </c>
      <c r="AU232" s="156" t="s">
        <v>91</v>
      </c>
      <c r="AY232" s="18" t="s">
        <v>133</v>
      </c>
      <c r="BE232" s="157">
        <f t="shared" si="4"/>
        <v>0</v>
      </c>
      <c r="BF232" s="157">
        <f t="shared" si="5"/>
        <v>0</v>
      </c>
      <c r="BG232" s="157">
        <f t="shared" si="6"/>
        <v>0</v>
      </c>
      <c r="BH232" s="157">
        <f t="shared" si="7"/>
        <v>0</v>
      </c>
      <c r="BI232" s="157">
        <f t="shared" si="8"/>
        <v>0</v>
      </c>
      <c r="BJ232" s="18" t="s">
        <v>89</v>
      </c>
      <c r="BK232" s="157">
        <f t="shared" si="9"/>
        <v>0</v>
      </c>
      <c r="BL232" s="18" t="s">
        <v>140</v>
      </c>
      <c r="BM232" s="156" t="s">
        <v>872</v>
      </c>
    </row>
    <row r="233" spans="1:65" s="2" customFormat="1" ht="37.9" customHeight="1">
      <c r="A233" s="33"/>
      <c r="B233" s="144"/>
      <c r="C233" s="145" t="s">
        <v>337</v>
      </c>
      <c r="D233" s="198" t="s">
        <v>135</v>
      </c>
      <c r="E233" s="146" t="s">
        <v>529</v>
      </c>
      <c r="F233" s="147" t="s">
        <v>530</v>
      </c>
      <c r="G233" s="148" t="s">
        <v>267</v>
      </c>
      <c r="H233" s="149">
        <v>16</v>
      </c>
      <c r="I233" s="150"/>
      <c r="J233" s="151">
        <f t="shared" si="0"/>
        <v>0</v>
      </c>
      <c r="K233" s="147" t="s">
        <v>139</v>
      </c>
      <c r="L233" s="34"/>
      <c r="M233" s="152" t="s">
        <v>1</v>
      </c>
      <c r="N233" s="153" t="s">
        <v>46</v>
      </c>
      <c r="O233" s="59"/>
      <c r="P233" s="154">
        <f t="shared" si="1"/>
        <v>0</v>
      </c>
      <c r="Q233" s="154">
        <v>0</v>
      </c>
      <c r="R233" s="154">
        <f t="shared" si="2"/>
        <v>0</v>
      </c>
      <c r="S233" s="154">
        <v>0</v>
      </c>
      <c r="T233" s="155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140</v>
      </c>
      <c r="AT233" s="156" t="s">
        <v>135</v>
      </c>
      <c r="AU233" s="156" t="s">
        <v>91</v>
      </c>
      <c r="AY233" s="18" t="s">
        <v>133</v>
      </c>
      <c r="BE233" s="157">
        <f t="shared" si="4"/>
        <v>0</v>
      </c>
      <c r="BF233" s="157">
        <f t="shared" si="5"/>
        <v>0</v>
      </c>
      <c r="BG233" s="157">
        <f t="shared" si="6"/>
        <v>0</v>
      </c>
      <c r="BH233" s="157">
        <f t="shared" si="7"/>
        <v>0</v>
      </c>
      <c r="BI233" s="157">
        <f t="shared" si="8"/>
        <v>0</v>
      </c>
      <c r="BJ233" s="18" t="s">
        <v>89</v>
      </c>
      <c r="BK233" s="157">
        <f t="shared" si="9"/>
        <v>0</v>
      </c>
      <c r="BL233" s="18" t="s">
        <v>140</v>
      </c>
      <c r="BM233" s="156" t="s">
        <v>873</v>
      </c>
    </row>
    <row r="234" spans="1:65" s="2" customFormat="1" ht="16.5" customHeight="1">
      <c r="A234" s="33"/>
      <c r="B234" s="144"/>
      <c r="C234" s="183" t="s">
        <v>341</v>
      </c>
      <c r="D234" s="199" t="s">
        <v>225</v>
      </c>
      <c r="E234" s="184" t="s">
        <v>533</v>
      </c>
      <c r="F234" s="185" t="s">
        <v>534</v>
      </c>
      <c r="G234" s="186" t="s">
        <v>267</v>
      </c>
      <c r="H234" s="187">
        <v>16</v>
      </c>
      <c r="I234" s="188"/>
      <c r="J234" s="189">
        <f t="shared" si="0"/>
        <v>0</v>
      </c>
      <c r="K234" s="185" t="s">
        <v>1</v>
      </c>
      <c r="L234" s="190"/>
      <c r="M234" s="191" t="s">
        <v>1</v>
      </c>
      <c r="N234" s="192" t="s">
        <v>46</v>
      </c>
      <c r="O234" s="59"/>
      <c r="P234" s="154">
        <f t="shared" si="1"/>
        <v>0</v>
      </c>
      <c r="Q234" s="154">
        <v>4.2999999999999999E-4</v>
      </c>
      <c r="R234" s="154">
        <f t="shared" si="2"/>
        <v>6.8799999999999998E-3</v>
      </c>
      <c r="S234" s="154">
        <v>0</v>
      </c>
      <c r="T234" s="155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176</v>
      </c>
      <c r="AT234" s="156" t="s">
        <v>225</v>
      </c>
      <c r="AU234" s="156" t="s">
        <v>91</v>
      </c>
      <c r="AY234" s="18" t="s">
        <v>133</v>
      </c>
      <c r="BE234" s="157">
        <f t="shared" si="4"/>
        <v>0</v>
      </c>
      <c r="BF234" s="157">
        <f t="shared" si="5"/>
        <v>0</v>
      </c>
      <c r="BG234" s="157">
        <f t="shared" si="6"/>
        <v>0</v>
      </c>
      <c r="BH234" s="157">
        <f t="shared" si="7"/>
        <v>0</v>
      </c>
      <c r="BI234" s="157">
        <f t="shared" si="8"/>
        <v>0</v>
      </c>
      <c r="BJ234" s="18" t="s">
        <v>89</v>
      </c>
      <c r="BK234" s="157">
        <f t="shared" si="9"/>
        <v>0</v>
      </c>
      <c r="BL234" s="18" t="s">
        <v>140</v>
      </c>
      <c r="BM234" s="156" t="s">
        <v>874</v>
      </c>
    </row>
    <row r="235" spans="1:65" s="2" customFormat="1" ht="21.75" customHeight="1">
      <c r="A235" s="33"/>
      <c r="B235" s="144"/>
      <c r="C235" s="183" t="s">
        <v>345</v>
      </c>
      <c r="D235" s="199" t="s">
        <v>225</v>
      </c>
      <c r="E235" s="184" t="s">
        <v>537</v>
      </c>
      <c r="F235" s="185" t="s">
        <v>538</v>
      </c>
      <c r="G235" s="186" t="s">
        <v>267</v>
      </c>
      <c r="H235" s="187">
        <v>16</v>
      </c>
      <c r="I235" s="188"/>
      <c r="J235" s="189">
        <f t="shared" si="0"/>
        <v>0</v>
      </c>
      <c r="K235" s="185" t="s">
        <v>1</v>
      </c>
      <c r="L235" s="190"/>
      <c r="M235" s="191" t="s">
        <v>1</v>
      </c>
      <c r="N235" s="192" t="s">
        <v>46</v>
      </c>
      <c r="O235" s="59"/>
      <c r="P235" s="154">
        <f t="shared" si="1"/>
        <v>0</v>
      </c>
      <c r="Q235" s="154">
        <v>1.0000000000000001E-5</v>
      </c>
      <c r="R235" s="154">
        <f t="shared" si="2"/>
        <v>1.6000000000000001E-4</v>
      </c>
      <c r="S235" s="154">
        <v>0</v>
      </c>
      <c r="T235" s="155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176</v>
      </c>
      <c r="AT235" s="156" t="s">
        <v>225</v>
      </c>
      <c r="AU235" s="156" t="s">
        <v>91</v>
      </c>
      <c r="AY235" s="18" t="s">
        <v>133</v>
      </c>
      <c r="BE235" s="157">
        <f t="shared" si="4"/>
        <v>0</v>
      </c>
      <c r="BF235" s="157">
        <f t="shared" si="5"/>
        <v>0</v>
      </c>
      <c r="BG235" s="157">
        <f t="shared" si="6"/>
        <v>0</v>
      </c>
      <c r="BH235" s="157">
        <f t="shared" si="7"/>
        <v>0</v>
      </c>
      <c r="BI235" s="157">
        <f t="shared" si="8"/>
        <v>0</v>
      </c>
      <c r="BJ235" s="18" t="s">
        <v>89</v>
      </c>
      <c r="BK235" s="157">
        <f t="shared" si="9"/>
        <v>0</v>
      </c>
      <c r="BL235" s="18" t="s">
        <v>140</v>
      </c>
      <c r="BM235" s="156" t="s">
        <v>875</v>
      </c>
    </row>
    <row r="236" spans="1:65" s="2" customFormat="1" ht="33" customHeight="1">
      <c r="A236" s="33"/>
      <c r="B236" s="144"/>
      <c r="C236" s="145" t="s">
        <v>349</v>
      </c>
      <c r="D236" s="198" t="s">
        <v>135</v>
      </c>
      <c r="E236" s="146" t="s">
        <v>541</v>
      </c>
      <c r="F236" s="147" t="s">
        <v>542</v>
      </c>
      <c r="G236" s="148" t="s">
        <v>267</v>
      </c>
      <c r="H236" s="149">
        <v>17</v>
      </c>
      <c r="I236" s="150"/>
      <c r="J236" s="151">
        <f t="shared" si="0"/>
        <v>0</v>
      </c>
      <c r="K236" s="147" t="s">
        <v>139</v>
      </c>
      <c r="L236" s="34"/>
      <c r="M236" s="152" t="s">
        <v>1</v>
      </c>
      <c r="N236" s="153" t="s">
        <v>46</v>
      </c>
      <c r="O236" s="59"/>
      <c r="P236" s="154">
        <f t="shared" si="1"/>
        <v>0</v>
      </c>
      <c r="Q236" s="154">
        <v>1.6000000000000001E-4</v>
      </c>
      <c r="R236" s="154">
        <f t="shared" si="2"/>
        <v>2.7200000000000002E-3</v>
      </c>
      <c r="S236" s="154">
        <v>0</v>
      </c>
      <c r="T236" s="155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140</v>
      </c>
      <c r="AT236" s="156" t="s">
        <v>135</v>
      </c>
      <c r="AU236" s="156" t="s">
        <v>91</v>
      </c>
      <c r="AY236" s="18" t="s">
        <v>133</v>
      </c>
      <c r="BE236" s="157">
        <f t="shared" si="4"/>
        <v>0</v>
      </c>
      <c r="BF236" s="157">
        <f t="shared" si="5"/>
        <v>0</v>
      </c>
      <c r="BG236" s="157">
        <f t="shared" si="6"/>
        <v>0</v>
      </c>
      <c r="BH236" s="157">
        <f t="shared" si="7"/>
        <v>0</v>
      </c>
      <c r="BI236" s="157">
        <f t="shared" si="8"/>
        <v>0</v>
      </c>
      <c r="BJ236" s="18" t="s">
        <v>89</v>
      </c>
      <c r="BK236" s="157">
        <f t="shared" si="9"/>
        <v>0</v>
      </c>
      <c r="BL236" s="18" t="s">
        <v>140</v>
      </c>
      <c r="BM236" s="156" t="s">
        <v>876</v>
      </c>
    </row>
    <row r="237" spans="1:65" s="2" customFormat="1" ht="24.2" customHeight="1">
      <c r="A237" s="33"/>
      <c r="B237" s="144"/>
      <c r="C237" s="183" t="s">
        <v>353</v>
      </c>
      <c r="D237" s="199" t="s">
        <v>225</v>
      </c>
      <c r="E237" s="218" t="s">
        <v>545</v>
      </c>
      <c r="F237" s="217" t="s">
        <v>546</v>
      </c>
      <c r="G237" s="219" t="s">
        <v>267</v>
      </c>
      <c r="H237" s="220">
        <v>17</v>
      </c>
      <c r="I237" s="221"/>
      <c r="J237" s="221">
        <f t="shared" si="0"/>
        <v>0</v>
      </c>
      <c r="K237" s="185" t="s">
        <v>139</v>
      </c>
      <c r="L237" s="190"/>
      <c r="M237" s="191" t="s">
        <v>1</v>
      </c>
      <c r="N237" s="192" t="s">
        <v>46</v>
      </c>
      <c r="O237" s="59"/>
      <c r="P237" s="154">
        <f t="shared" si="1"/>
        <v>0</v>
      </c>
      <c r="Q237" s="154">
        <v>2.5999999999999999E-3</v>
      </c>
      <c r="R237" s="154">
        <f t="shared" si="2"/>
        <v>4.4199999999999996E-2</v>
      </c>
      <c r="S237" s="154">
        <v>0</v>
      </c>
      <c r="T237" s="155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176</v>
      </c>
      <c r="AT237" s="156" t="s">
        <v>225</v>
      </c>
      <c r="AU237" s="156" t="s">
        <v>91</v>
      </c>
      <c r="AY237" s="18" t="s">
        <v>133</v>
      </c>
      <c r="BE237" s="157">
        <f t="shared" si="4"/>
        <v>0</v>
      </c>
      <c r="BF237" s="157">
        <f t="shared" si="5"/>
        <v>0</v>
      </c>
      <c r="BG237" s="157">
        <f t="shared" si="6"/>
        <v>0</v>
      </c>
      <c r="BH237" s="157">
        <f t="shared" si="7"/>
        <v>0</v>
      </c>
      <c r="BI237" s="157">
        <f t="shared" si="8"/>
        <v>0</v>
      </c>
      <c r="BJ237" s="18" t="s">
        <v>89</v>
      </c>
      <c r="BK237" s="157">
        <f t="shared" si="9"/>
        <v>0</v>
      </c>
      <c r="BL237" s="18" t="s">
        <v>140</v>
      </c>
      <c r="BM237" s="156" t="s">
        <v>877</v>
      </c>
    </row>
    <row r="238" spans="1:65" s="2" customFormat="1" ht="24.2" customHeight="1">
      <c r="A238" s="33"/>
      <c r="B238" s="144"/>
      <c r="C238" s="183" t="s">
        <v>357</v>
      </c>
      <c r="D238" s="199" t="s">
        <v>225</v>
      </c>
      <c r="E238" s="218" t="s">
        <v>549</v>
      </c>
      <c r="F238" s="217" t="s">
        <v>550</v>
      </c>
      <c r="G238" s="219" t="s">
        <v>267</v>
      </c>
      <c r="H238" s="220">
        <v>17</v>
      </c>
      <c r="I238" s="221"/>
      <c r="J238" s="221">
        <f t="shared" si="0"/>
        <v>0</v>
      </c>
      <c r="K238" s="185" t="s">
        <v>1</v>
      </c>
      <c r="L238" s="190"/>
      <c r="M238" s="191" t="s">
        <v>1</v>
      </c>
      <c r="N238" s="192" t="s">
        <v>46</v>
      </c>
      <c r="O238" s="59"/>
      <c r="P238" s="154">
        <f t="shared" si="1"/>
        <v>0</v>
      </c>
      <c r="Q238" s="154">
        <v>3.16E-3</v>
      </c>
      <c r="R238" s="154">
        <f t="shared" si="2"/>
        <v>5.3720000000000004E-2</v>
      </c>
      <c r="S238" s="154">
        <v>0</v>
      </c>
      <c r="T238" s="155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176</v>
      </c>
      <c r="AT238" s="156" t="s">
        <v>225</v>
      </c>
      <c r="AU238" s="156" t="s">
        <v>91</v>
      </c>
      <c r="AY238" s="18" t="s">
        <v>133</v>
      </c>
      <c r="BE238" s="157">
        <f t="shared" si="4"/>
        <v>0</v>
      </c>
      <c r="BF238" s="157">
        <f t="shared" si="5"/>
        <v>0</v>
      </c>
      <c r="BG238" s="157">
        <f t="shared" si="6"/>
        <v>0</v>
      </c>
      <c r="BH238" s="157">
        <f t="shared" si="7"/>
        <v>0</v>
      </c>
      <c r="BI238" s="157">
        <f t="shared" si="8"/>
        <v>0</v>
      </c>
      <c r="BJ238" s="18" t="s">
        <v>89</v>
      </c>
      <c r="BK238" s="157">
        <f t="shared" si="9"/>
        <v>0</v>
      </c>
      <c r="BL238" s="18" t="s">
        <v>140</v>
      </c>
      <c r="BM238" s="156" t="s">
        <v>878</v>
      </c>
    </row>
    <row r="239" spans="1:65" s="2" customFormat="1" ht="37.9" customHeight="1">
      <c r="A239" s="33"/>
      <c r="B239" s="144"/>
      <c r="C239" s="145" t="s">
        <v>361</v>
      </c>
      <c r="D239" s="198" t="s">
        <v>135</v>
      </c>
      <c r="E239" s="146" t="s">
        <v>553</v>
      </c>
      <c r="F239" s="147" t="s">
        <v>554</v>
      </c>
      <c r="G239" s="148" t="s">
        <v>267</v>
      </c>
      <c r="H239" s="149">
        <v>17</v>
      </c>
      <c r="I239" s="150"/>
      <c r="J239" s="151">
        <f t="shared" si="0"/>
        <v>0</v>
      </c>
      <c r="K239" s="147" t="s">
        <v>139</v>
      </c>
      <c r="L239" s="34"/>
      <c r="M239" s="152" t="s">
        <v>1</v>
      </c>
      <c r="N239" s="153" t="s">
        <v>46</v>
      </c>
      <c r="O239" s="59"/>
      <c r="P239" s="154">
        <f t="shared" si="1"/>
        <v>0</v>
      </c>
      <c r="Q239" s="154">
        <v>0</v>
      </c>
      <c r="R239" s="154">
        <f t="shared" si="2"/>
        <v>0</v>
      </c>
      <c r="S239" s="154">
        <v>7.6800000000000002E-3</v>
      </c>
      <c r="T239" s="155">
        <f t="shared" si="3"/>
        <v>0.13056000000000001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140</v>
      </c>
      <c r="AT239" s="156" t="s">
        <v>135</v>
      </c>
      <c r="AU239" s="156" t="s">
        <v>91</v>
      </c>
      <c r="AY239" s="18" t="s">
        <v>133</v>
      </c>
      <c r="BE239" s="157">
        <f t="shared" si="4"/>
        <v>0</v>
      </c>
      <c r="BF239" s="157">
        <f t="shared" si="5"/>
        <v>0</v>
      </c>
      <c r="BG239" s="157">
        <f t="shared" si="6"/>
        <v>0</v>
      </c>
      <c r="BH239" s="157">
        <f t="shared" si="7"/>
        <v>0</v>
      </c>
      <c r="BI239" s="157">
        <f t="shared" si="8"/>
        <v>0</v>
      </c>
      <c r="BJ239" s="18" t="s">
        <v>89</v>
      </c>
      <c r="BK239" s="157">
        <f t="shared" si="9"/>
        <v>0</v>
      </c>
      <c r="BL239" s="18" t="s">
        <v>140</v>
      </c>
      <c r="BM239" s="156" t="s">
        <v>879</v>
      </c>
    </row>
    <row r="240" spans="1:65" s="2" customFormat="1" ht="44.25" customHeight="1">
      <c r="A240" s="33"/>
      <c r="B240" s="144"/>
      <c r="C240" s="145" t="s">
        <v>365</v>
      </c>
      <c r="D240" s="145" t="s">
        <v>135</v>
      </c>
      <c r="E240" s="146" t="s">
        <v>880</v>
      </c>
      <c r="F240" s="147" t="s">
        <v>881</v>
      </c>
      <c r="G240" s="148" t="s">
        <v>267</v>
      </c>
      <c r="H240" s="149">
        <v>17</v>
      </c>
      <c r="I240" s="150"/>
      <c r="J240" s="151">
        <f t="shared" si="0"/>
        <v>0</v>
      </c>
      <c r="K240" s="147" t="s">
        <v>139</v>
      </c>
      <c r="L240" s="34"/>
      <c r="M240" s="152" t="s">
        <v>1</v>
      </c>
      <c r="N240" s="153" t="s">
        <v>46</v>
      </c>
      <c r="O240" s="59"/>
      <c r="P240" s="154">
        <f t="shared" si="1"/>
        <v>0</v>
      </c>
      <c r="Q240" s="154">
        <v>0</v>
      </c>
      <c r="R240" s="154">
        <f t="shared" si="2"/>
        <v>0</v>
      </c>
      <c r="S240" s="154">
        <v>0</v>
      </c>
      <c r="T240" s="155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140</v>
      </c>
      <c r="AT240" s="156" t="s">
        <v>135</v>
      </c>
      <c r="AU240" s="156" t="s">
        <v>91</v>
      </c>
      <c r="AY240" s="18" t="s">
        <v>133</v>
      </c>
      <c r="BE240" s="157">
        <f t="shared" si="4"/>
        <v>0</v>
      </c>
      <c r="BF240" s="157">
        <f t="shared" si="5"/>
        <v>0</v>
      </c>
      <c r="BG240" s="157">
        <f t="shared" si="6"/>
        <v>0</v>
      </c>
      <c r="BH240" s="157">
        <f t="shared" si="7"/>
        <v>0</v>
      </c>
      <c r="BI240" s="157">
        <f t="shared" si="8"/>
        <v>0</v>
      </c>
      <c r="BJ240" s="18" t="s">
        <v>89</v>
      </c>
      <c r="BK240" s="157">
        <f t="shared" si="9"/>
        <v>0</v>
      </c>
      <c r="BL240" s="18" t="s">
        <v>140</v>
      </c>
      <c r="BM240" s="156" t="s">
        <v>882</v>
      </c>
    </row>
    <row r="241" spans="1:65" s="2" customFormat="1" ht="33" customHeight="1">
      <c r="A241" s="33"/>
      <c r="B241" s="144"/>
      <c r="C241" s="183" t="s">
        <v>369</v>
      </c>
      <c r="D241" s="183" t="s">
        <v>225</v>
      </c>
      <c r="E241" s="218" t="s">
        <v>883</v>
      </c>
      <c r="F241" s="217" t="s">
        <v>884</v>
      </c>
      <c r="G241" s="219" t="s">
        <v>267</v>
      </c>
      <c r="H241" s="220">
        <v>17</v>
      </c>
      <c r="I241" s="221"/>
      <c r="J241" s="221">
        <f t="shared" si="0"/>
        <v>0</v>
      </c>
      <c r="K241" s="185" t="s">
        <v>139</v>
      </c>
      <c r="L241" s="190"/>
      <c r="M241" s="191" t="s">
        <v>1</v>
      </c>
      <c r="N241" s="192" t="s">
        <v>46</v>
      </c>
      <c r="O241" s="59"/>
      <c r="P241" s="154">
        <f t="shared" si="1"/>
        <v>0</v>
      </c>
      <c r="Q241" s="154">
        <v>1.9E-3</v>
      </c>
      <c r="R241" s="154">
        <f t="shared" si="2"/>
        <v>3.2300000000000002E-2</v>
      </c>
      <c r="S241" s="154">
        <v>0</v>
      </c>
      <c r="T241" s="155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176</v>
      </c>
      <c r="AT241" s="156" t="s">
        <v>225</v>
      </c>
      <c r="AU241" s="156" t="s">
        <v>91</v>
      </c>
      <c r="AY241" s="18" t="s">
        <v>133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8" t="s">
        <v>89</v>
      </c>
      <c r="BK241" s="157">
        <f t="shared" si="9"/>
        <v>0</v>
      </c>
      <c r="BL241" s="18" t="s">
        <v>140</v>
      </c>
      <c r="BM241" s="156" t="s">
        <v>885</v>
      </c>
    </row>
    <row r="242" spans="1:65" s="2" customFormat="1" ht="24.2" customHeight="1">
      <c r="A242" s="33"/>
      <c r="B242" s="144"/>
      <c r="C242" s="145" t="s">
        <v>373</v>
      </c>
      <c r="D242" s="145" t="s">
        <v>135</v>
      </c>
      <c r="E242" s="146" t="s">
        <v>637</v>
      </c>
      <c r="F242" s="147" t="s">
        <v>638</v>
      </c>
      <c r="G242" s="148" t="s">
        <v>267</v>
      </c>
      <c r="H242" s="149">
        <v>17</v>
      </c>
      <c r="I242" s="150"/>
      <c r="J242" s="151">
        <f t="shared" si="0"/>
        <v>0</v>
      </c>
      <c r="K242" s="147" t="s">
        <v>139</v>
      </c>
      <c r="L242" s="34"/>
      <c r="M242" s="152" t="s">
        <v>1</v>
      </c>
      <c r="N242" s="153" t="s">
        <v>46</v>
      </c>
      <c r="O242" s="59"/>
      <c r="P242" s="154">
        <f t="shared" si="1"/>
        <v>0</v>
      </c>
      <c r="Q242" s="154">
        <v>0.04</v>
      </c>
      <c r="R242" s="154">
        <f t="shared" si="2"/>
        <v>0.68</v>
      </c>
      <c r="S242" s="154">
        <v>0</v>
      </c>
      <c r="T242" s="155">
        <f t="shared" si="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6" t="s">
        <v>140</v>
      </c>
      <c r="AT242" s="156" t="s">
        <v>135</v>
      </c>
      <c r="AU242" s="156" t="s">
        <v>91</v>
      </c>
      <c r="AY242" s="18" t="s">
        <v>133</v>
      </c>
      <c r="BE242" s="157">
        <f t="shared" si="4"/>
        <v>0</v>
      </c>
      <c r="BF242" s="157">
        <f t="shared" si="5"/>
        <v>0</v>
      </c>
      <c r="BG242" s="157">
        <f t="shared" si="6"/>
        <v>0</v>
      </c>
      <c r="BH242" s="157">
        <f t="shared" si="7"/>
        <v>0</v>
      </c>
      <c r="BI242" s="157">
        <f t="shared" si="8"/>
        <v>0</v>
      </c>
      <c r="BJ242" s="18" t="s">
        <v>89</v>
      </c>
      <c r="BK242" s="157">
        <f t="shared" si="9"/>
        <v>0</v>
      </c>
      <c r="BL242" s="18" t="s">
        <v>140</v>
      </c>
      <c r="BM242" s="156" t="s">
        <v>886</v>
      </c>
    </row>
    <row r="243" spans="1:65" s="2" customFormat="1" ht="16.5" customHeight="1">
      <c r="A243" s="33"/>
      <c r="B243" s="144"/>
      <c r="C243" s="183" t="s">
        <v>377</v>
      </c>
      <c r="D243" s="183" t="s">
        <v>225</v>
      </c>
      <c r="E243" s="218" t="s">
        <v>641</v>
      </c>
      <c r="F243" s="217" t="s">
        <v>642</v>
      </c>
      <c r="G243" s="219" t="s">
        <v>267</v>
      </c>
      <c r="H243" s="220">
        <v>17</v>
      </c>
      <c r="I243" s="221"/>
      <c r="J243" s="221">
        <f t="shared" si="0"/>
        <v>0</v>
      </c>
      <c r="K243" s="185" t="s">
        <v>139</v>
      </c>
      <c r="L243" s="190"/>
      <c r="M243" s="191" t="s">
        <v>1</v>
      </c>
      <c r="N243" s="192" t="s">
        <v>46</v>
      </c>
      <c r="O243" s="59"/>
      <c r="P243" s="154">
        <f t="shared" si="1"/>
        <v>0</v>
      </c>
      <c r="Q243" s="154">
        <v>7.3000000000000001E-3</v>
      </c>
      <c r="R243" s="154">
        <f t="shared" si="2"/>
        <v>0.1241</v>
      </c>
      <c r="S243" s="154">
        <v>0</v>
      </c>
      <c r="T243" s="155">
        <f t="shared" si="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6" t="s">
        <v>176</v>
      </c>
      <c r="AT243" s="156" t="s">
        <v>225</v>
      </c>
      <c r="AU243" s="156" t="s">
        <v>91</v>
      </c>
      <c r="AY243" s="18" t="s">
        <v>133</v>
      </c>
      <c r="BE243" s="157">
        <f t="shared" si="4"/>
        <v>0</v>
      </c>
      <c r="BF243" s="157">
        <f t="shared" si="5"/>
        <v>0</v>
      </c>
      <c r="BG243" s="157">
        <f t="shared" si="6"/>
        <v>0</v>
      </c>
      <c r="BH243" s="157">
        <f t="shared" si="7"/>
        <v>0</v>
      </c>
      <c r="BI243" s="157">
        <f t="shared" si="8"/>
        <v>0</v>
      </c>
      <c r="BJ243" s="18" t="s">
        <v>89</v>
      </c>
      <c r="BK243" s="157">
        <f t="shared" si="9"/>
        <v>0</v>
      </c>
      <c r="BL243" s="18" t="s">
        <v>140</v>
      </c>
      <c r="BM243" s="156" t="s">
        <v>887</v>
      </c>
    </row>
    <row r="244" spans="1:65" s="2" customFormat="1" ht="24.2" customHeight="1">
      <c r="A244" s="33"/>
      <c r="B244" s="144"/>
      <c r="C244" s="183" t="s">
        <v>381</v>
      </c>
      <c r="D244" s="183" t="s">
        <v>225</v>
      </c>
      <c r="E244" s="218" t="s">
        <v>645</v>
      </c>
      <c r="F244" s="217" t="s">
        <v>646</v>
      </c>
      <c r="G244" s="219" t="s">
        <v>267</v>
      </c>
      <c r="H244" s="220">
        <v>17</v>
      </c>
      <c r="I244" s="221"/>
      <c r="J244" s="221">
        <f t="shared" si="0"/>
        <v>0</v>
      </c>
      <c r="K244" s="185" t="s">
        <v>1</v>
      </c>
      <c r="L244" s="190"/>
      <c r="M244" s="191" t="s">
        <v>1</v>
      </c>
      <c r="N244" s="192" t="s">
        <v>46</v>
      </c>
      <c r="O244" s="59"/>
      <c r="P244" s="154">
        <f t="shared" si="1"/>
        <v>0</v>
      </c>
      <c r="Q244" s="154">
        <v>6.4999999999999997E-4</v>
      </c>
      <c r="R244" s="154">
        <f t="shared" si="2"/>
        <v>1.1049999999999999E-2</v>
      </c>
      <c r="S244" s="154">
        <v>0</v>
      </c>
      <c r="T244" s="155">
        <f t="shared" si="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176</v>
      </c>
      <c r="AT244" s="156" t="s">
        <v>225</v>
      </c>
      <c r="AU244" s="156" t="s">
        <v>91</v>
      </c>
      <c r="AY244" s="18" t="s">
        <v>133</v>
      </c>
      <c r="BE244" s="157">
        <f t="shared" si="4"/>
        <v>0</v>
      </c>
      <c r="BF244" s="157">
        <f t="shared" si="5"/>
        <v>0</v>
      </c>
      <c r="BG244" s="157">
        <f t="shared" si="6"/>
        <v>0</v>
      </c>
      <c r="BH244" s="157">
        <f t="shared" si="7"/>
        <v>0</v>
      </c>
      <c r="BI244" s="157">
        <f t="shared" si="8"/>
        <v>0</v>
      </c>
      <c r="BJ244" s="18" t="s">
        <v>89</v>
      </c>
      <c r="BK244" s="157">
        <f t="shared" si="9"/>
        <v>0</v>
      </c>
      <c r="BL244" s="18" t="s">
        <v>140</v>
      </c>
      <c r="BM244" s="156" t="s">
        <v>888</v>
      </c>
    </row>
    <row r="245" spans="1:65" s="12" customFormat="1" ht="22.9" customHeight="1">
      <c r="B245" s="131"/>
      <c r="D245" s="132" t="s">
        <v>80</v>
      </c>
      <c r="E245" s="142" t="s">
        <v>182</v>
      </c>
      <c r="F245" s="142" t="s">
        <v>680</v>
      </c>
      <c r="I245" s="134"/>
      <c r="J245" s="143">
        <f>BK245</f>
        <v>0</v>
      </c>
      <c r="L245" s="131"/>
      <c r="M245" s="136"/>
      <c r="N245" s="137"/>
      <c r="O245" s="137"/>
      <c r="P245" s="138">
        <f>SUM(P246:P259)</f>
        <v>0</v>
      </c>
      <c r="Q245" s="137"/>
      <c r="R245" s="138">
        <f>SUM(R246:R259)</f>
        <v>1.8340000000000001</v>
      </c>
      <c r="S245" s="137"/>
      <c r="T245" s="139">
        <f>SUM(T246:T259)</f>
        <v>0</v>
      </c>
      <c r="AR245" s="132" t="s">
        <v>89</v>
      </c>
      <c r="AT245" s="140" t="s">
        <v>80</v>
      </c>
      <c r="AU245" s="140" t="s">
        <v>89</v>
      </c>
      <c r="AY245" s="132" t="s">
        <v>133</v>
      </c>
      <c r="BK245" s="141">
        <f>SUM(BK246:BK259)</f>
        <v>0</v>
      </c>
    </row>
    <row r="246" spans="1:65" s="2" customFormat="1" ht="49.15" customHeight="1">
      <c r="A246" s="33"/>
      <c r="B246" s="144"/>
      <c r="C246" s="145" t="s">
        <v>385</v>
      </c>
      <c r="D246" s="145" t="s">
        <v>135</v>
      </c>
      <c r="E246" s="146" t="s">
        <v>889</v>
      </c>
      <c r="F246" s="147" t="s">
        <v>890</v>
      </c>
      <c r="G246" s="148" t="s">
        <v>168</v>
      </c>
      <c r="H246" s="149">
        <v>14</v>
      </c>
      <c r="I246" s="150"/>
      <c r="J246" s="151">
        <f>ROUND(I246*H246,2)</f>
        <v>0</v>
      </c>
      <c r="K246" s="147" t="s">
        <v>139</v>
      </c>
      <c r="L246" s="34"/>
      <c r="M246" s="152" t="s">
        <v>1</v>
      </c>
      <c r="N246" s="153" t="s">
        <v>46</v>
      </c>
      <c r="O246" s="59"/>
      <c r="P246" s="154">
        <f>O246*H246</f>
        <v>0</v>
      </c>
      <c r="Q246" s="154">
        <v>0.1295</v>
      </c>
      <c r="R246" s="154">
        <f>Q246*H246</f>
        <v>1.8130000000000002</v>
      </c>
      <c r="S246" s="154">
        <v>0</v>
      </c>
      <c r="T246" s="15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6" t="s">
        <v>140</v>
      </c>
      <c r="AT246" s="156" t="s">
        <v>135</v>
      </c>
      <c r="AU246" s="156" t="s">
        <v>91</v>
      </c>
      <c r="AY246" s="18" t="s">
        <v>133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8" t="s">
        <v>89</v>
      </c>
      <c r="BK246" s="157">
        <f>ROUND(I246*H246,2)</f>
        <v>0</v>
      </c>
      <c r="BL246" s="18" t="s">
        <v>140</v>
      </c>
      <c r="BM246" s="156" t="s">
        <v>891</v>
      </c>
    </row>
    <row r="247" spans="1:65" s="13" customFormat="1">
      <c r="B247" s="158"/>
      <c r="D247" s="159" t="s">
        <v>142</v>
      </c>
      <c r="E247" s="160" t="s">
        <v>1</v>
      </c>
      <c r="F247" s="161" t="s">
        <v>892</v>
      </c>
      <c r="H247" s="160" t="s">
        <v>1</v>
      </c>
      <c r="I247" s="162"/>
      <c r="L247" s="158"/>
      <c r="M247" s="163"/>
      <c r="N247" s="164"/>
      <c r="O247" s="164"/>
      <c r="P247" s="164"/>
      <c r="Q247" s="164"/>
      <c r="R247" s="164"/>
      <c r="S247" s="164"/>
      <c r="T247" s="165"/>
      <c r="AT247" s="160" t="s">
        <v>142</v>
      </c>
      <c r="AU247" s="160" t="s">
        <v>91</v>
      </c>
      <c r="AV247" s="13" t="s">
        <v>89</v>
      </c>
      <c r="AW247" s="13" t="s">
        <v>36</v>
      </c>
      <c r="AX247" s="13" t="s">
        <v>81</v>
      </c>
      <c r="AY247" s="160" t="s">
        <v>133</v>
      </c>
    </row>
    <row r="248" spans="1:65" s="14" customFormat="1">
      <c r="B248" s="166"/>
      <c r="D248" s="159" t="s">
        <v>142</v>
      </c>
      <c r="E248" s="167" t="s">
        <v>1</v>
      </c>
      <c r="F248" s="168" t="s">
        <v>893</v>
      </c>
      <c r="H248" s="169">
        <v>14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142</v>
      </c>
      <c r="AU248" s="167" t="s">
        <v>91</v>
      </c>
      <c r="AV248" s="14" t="s">
        <v>91</v>
      </c>
      <c r="AW248" s="14" t="s">
        <v>36</v>
      </c>
      <c r="AX248" s="14" t="s">
        <v>89</v>
      </c>
      <c r="AY248" s="167" t="s">
        <v>133</v>
      </c>
    </row>
    <row r="249" spans="1:65" s="2" customFormat="1" ht="37.9" customHeight="1">
      <c r="A249" s="33"/>
      <c r="B249" s="144"/>
      <c r="C249" s="145" t="s">
        <v>389</v>
      </c>
      <c r="D249" s="145" t="s">
        <v>135</v>
      </c>
      <c r="E249" s="146" t="s">
        <v>682</v>
      </c>
      <c r="F249" s="147" t="s">
        <v>683</v>
      </c>
      <c r="G249" s="148" t="s">
        <v>168</v>
      </c>
      <c r="H249" s="149">
        <v>60</v>
      </c>
      <c r="I249" s="150"/>
      <c r="J249" s="151">
        <f>ROUND(I249*H249,2)</f>
        <v>0</v>
      </c>
      <c r="K249" s="147" t="s">
        <v>139</v>
      </c>
      <c r="L249" s="34"/>
      <c r="M249" s="152" t="s">
        <v>1</v>
      </c>
      <c r="N249" s="153" t="s">
        <v>46</v>
      </c>
      <c r="O249" s="59"/>
      <c r="P249" s="154">
        <f>O249*H249</f>
        <v>0</v>
      </c>
      <c r="Q249" s="154">
        <v>1.0000000000000001E-5</v>
      </c>
      <c r="R249" s="154">
        <f>Q249*H249</f>
        <v>6.0000000000000006E-4</v>
      </c>
      <c r="S249" s="154">
        <v>0</v>
      </c>
      <c r="T249" s="15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6" t="s">
        <v>140</v>
      </c>
      <c r="AT249" s="156" t="s">
        <v>135</v>
      </c>
      <c r="AU249" s="156" t="s">
        <v>91</v>
      </c>
      <c r="AY249" s="18" t="s">
        <v>133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89</v>
      </c>
      <c r="BK249" s="157">
        <f>ROUND(I249*H249,2)</f>
        <v>0</v>
      </c>
      <c r="BL249" s="18" t="s">
        <v>140</v>
      </c>
      <c r="BM249" s="156" t="s">
        <v>894</v>
      </c>
    </row>
    <row r="250" spans="1:65" s="14" customFormat="1">
      <c r="B250" s="166"/>
      <c r="D250" s="159" t="s">
        <v>142</v>
      </c>
      <c r="E250" s="167" t="s">
        <v>1</v>
      </c>
      <c r="F250" s="168" t="s">
        <v>895</v>
      </c>
      <c r="H250" s="169">
        <v>60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7" t="s">
        <v>142</v>
      </c>
      <c r="AU250" s="167" t="s">
        <v>91</v>
      </c>
      <c r="AV250" s="14" t="s">
        <v>91</v>
      </c>
      <c r="AW250" s="14" t="s">
        <v>36</v>
      </c>
      <c r="AX250" s="14" t="s">
        <v>89</v>
      </c>
      <c r="AY250" s="167" t="s">
        <v>133</v>
      </c>
    </row>
    <row r="251" spans="1:65" s="2" customFormat="1" ht="55.5" customHeight="1">
      <c r="A251" s="33"/>
      <c r="B251" s="144"/>
      <c r="C251" s="145" t="s">
        <v>393</v>
      </c>
      <c r="D251" s="145" t="s">
        <v>135</v>
      </c>
      <c r="E251" s="146" t="s">
        <v>687</v>
      </c>
      <c r="F251" s="147" t="s">
        <v>688</v>
      </c>
      <c r="G251" s="148" t="s">
        <v>168</v>
      </c>
      <c r="H251" s="149">
        <v>60</v>
      </c>
      <c r="I251" s="150"/>
      <c r="J251" s="151">
        <f>ROUND(I251*H251,2)</f>
        <v>0</v>
      </c>
      <c r="K251" s="147" t="s">
        <v>139</v>
      </c>
      <c r="L251" s="34"/>
      <c r="M251" s="152" t="s">
        <v>1</v>
      </c>
      <c r="N251" s="153" t="s">
        <v>46</v>
      </c>
      <c r="O251" s="59"/>
      <c r="P251" s="154">
        <f>O251*H251</f>
        <v>0</v>
      </c>
      <c r="Q251" s="154">
        <v>3.4000000000000002E-4</v>
      </c>
      <c r="R251" s="154">
        <f>Q251*H251</f>
        <v>2.0400000000000001E-2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140</v>
      </c>
      <c r="AT251" s="156" t="s">
        <v>135</v>
      </c>
      <c r="AU251" s="156" t="s">
        <v>91</v>
      </c>
      <c r="AY251" s="18" t="s">
        <v>133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89</v>
      </c>
      <c r="BK251" s="157">
        <f>ROUND(I251*H251,2)</f>
        <v>0</v>
      </c>
      <c r="BL251" s="18" t="s">
        <v>140</v>
      </c>
      <c r="BM251" s="156" t="s">
        <v>896</v>
      </c>
    </row>
    <row r="252" spans="1:65" s="14" customFormat="1">
      <c r="B252" s="166"/>
      <c r="D252" s="159" t="s">
        <v>142</v>
      </c>
      <c r="E252" s="167" t="s">
        <v>1</v>
      </c>
      <c r="F252" s="168" t="s">
        <v>895</v>
      </c>
      <c r="H252" s="169">
        <v>60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7" t="s">
        <v>142</v>
      </c>
      <c r="AU252" s="167" t="s">
        <v>91</v>
      </c>
      <c r="AV252" s="14" t="s">
        <v>91</v>
      </c>
      <c r="AW252" s="14" t="s">
        <v>36</v>
      </c>
      <c r="AX252" s="14" t="s">
        <v>89</v>
      </c>
      <c r="AY252" s="167" t="s">
        <v>133</v>
      </c>
    </row>
    <row r="253" spans="1:65" s="2" customFormat="1" ht="37.9" customHeight="1">
      <c r="A253" s="33"/>
      <c r="B253" s="144"/>
      <c r="C253" s="145" t="s">
        <v>397</v>
      </c>
      <c r="D253" s="145" t="s">
        <v>135</v>
      </c>
      <c r="E253" s="146" t="s">
        <v>691</v>
      </c>
      <c r="F253" s="147" t="s">
        <v>692</v>
      </c>
      <c r="G253" s="148" t="s">
        <v>168</v>
      </c>
      <c r="H253" s="149">
        <v>60</v>
      </c>
      <c r="I253" s="150"/>
      <c r="J253" s="151">
        <f>ROUND(I253*H253,2)</f>
        <v>0</v>
      </c>
      <c r="K253" s="147" t="s">
        <v>139</v>
      </c>
      <c r="L253" s="34"/>
      <c r="M253" s="152" t="s">
        <v>1</v>
      </c>
      <c r="N253" s="153" t="s">
        <v>46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140</v>
      </c>
      <c r="AT253" s="156" t="s">
        <v>135</v>
      </c>
      <c r="AU253" s="156" t="s">
        <v>91</v>
      </c>
      <c r="AY253" s="18" t="s">
        <v>133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89</v>
      </c>
      <c r="BK253" s="157">
        <f>ROUND(I253*H253,2)</f>
        <v>0</v>
      </c>
      <c r="BL253" s="18" t="s">
        <v>140</v>
      </c>
      <c r="BM253" s="156" t="s">
        <v>897</v>
      </c>
    </row>
    <row r="254" spans="1:65" s="14" customFormat="1">
      <c r="B254" s="166"/>
      <c r="D254" s="159" t="s">
        <v>142</v>
      </c>
      <c r="E254" s="167" t="s">
        <v>1</v>
      </c>
      <c r="F254" s="168" t="s">
        <v>895</v>
      </c>
      <c r="H254" s="169">
        <v>60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142</v>
      </c>
      <c r="AU254" s="167" t="s">
        <v>91</v>
      </c>
      <c r="AV254" s="14" t="s">
        <v>91</v>
      </c>
      <c r="AW254" s="14" t="s">
        <v>36</v>
      </c>
      <c r="AX254" s="14" t="s">
        <v>89</v>
      </c>
      <c r="AY254" s="167" t="s">
        <v>133</v>
      </c>
    </row>
    <row r="255" spans="1:65" s="2" customFormat="1" ht="24.2" customHeight="1">
      <c r="A255" s="33"/>
      <c r="B255" s="144"/>
      <c r="C255" s="145" t="s">
        <v>401</v>
      </c>
      <c r="D255" s="145" t="s">
        <v>135</v>
      </c>
      <c r="E255" s="146" t="s">
        <v>695</v>
      </c>
      <c r="F255" s="147" t="s">
        <v>696</v>
      </c>
      <c r="G255" s="148" t="s">
        <v>168</v>
      </c>
      <c r="H255" s="149">
        <v>60</v>
      </c>
      <c r="I255" s="150"/>
      <c r="J255" s="151">
        <f>ROUND(I255*H255,2)</f>
        <v>0</v>
      </c>
      <c r="K255" s="147" t="s">
        <v>139</v>
      </c>
      <c r="L255" s="34"/>
      <c r="M255" s="152" t="s">
        <v>1</v>
      </c>
      <c r="N255" s="153" t="s">
        <v>46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140</v>
      </c>
      <c r="AT255" s="156" t="s">
        <v>135</v>
      </c>
      <c r="AU255" s="156" t="s">
        <v>91</v>
      </c>
      <c r="AY255" s="18" t="s">
        <v>133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89</v>
      </c>
      <c r="BK255" s="157">
        <f>ROUND(I255*H255,2)</f>
        <v>0</v>
      </c>
      <c r="BL255" s="18" t="s">
        <v>140</v>
      </c>
      <c r="BM255" s="156" t="s">
        <v>898</v>
      </c>
    </row>
    <row r="256" spans="1:65" s="14" customFormat="1">
      <c r="B256" s="166"/>
      <c r="D256" s="159" t="s">
        <v>142</v>
      </c>
      <c r="E256" s="167" t="s">
        <v>1</v>
      </c>
      <c r="F256" s="168" t="s">
        <v>895</v>
      </c>
      <c r="H256" s="169">
        <v>60</v>
      </c>
      <c r="I256" s="170"/>
      <c r="L256" s="166"/>
      <c r="M256" s="171"/>
      <c r="N256" s="172"/>
      <c r="O256" s="172"/>
      <c r="P256" s="172"/>
      <c r="Q256" s="172"/>
      <c r="R256" s="172"/>
      <c r="S256" s="172"/>
      <c r="T256" s="173"/>
      <c r="AT256" s="167" t="s">
        <v>142</v>
      </c>
      <c r="AU256" s="167" t="s">
        <v>91</v>
      </c>
      <c r="AV256" s="14" t="s">
        <v>91</v>
      </c>
      <c r="AW256" s="14" t="s">
        <v>36</v>
      </c>
      <c r="AX256" s="14" t="s">
        <v>89</v>
      </c>
      <c r="AY256" s="167" t="s">
        <v>133</v>
      </c>
    </row>
    <row r="257" spans="1:65" s="2" customFormat="1" ht="66.75" customHeight="1">
      <c r="A257" s="33"/>
      <c r="B257" s="144"/>
      <c r="C257" s="145" t="s">
        <v>405</v>
      </c>
      <c r="D257" s="145" t="s">
        <v>135</v>
      </c>
      <c r="E257" s="146" t="s">
        <v>899</v>
      </c>
      <c r="F257" s="147" t="s">
        <v>900</v>
      </c>
      <c r="G257" s="148" t="s">
        <v>168</v>
      </c>
      <c r="H257" s="149">
        <v>14</v>
      </c>
      <c r="I257" s="150"/>
      <c r="J257" s="151">
        <f>ROUND(I257*H257,2)</f>
        <v>0</v>
      </c>
      <c r="K257" s="147" t="s">
        <v>139</v>
      </c>
      <c r="L257" s="34"/>
      <c r="M257" s="152" t="s">
        <v>1</v>
      </c>
      <c r="N257" s="153" t="s">
        <v>46</v>
      </c>
      <c r="O257" s="5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140</v>
      </c>
      <c r="AT257" s="156" t="s">
        <v>135</v>
      </c>
      <c r="AU257" s="156" t="s">
        <v>91</v>
      </c>
      <c r="AY257" s="18" t="s">
        <v>133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89</v>
      </c>
      <c r="BK257" s="157">
        <f>ROUND(I257*H257,2)</f>
        <v>0</v>
      </c>
      <c r="BL257" s="18" t="s">
        <v>140</v>
      </c>
      <c r="BM257" s="156" t="s">
        <v>901</v>
      </c>
    </row>
    <row r="258" spans="1:65" s="2" customFormat="1" ht="66.75" customHeight="1">
      <c r="A258" s="33"/>
      <c r="B258" s="144"/>
      <c r="C258" s="145" t="s">
        <v>409</v>
      </c>
      <c r="D258" s="145" t="s">
        <v>135</v>
      </c>
      <c r="E258" s="146" t="s">
        <v>902</v>
      </c>
      <c r="F258" s="147" t="s">
        <v>903</v>
      </c>
      <c r="G258" s="148" t="s">
        <v>138</v>
      </c>
      <c r="H258" s="149">
        <v>12</v>
      </c>
      <c r="I258" s="150"/>
      <c r="J258" s="151">
        <f>ROUND(I258*H258,2)</f>
        <v>0</v>
      </c>
      <c r="K258" s="147" t="s">
        <v>139</v>
      </c>
      <c r="L258" s="34"/>
      <c r="M258" s="152" t="s">
        <v>1</v>
      </c>
      <c r="N258" s="153" t="s">
        <v>46</v>
      </c>
      <c r="O258" s="59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140</v>
      </c>
      <c r="AT258" s="156" t="s">
        <v>135</v>
      </c>
      <c r="AU258" s="156" t="s">
        <v>91</v>
      </c>
      <c r="AY258" s="18" t="s">
        <v>133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8" t="s">
        <v>89</v>
      </c>
      <c r="BK258" s="157">
        <f>ROUND(I258*H258,2)</f>
        <v>0</v>
      </c>
      <c r="BL258" s="18" t="s">
        <v>140</v>
      </c>
      <c r="BM258" s="156" t="s">
        <v>904</v>
      </c>
    </row>
    <row r="259" spans="1:65" s="2" customFormat="1" ht="55.5" customHeight="1">
      <c r="A259" s="33"/>
      <c r="B259" s="144"/>
      <c r="C259" s="145" t="s">
        <v>413</v>
      </c>
      <c r="D259" s="145" t="s">
        <v>135</v>
      </c>
      <c r="E259" s="146" t="s">
        <v>905</v>
      </c>
      <c r="F259" s="147" t="s">
        <v>906</v>
      </c>
      <c r="G259" s="148" t="s">
        <v>138</v>
      </c>
      <c r="H259" s="149">
        <v>1</v>
      </c>
      <c r="I259" s="150"/>
      <c r="J259" s="151">
        <f>ROUND(I259*H259,2)</f>
        <v>0</v>
      </c>
      <c r="K259" s="147" t="s">
        <v>139</v>
      </c>
      <c r="L259" s="34"/>
      <c r="M259" s="152" t="s">
        <v>1</v>
      </c>
      <c r="N259" s="153" t="s">
        <v>46</v>
      </c>
      <c r="O259" s="59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140</v>
      </c>
      <c r="AT259" s="156" t="s">
        <v>135</v>
      </c>
      <c r="AU259" s="156" t="s">
        <v>91</v>
      </c>
      <c r="AY259" s="18" t="s">
        <v>133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89</v>
      </c>
      <c r="BK259" s="157">
        <f>ROUND(I259*H259,2)</f>
        <v>0</v>
      </c>
      <c r="BL259" s="18" t="s">
        <v>140</v>
      </c>
      <c r="BM259" s="156" t="s">
        <v>907</v>
      </c>
    </row>
    <row r="260" spans="1:65" s="12" customFormat="1" ht="22.9" customHeight="1">
      <c r="B260" s="131"/>
      <c r="D260" s="132" t="s">
        <v>80</v>
      </c>
      <c r="E260" s="142" t="s">
        <v>698</v>
      </c>
      <c r="F260" s="142" t="s">
        <v>699</v>
      </c>
      <c r="I260" s="134"/>
      <c r="J260" s="143">
        <f>BK260</f>
        <v>0</v>
      </c>
      <c r="L260" s="131"/>
      <c r="M260" s="136"/>
      <c r="N260" s="137"/>
      <c r="O260" s="137"/>
      <c r="P260" s="138">
        <f>SUM(P261:P264)</f>
        <v>0</v>
      </c>
      <c r="Q260" s="137"/>
      <c r="R260" s="138">
        <f>SUM(R261:R264)</f>
        <v>0</v>
      </c>
      <c r="S260" s="137"/>
      <c r="T260" s="139">
        <f>SUM(T261:T264)</f>
        <v>0</v>
      </c>
      <c r="AR260" s="132" t="s">
        <v>89</v>
      </c>
      <c r="AT260" s="140" t="s">
        <v>80</v>
      </c>
      <c r="AU260" s="140" t="s">
        <v>89</v>
      </c>
      <c r="AY260" s="132" t="s">
        <v>133</v>
      </c>
      <c r="BK260" s="141">
        <f>SUM(BK261:BK264)</f>
        <v>0</v>
      </c>
    </row>
    <row r="261" spans="1:65" s="2" customFormat="1" ht="24.2" customHeight="1">
      <c r="A261" s="33"/>
      <c r="B261" s="144"/>
      <c r="C261" s="145" t="s">
        <v>417</v>
      </c>
      <c r="D261" s="182" t="s">
        <v>135</v>
      </c>
      <c r="E261" s="146" t="s">
        <v>707</v>
      </c>
      <c r="F261" s="147" t="s">
        <v>708</v>
      </c>
      <c r="G261" s="148" t="s">
        <v>228</v>
      </c>
      <c r="H261" s="149">
        <v>21.215</v>
      </c>
      <c r="I261" s="150"/>
      <c r="J261" s="151">
        <f>ROUND(I261*H261,2)</f>
        <v>0</v>
      </c>
      <c r="K261" s="147" t="s">
        <v>1</v>
      </c>
      <c r="L261" s="34"/>
      <c r="M261" s="152" t="s">
        <v>1</v>
      </c>
      <c r="N261" s="153" t="s">
        <v>46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140</v>
      </c>
      <c r="AT261" s="156" t="s">
        <v>135</v>
      </c>
      <c r="AU261" s="156" t="s">
        <v>91</v>
      </c>
      <c r="AY261" s="18" t="s">
        <v>133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89</v>
      </c>
      <c r="BK261" s="157">
        <f>ROUND(I261*H261,2)</f>
        <v>0</v>
      </c>
      <c r="BL261" s="18" t="s">
        <v>140</v>
      </c>
      <c r="BM261" s="156" t="s">
        <v>908</v>
      </c>
    </row>
    <row r="262" spans="1:65" s="13" customFormat="1">
      <c r="B262" s="158"/>
      <c r="D262" s="159" t="s">
        <v>142</v>
      </c>
      <c r="E262" s="160" t="s">
        <v>1</v>
      </c>
      <c r="F262" s="161" t="s">
        <v>710</v>
      </c>
      <c r="H262" s="160" t="s">
        <v>1</v>
      </c>
      <c r="I262" s="162"/>
      <c r="L262" s="158"/>
      <c r="M262" s="163"/>
      <c r="N262" s="164"/>
      <c r="O262" s="164"/>
      <c r="P262" s="164"/>
      <c r="Q262" s="164"/>
      <c r="R262" s="164"/>
      <c r="S262" s="164"/>
      <c r="T262" s="165"/>
      <c r="AT262" s="160" t="s">
        <v>142</v>
      </c>
      <c r="AU262" s="160" t="s">
        <v>91</v>
      </c>
      <c r="AV262" s="13" t="s">
        <v>89</v>
      </c>
      <c r="AW262" s="13" t="s">
        <v>36</v>
      </c>
      <c r="AX262" s="13" t="s">
        <v>81</v>
      </c>
      <c r="AY262" s="160" t="s">
        <v>133</v>
      </c>
    </row>
    <row r="263" spans="1:65" s="13" customFormat="1">
      <c r="B263" s="158"/>
      <c r="D263" s="159" t="s">
        <v>142</v>
      </c>
      <c r="E263" s="160" t="s">
        <v>1</v>
      </c>
      <c r="F263" s="161" t="s">
        <v>217</v>
      </c>
      <c r="H263" s="160" t="s">
        <v>1</v>
      </c>
      <c r="I263" s="162"/>
      <c r="L263" s="158"/>
      <c r="M263" s="163"/>
      <c r="N263" s="164"/>
      <c r="O263" s="164"/>
      <c r="P263" s="164"/>
      <c r="Q263" s="164"/>
      <c r="R263" s="164"/>
      <c r="S263" s="164"/>
      <c r="T263" s="165"/>
      <c r="AT263" s="160" t="s">
        <v>142</v>
      </c>
      <c r="AU263" s="160" t="s">
        <v>91</v>
      </c>
      <c r="AV263" s="13" t="s">
        <v>89</v>
      </c>
      <c r="AW263" s="13" t="s">
        <v>36</v>
      </c>
      <c r="AX263" s="13" t="s">
        <v>81</v>
      </c>
      <c r="AY263" s="160" t="s">
        <v>133</v>
      </c>
    </row>
    <row r="264" spans="1:65" s="14" customFormat="1">
      <c r="B264" s="166"/>
      <c r="D264" s="159" t="s">
        <v>142</v>
      </c>
      <c r="E264" s="167" t="s">
        <v>1</v>
      </c>
      <c r="F264" s="168" t="s">
        <v>909</v>
      </c>
      <c r="H264" s="169">
        <v>21.215</v>
      </c>
      <c r="I264" s="170"/>
      <c r="L264" s="166"/>
      <c r="M264" s="171"/>
      <c r="N264" s="172"/>
      <c r="O264" s="172"/>
      <c r="P264" s="172"/>
      <c r="Q264" s="172"/>
      <c r="R264" s="172"/>
      <c r="S264" s="172"/>
      <c r="T264" s="173"/>
      <c r="AT264" s="167" t="s">
        <v>142</v>
      </c>
      <c r="AU264" s="167" t="s">
        <v>91</v>
      </c>
      <c r="AV264" s="14" t="s">
        <v>91</v>
      </c>
      <c r="AW264" s="14" t="s">
        <v>36</v>
      </c>
      <c r="AX264" s="14" t="s">
        <v>89</v>
      </c>
      <c r="AY264" s="167" t="s">
        <v>133</v>
      </c>
    </row>
    <row r="265" spans="1:65" s="12" customFormat="1" ht="22.9" customHeight="1">
      <c r="B265" s="131"/>
      <c r="D265" s="132" t="s">
        <v>80</v>
      </c>
      <c r="E265" s="142" t="s">
        <v>718</v>
      </c>
      <c r="F265" s="142" t="s">
        <v>719</v>
      </c>
      <c r="I265" s="134"/>
      <c r="J265" s="143">
        <f>BK265</f>
        <v>0</v>
      </c>
      <c r="L265" s="131"/>
      <c r="M265" s="136"/>
      <c r="N265" s="137"/>
      <c r="O265" s="137"/>
      <c r="P265" s="138">
        <f>P266</f>
        <v>0</v>
      </c>
      <c r="Q265" s="137"/>
      <c r="R265" s="138">
        <f>R266</f>
        <v>0</v>
      </c>
      <c r="S265" s="137"/>
      <c r="T265" s="139">
        <f>T266</f>
        <v>0</v>
      </c>
      <c r="AR265" s="132" t="s">
        <v>89</v>
      </c>
      <c r="AT265" s="140" t="s">
        <v>80</v>
      </c>
      <c r="AU265" s="140" t="s">
        <v>89</v>
      </c>
      <c r="AY265" s="132" t="s">
        <v>133</v>
      </c>
      <c r="BK265" s="141">
        <f>BK266</f>
        <v>0</v>
      </c>
    </row>
    <row r="266" spans="1:65" s="2" customFormat="1" ht="37.9" customHeight="1">
      <c r="A266" s="33"/>
      <c r="B266" s="144"/>
      <c r="C266" s="145" t="s">
        <v>421</v>
      </c>
      <c r="D266" s="145" t="s">
        <v>135</v>
      </c>
      <c r="E266" s="146" t="s">
        <v>721</v>
      </c>
      <c r="F266" s="147" t="s">
        <v>722</v>
      </c>
      <c r="G266" s="148" t="s">
        <v>228</v>
      </c>
      <c r="H266" s="149">
        <v>69.850999999999999</v>
      </c>
      <c r="I266" s="150"/>
      <c r="J266" s="151">
        <f>ROUND(I266*H266,2)</f>
        <v>0</v>
      </c>
      <c r="K266" s="147" t="s">
        <v>139</v>
      </c>
      <c r="L266" s="34"/>
      <c r="M266" s="212" t="s">
        <v>1</v>
      </c>
      <c r="N266" s="213" t="s">
        <v>46</v>
      </c>
      <c r="O266" s="214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140</v>
      </c>
      <c r="AT266" s="156" t="s">
        <v>135</v>
      </c>
      <c r="AU266" s="156" t="s">
        <v>91</v>
      </c>
      <c r="AY266" s="18" t="s">
        <v>133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89</v>
      </c>
      <c r="BK266" s="157">
        <f>ROUND(I266*H266,2)</f>
        <v>0</v>
      </c>
      <c r="BL266" s="18" t="s">
        <v>140</v>
      </c>
      <c r="BM266" s="156" t="s">
        <v>910</v>
      </c>
    </row>
    <row r="267" spans="1:65" s="2" customFormat="1" ht="6.95" customHeight="1">
      <c r="A267" s="33"/>
      <c r="B267" s="48"/>
      <c r="C267" s="49"/>
      <c r="D267" s="49"/>
      <c r="E267" s="49"/>
      <c r="F267" s="49"/>
      <c r="G267" s="49"/>
      <c r="H267" s="49"/>
      <c r="I267" s="49"/>
      <c r="J267" s="49"/>
      <c r="K267" s="49"/>
      <c r="L267" s="34"/>
      <c r="M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</row>
    <row r="268" spans="1:65">
      <c r="H268" s="265">
        <f>SUM(H127:H267)</f>
        <v>3019.5050000000015</v>
      </c>
    </row>
  </sheetData>
  <autoFilter ref="C123:K266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Mladá Boleslav Čejetice, obnova vodovodu, ul. Vodárenská</v>
      </c>
      <c r="F7" s="263"/>
      <c r="G7" s="263"/>
      <c r="H7" s="263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911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'Rekapitulace stavby'!E14</f>
        <v>Vyplň údaj</v>
      </c>
      <c r="F18" s="228"/>
      <c r="G18" s="228"/>
      <c r="H18" s="228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3" t="s">
        <v>40</v>
      </c>
      <c r="F27" s="233"/>
      <c r="G27" s="233"/>
      <c r="H27" s="23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ROUND((SUM(BE117:BE169)),  2)</f>
        <v>0</v>
      </c>
      <c r="G33" s="33"/>
      <c r="H33" s="33"/>
      <c r="I33" s="101">
        <v>0.21</v>
      </c>
      <c r="J33" s="100">
        <f>ROUND(((SUM(BE117:BE169))*I33),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ROUND((SUM(BF117:BF169)),  2)</f>
        <v>0</v>
      </c>
      <c r="G34" s="33"/>
      <c r="H34" s="33"/>
      <c r="I34" s="101">
        <v>0.12</v>
      </c>
      <c r="J34" s="100">
        <f>ROUND(((SUM(BF117:BF169))*I34),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ROUND((SUM(BG117:BG169)),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ROUND((SUM(BH117:BH169)),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ROUND((SUM(BI117:BI169)),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Mladá Boleslav Čejetice, obnova vodovodu, ul. Vodárenská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05 - Vedlejší a ostaní náklady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912</v>
      </c>
      <c r="E97" s="115"/>
      <c r="F97" s="115"/>
      <c r="G97" s="115"/>
      <c r="H97" s="115"/>
      <c r="I97" s="115"/>
      <c r="J97" s="116">
        <f>J118</f>
        <v>0</v>
      </c>
      <c r="L97" s="113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118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2" t="str">
        <f>E7</f>
        <v>Mladá Boleslav Čejetice, obnova vodovodu, ul. Vodárenská</v>
      </c>
      <c r="F107" s="263"/>
      <c r="G107" s="263"/>
      <c r="H107" s="26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99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8" t="str">
        <f>E9</f>
        <v>05 - Vedlejší a ostaní náklady</v>
      </c>
      <c r="F109" s="261"/>
      <c r="G109" s="261"/>
      <c r="H109" s="261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Čejetice</v>
      </c>
      <c r="G111" s="33"/>
      <c r="H111" s="33"/>
      <c r="I111" s="28" t="s">
        <v>22</v>
      </c>
      <c r="J111" s="56" t="str">
        <f>IF(J12="","",J12)</f>
        <v>8. 7. 2024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3"/>
      <c r="E113" s="33"/>
      <c r="F113" s="26" t="str">
        <f>E15</f>
        <v>Vodovody a kanalizace Mladá Boleslav, a.s.</v>
      </c>
      <c r="G113" s="33"/>
      <c r="H113" s="33"/>
      <c r="I113" s="28" t="s">
        <v>32</v>
      </c>
      <c r="J113" s="31" t="str">
        <f>E21</f>
        <v>ŠINDLAR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30</v>
      </c>
      <c r="D114" s="33"/>
      <c r="E114" s="33"/>
      <c r="F114" s="26" t="str">
        <f>IF(E18="","",E18)</f>
        <v>Vyplň údaj</v>
      </c>
      <c r="G114" s="33"/>
      <c r="H114" s="33"/>
      <c r="I114" s="28" t="s">
        <v>37</v>
      </c>
      <c r="J114" s="31" t="str">
        <f>E24</f>
        <v>Roman Bárta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1"/>
      <c r="B116" s="122"/>
      <c r="C116" s="123" t="s">
        <v>119</v>
      </c>
      <c r="D116" s="124" t="s">
        <v>66</v>
      </c>
      <c r="E116" s="124" t="s">
        <v>62</v>
      </c>
      <c r="F116" s="124" t="s">
        <v>63</v>
      </c>
      <c r="G116" s="124" t="s">
        <v>120</v>
      </c>
      <c r="H116" s="124" t="s">
        <v>121</v>
      </c>
      <c r="I116" s="124" t="s">
        <v>122</v>
      </c>
      <c r="J116" s="124" t="s">
        <v>103</v>
      </c>
      <c r="K116" s="125" t="s">
        <v>123</v>
      </c>
      <c r="L116" s="126"/>
      <c r="M116" s="63" t="s">
        <v>1</v>
      </c>
      <c r="N116" s="64" t="s">
        <v>45</v>
      </c>
      <c r="O116" s="64" t="s">
        <v>124</v>
      </c>
      <c r="P116" s="64" t="s">
        <v>125</v>
      </c>
      <c r="Q116" s="64" t="s">
        <v>126</v>
      </c>
      <c r="R116" s="64" t="s">
        <v>127</v>
      </c>
      <c r="S116" s="64" t="s">
        <v>128</v>
      </c>
      <c r="T116" s="65" t="s">
        <v>129</v>
      </c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</row>
    <row r="117" spans="1:65" s="2" customFormat="1" ht="22.9" customHeight="1">
      <c r="A117" s="33"/>
      <c r="B117" s="34"/>
      <c r="C117" s="70" t="s">
        <v>130</v>
      </c>
      <c r="D117" s="33"/>
      <c r="E117" s="33"/>
      <c r="F117" s="33"/>
      <c r="G117" s="33"/>
      <c r="H117" s="33"/>
      <c r="I117" s="33"/>
      <c r="J117" s="127">
        <f>BK117</f>
        <v>0</v>
      </c>
      <c r="K117" s="33"/>
      <c r="L117" s="34"/>
      <c r="M117" s="66"/>
      <c r="N117" s="57"/>
      <c r="O117" s="67"/>
      <c r="P117" s="128">
        <f>P118</f>
        <v>0</v>
      </c>
      <c r="Q117" s="67"/>
      <c r="R117" s="128">
        <f>R118</f>
        <v>0</v>
      </c>
      <c r="S117" s="67"/>
      <c r="T117" s="129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80</v>
      </c>
      <c r="AU117" s="18" t="s">
        <v>105</v>
      </c>
      <c r="BK117" s="130">
        <f>BK118</f>
        <v>0</v>
      </c>
    </row>
    <row r="118" spans="1:65" s="12" customFormat="1" ht="25.9" customHeight="1">
      <c r="B118" s="131"/>
      <c r="D118" s="132" t="s">
        <v>80</v>
      </c>
      <c r="E118" s="133" t="s">
        <v>913</v>
      </c>
      <c r="F118" s="133" t="s">
        <v>914</v>
      </c>
      <c r="I118" s="134"/>
      <c r="J118" s="135">
        <f>BK118</f>
        <v>0</v>
      </c>
      <c r="L118" s="131"/>
      <c r="M118" s="136"/>
      <c r="N118" s="137"/>
      <c r="O118" s="137"/>
      <c r="P118" s="138">
        <f>SUM(P119:P169)</f>
        <v>0</v>
      </c>
      <c r="Q118" s="137"/>
      <c r="R118" s="138">
        <f>SUM(R119:R169)</f>
        <v>0</v>
      </c>
      <c r="S118" s="137"/>
      <c r="T118" s="139">
        <f>SUM(T119:T169)</f>
        <v>0</v>
      </c>
      <c r="AR118" s="132" t="s">
        <v>159</v>
      </c>
      <c r="AT118" s="140" t="s">
        <v>80</v>
      </c>
      <c r="AU118" s="140" t="s">
        <v>81</v>
      </c>
      <c r="AY118" s="132" t="s">
        <v>133</v>
      </c>
      <c r="BK118" s="141">
        <f>SUM(BK119:BK169)</f>
        <v>0</v>
      </c>
    </row>
    <row r="119" spans="1:65" s="2" customFormat="1" ht="16.5" customHeight="1">
      <c r="A119" s="33"/>
      <c r="B119" s="144"/>
      <c r="C119" s="145" t="s">
        <v>89</v>
      </c>
      <c r="D119" s="145" t="s">
        <v>135</v>
      </c>
      <c r="E119" s="146" t="s">
        <v>915</v>
      </c>
      <c r="F119" s="147" t="s">
        <v>916</v>
      </c>
      <c r="G119" s="148" t="s">
        <v>917</v>
      </c>
      <c r="H119" s="149">
        <v>1</v>
      </c>
      <c r="I119" s="150"/>
      <c r="J119" s="151">
        <f>ROUND(I119*H119,2)</f>
        <v>0</v>
      </c>
      <c r="K119" s="147" t="s">
        <v>1</v>
      </c>
      <c r="L119" s="34"/>
      <c r="M119" s="152" t="s">
        <v>1</v>
      </c>
      <c r="N119" s="153" t="s">
        <v>46</v>
      </c>
      <c r="O119" s="59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6" t="s">
        <v>918</v>
      </c>
      <c r="AT119" s="156" t="s">
        <v>135</v>
      </c>
      <c r="AU119" s="156" t="s">
        <v>89</v>
      </c>
      <c r="AY119" s="18" t="s">
        <v>133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8" t="s">
        <v>89</v>
      </c>
      <c r="BK119" s="157">
        <f>ROUND(I119*H119,2)</f>
        <v>0</v>
      </c>
      <c r="BL119" s="18" t="s">
        <v>918</v>
      </c>
      <c r="BM119" s="156" t="s">
        <v>919</v>
      </c>
    </row>
    <row r="120" spans="1:65" s="13" customFormat="1">
      <c r="B120" s="158"/>
      <c r="D120" s="159" t="s">
        <v>142</v>
      </c>
      <c r="E120" s="160" t="s">
        <v>1</v>
      </c>
      <c r="F120" s="161" t="s">
        <v>920</v>
      </c>
      <c r="H120" s="160" t="s">
        <v>1</v>
      </c>
      <c r="I120" s="162"/>
      <c r="L120" s="158"/>
      <c r="M120" s="163"/>
      <c r="N120" s="164"/>
      <c r="O120" s="164"/>
      <c r="P120" s="164"/>
      <c r="Q120" s="164"/>
      <c r="R120" s="164"/>
      <c r="S120" s="164"/>
      <c r="T120" s="165"/>
      <c r="AT120" s="160" t="s">
        <v>142</v>
      </c>
      <c r="AU120" s="160" t="s">
        <v>89</v>
      </c>
      <c r="AV120" s="13" t="s">
        <v>89</v>
      </c>
      <c r="AW120" s="13" t="s">
        <v>36</v>
      </c>
      <c r="AX120" s="13" t="s">
        <v>81</v>
      </c>
      <c r="AY120" s="160" t="s">
        <v>133</v>
      </c>
    </row>
    <row r="121" spans="1:65" s="14" customFormat="1">
      <c r="B121" s="166"/>
      <c r="D121" s="159" t="s">
        <v>142</v>
      </c>
      <c r="E121" s="167" t="s">
        <v>1</v>
      </c>
      <c r="F121" s="168" t="s">
        <v>89</v>
      </c>
      <c r="H121" s="169">
        <v>1</v>
      </c>
      <c r="I121" s="170"/>
      <c r="L121" s="166"/>
      <c r="M121" s="171"/>
      <c r="N121" s="172"/>
      <c r="O121" s="172"/>
      <c r="P121" s="172"/>
      <c r="Q121" s="172"/>
      <c r="R121" s="172"/>
      <c r="S121" s="172"/>
      <c r="T121" s="173"/>
      <c r="AT121" s="167" t="s">
        <v>142</v>
      </c>
      <c r="AU121" s="167" t="s">
        <v>89</v>
      </c>
      <c r="AV121" s="14" t="s">
        <v>91</v>
      </c>
      <c r="AW121" s="14" t="s">
        <v>36</v>
      </c>
      <c r="AX121" s="14" t="s">
        <v>89</v>
      </c>
      <c r="AY121" s="167" t="s">
        <v>133</v>
      </c>
    </row>
    <row r="122" spans="1:65" s="2" customFormat="1" ht="16.5" customHeight="1">
      <c r="A122" s="33"/>
      <c r="B122" s="144"/>
      <c r="C122" s="145" t="s">
        <v>91</v>
      </c>
      <c r="D122" s="145" t="s">
        <v>135</v>
      </c>
      <c r="E122" s="146" t="s">
        <v>921</v>
      </c>
      <c r="F122" s="147" t="s">
        <v>922</v>
      </c>
      <c r="G122" s="148" t="s">
        <v>917</v>
      </c>
      <c r="H122" s="149">
        <v>1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46</v>
      </c>
      <c r="O122" s="59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918</v>
      </c>
      <c r="AT122" s="156" t="s">
        <v>135</v>
      </c>
      <c r="AU122" s="156" t="s">
        <v>89</v>
      </c>
      <c r="AY122" s="18" t="s">
        <v>133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89</v>
      </c>
      <c r="BK122" s="157">
        <f>ROUND(I122*H122,2)</f>
        <v>0</v>
      </c>
      <c r="BL122" s="18" t="s">
        <v>918</v>
      </c>
      <c r="BM122" s="156" t="s">
        <v>923</v>
      </c>
    </row>
    <row r="123" spans="1:65" s="13" customFormat="1">
      <c r="B123" s="158"/>
      <c r="D123" s="159" t="s">
        <v>142</v>
      </c>
      <c r="E123" s="160" t="s">
        <v>1</v>
      </c>
      <c r="F123" s="161" t="s">
        <v>920</v>
      </c>
      <c r="H123" s="160" t="s">
        <v>1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60" t="s">
        <v>142</v>
      </c>
      <c r="AU123" s="160" t="s">
        <v>89</v>
      </c>
      <c r="AV123" s="13" t="s">
        <v>89</v>
      </c>
      <c r="AW123" s="13" t="s">
        <v>36</v>
      </c>
      <c r="AX123" s="13" t="s">
        <v>81</v>
      </c>
      <c r="AY123" s="160" t="s">
        <v>133</v>
      </c>
    </row>
    <row r="124" spans="1:65" s="14" customFormat="1">
      <c r="B124" s="166"/>
      <c r="D124" s="159" t="s">
        <v>142</v>
      </c>
      <c r="E124" s="167" t="s">
        <v>1</v>
      </c>
      <c r="F124" s="168" t="s">
        <v>89</v>
      </c>
      <c r="H124" s="169">
        <v>1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142</v>
      </c>
      <c r="AU124" s="167" t="s">
        <v>89</v>
      </c>
      <c r="AV124" s="14" t="s">
        <v>91</v>
      </c>
      <c r="AW124" s="14" t="s">
        <v>36</v>
      </c>
      <c r="AX124" s="14" t="s">
        <v>89</v>
      </c>
      <c r="AY124" s="167" t="s">
        <v>133</v>
      </c>
    </row>
    <row r="125" spans="1:65" s="2" customFormat="1" ht="37.9" customHeight="1">
      <c r="A125" s="33"/>
      <c r="B125" s="144"/>
      <c r="C125" s="145" t="s">
        <v>150</v>
      </c>
      <c r="D125" s="145" t="s">
        <v>135</v>
      </c>
      <c r="E125" s="146" t="s">
        <v>924</v>
      </c>
      <c r="F125" s="147" t="s">
        <v>925</v>
      </c>
      <c r="G125" s="148" t="s">
        <v>917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46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918</v>
      </c>
      <c r="AT125" s="156" t="s">
        <v>135</v>
      </c>
      <c r="AU125" s="156" t="s">
        <v>89</v>
      </c>
      <c r="AY125" s="18" t="s">
        <v>133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89</v>
      </c>
      <c r="BK125" s="157">
        <f>ROUND(I125*H125,2)</f>
        <v>0</v>
      </c>
      <c r="BL125" s="18" t="s">
        <v>918</v>
      </c>
      <c r="BM125" s="156" t="s">
        <v>926</v>
      </c>
    </row>
    <row r="126" spans="1:65" s="13" customFormat="1">
      <c r="B126" s="158"/>
      <c r="D126" s="159" t="s">
        <v>142</v>
      </c>
      <c r="E126" s="160" t="s">
        <v>1</v>
      </c>
      <c r="F126" s="161" t="s">
        <v>920</v>
      </c>
      <c r="H126" s="160" t="s">
        <v>1</v>
      </c>
      <c r="I126" s="162"/>
      <c r="L126" s="158"/>
      <c r="M126" s="163"/>
      <c r="N126" s="164"/>
      <c r="O126" s="164"/>
      <c r="P126" s="164"/>
      <c r="Q126" s="164"/>
      <c r="R126" s="164"/>
      <c r="S126" s="164"/>
      <c r="T126" s="165"/>
      <c r="AT126" s="160" t="s">
        <v>142</v>
      </c>
      <c r="AU126" s="160" t="s">
        <v>89</v>
      </c>
      <c r="AV126" s="13" t="s">
        <v>89</v>
      </c>
      <c r="AW126" s="13" t="s">
        <v>36</v>
      </c>
      <c r="AX126" s="13" t="s">
        <v>81</v>
      </c>
      <c r="AY126" s="160" t="s">
        <v>133</v>
      </c>
    </row>
    <row r="127" spans="1:65" s="14" customFormat="1">
      <c r="B127" s="166"/>
      <c r="D127" s="159" t="s">
        <v>142</v>
      </c>
      <c r="E127" s="167" t="s">
        <v>1</v>
      </c>
      <c r="F127" s="168" t="s">
        <v>89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142</v>
      </c>
      <c r="AU127" s="167" t="s">
        <v>89</v>
      </c>
      <c r="AV127" s="14" t="s">
        <v>91</v>
      </c>
      <c r="AW127" s="14" t="s">
        <v>36</v>
      </c>
      <c r="AX127" s="14" t="s">
        <v>89</v>
      </c>
      <c r="AY127" s="167" t="s">
        <v>133</v>
      </c>
    </row>
    <row r="128" spans="1:65" s="2" customFormat="1" ht="24.2" customHeight="1">
      <c r="A128" s="33"/>
      <c r="B128" s="144"/>
      <c r="C128" s="145" t="s">
        <v>140</v>
      </c>
      <c r="D128" s="145" t="s">
        <v>135</v>
      </c>
      <c r="E128" s="146" t="s">
        <v>927</v>
      </c>
      <c r="F128" s="147" t="s">
        <v>928</v>
      </c>
      <c r="G128" s="148" t="s">
        <v>917</v>
      </c>
      <c r="H128" s="149">
        <v>1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46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918</v>
      </c>
      <c r="AT128" s="156" t="s">
        <v>135</v>
      </c>
      <c r="AU128" s="156" t="s">
        <v>89</v>
      </c>
      <c r="AY128" s="18" t="s">
        <v>133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918</v>
      </c>
      <c r="BM128" s="156" t="s">
        <v>929</v>
      </c>
    </row>
    <row r="129" spans="1:65" s="13" customFormat="1">
      <c r="B129" s="158"/>
      <c r="D129" s="159" t="s">
        <v>142</v>
      </c>
      <c r="E129" s="160" t="s">
        <v>1</v>
      </c>
      <c r="F129" s="161" t="s">
        <v>920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142</v>
      </c>
      <c r="AU129" s="160" t="s">
        <v>89</v>
      </c>
      <c r="AV129" s="13" t="s">
        <v>89</v>
      </c>
      <c r="AW129" s="13" t="s">
        <v>36</v>
      </c>
      <c r="AX129" s="13" t="s">
        <v>81</v>
      </c>
      <c r="AY129" s="160" t="s">
        <v>133</v>
      </c>
    </row>
    <row r="130" spans="1:65" s="14" customFormat="1">
      <c r="B130" s="166"/>
      <c r="D130" s="159" t="s">
        <v>142</v>
      </c>
      <c r="E130" s="167" t="s">
        <v>1</v>
      </c>
      <c r="F130" s="168" t="s">
        <v>89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142</v>
      </c>
      <c r="AU130" s="167" t="s">
        <v>89</v>
      </c>
      <c r="AV130" s="14" t="s">
        <v>91</v>
      </c>
      <c r="AW130" s="14" t="s">
        <v>36</v>
      </c>
      <c r="AX130" s="14" t="s">
        <v>89</v>
      </c>
      <c r="AY130" s="167" t="s">
        <v>133</v>
      </c>
    </row>
    <row r="131" spans="1:65" s="2" customFormat="1" ht="16.5" customHeight="1">
      <c r="A131" s="33"/>
      <c r="B131" s="144"/>
      <c r="C131" s="145" t="s">
        <v>159</v>
      </c>
      <c r="D131" s="145" t="s">
        <v>135</v>
      </c>
      <c r="E131" s="146" t="s">
        <v>930</v>
      </c>
      <c r="F131" s="147" t="s">
        <v>931</v>
      </c>
      <c r="G131" s="148" t="s">
        <v>917</v>
      </c>
      <c r="H131" s="149">
        <v>1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918</v>
      </c>
      <c r="AT131" s="156" t="s">
        <v>135</v>
      </c>
      <c r="AU131" s="156" t="s">
        <v>89</v>
      </c>
      <c r="AY131" s="18" t="s">
        <v>133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918</v>
      </c>
      <c r="BM131" s="156" t="s">
        <v>932</v>
      </c>
    </row>
    <row r="132" spans="1:65" s="13" customFormat="1">
      <c r="B132" s="158"/>
      <c r="D132" s="159" t="s">
        <v>142</v>
      </c>
      <c r="E132" s="160" t="s">
        <v>1</v>
      </c>
      <c r="F132" s="161" t="s">
        <v>920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142</v>
      </c>
      <c r="AU132" s="160" t="s">
        <v>89</v>
      </c>
      <c r="AV132" s="13" t="s">
        <v>89</v>
      </c>
      <c r="AW132" s="13" t="s">
        <v>36</v>
      </c>
      <c r="AX132" s="13" t="s">
        <v>81</v>
      </c>
      <c r="AY132" s="160" t="s">
        <v>133</v>
      </c>
    </row>
    <row r="133" spans="1:65" s="14" customFormat="1">
      <c r="B133" s="166"/>
      <c r="D133" s="159" t="s">
        <v>142</v>
      </c>
      <c r="E133" s="167" t="s">
        <v>1</v>
      </c>
      <c r="F133" s="168" t="s">
        <v>89</v>
      </c>
      <c r="H133" s="169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142</v>
      </c>
      <c r="AU133" s="167" t="s">
        <v>89</v>
      </c>
      <c r="AV133" s="14" t="s">
        <v>91</v>
      </c>
      <c r="AW133" s="14" t="s">
        <v>36</v>
      </c>
      <c r="AX133" s="14" t="s">
        <v>89</v>
      </c>
      <c r="AY133" s="167" t="s">
        <v>133</v>
      </c>
    </row>
    <row r="134" spans="1:65" s="2" customFormat="1" ht="24.2" customHeight="1">
      <c r="A134" s="33"/>
      <c r="B134" s="144"/>
      <c r="C134" s="145" t="s">
        <v>165</v>
      </c>
      <c r="D134" s="145" t="s">
        <v>135</v>
      </c>
      <c r="E134" s="146" t="s">
        <v>933</v>
      </c>
      <c r="F134" s="147" t="s">
        <v>934</v>
      </c>
      <c r="G134" s="148" t="s">
        <v>917</v>
      </c>
      <c r="H134" s="149">
        <v>1</v>
      </c>
      <c r="I134" s="150"/>
      <c r="J134" s="151">
        <f>ROUND(I134*H134,2)</f>
        <v>0</v>
      </c>
      <c r="K134" s="147" t="s">
        <v>1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918</v>
      </c>
      <c r="AT134" s="156" t="s">
        <v>135</v>
      </c>
      <c r="AU134" s="156" t="s">
        <v>89</v>
      </c>
      <c r="AY134" s="18" t="s">
        <v>133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918</v>
      </c>
      <c r="BM134" s="156" t="s">
        <v>935</v>
      </c>
    </row>
    <row r="135" spans="1:65" s="13" customFormat="1">
      <c r="B135" s="158"/>
      <c r="D135" s="159" t="s">
        <v>142</v>
      </c>
      <c r="E135" s="160" t="s">
        <v>1</v>
      </c>
      <c r="F135" s="161" t="s">
        <v>920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142</v>
      </c>
      <c r="AU135" s="160" t="s">
        <v>89</v>
      </c>
      <c r="AV135" s="13" t="s">
        <v>89</v>
      </c>
      <c r="AW135" s="13" t="s">
        <v>36</v>
      </c>
      <c r="AX135" s="13" t="s">
        <v>81</v>
      </c>
      <c r="AY135" s="160" t="s">
        <v>133</v>
      </c>
    </row>
    <row r="136" spans="1:65" s="14" customFormat="1">
      <c r="B136" s="166"/>
      <c r="D136" s="159" t="s">
        <v>142</v>
      </c>
      <c r="E136" s="167" t="s">
        <v>1</v>
      </c>
      <c r="F136" s="168" t="s">
        <v>89</v>
      </c>
      <c r="H136" s="169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142</v>
      </c>
      <c r="AU136" s="167" t="s">
        <v>89</v>
      </c>
      <c r="AV136" s="14" t="s">
        <v>91</v>
      </c>
      <c r="AW136" s="14" t="s">
        <v>36</v>
      </c>
      <c r="AX136" s="14" t="s">
        <v>89</v>
      </c>
      <c r="AY136" s="167" t="s">
        <v>133</v>
      </c>
    </row>
    <row r="137" spans="1:65" s="2" customFormat="1" ht="24.2" customHeight="1">
      <c r="A137" s="33"/>
      <c r="B137" s="144"/>
      <c r="C137" s="145" t="s">
        <v>171</v>
      </c>
      <c r="D137" s="145" t="s">
        <v>135</v>
      </c>
      <c r="E137" s="146" t="s">
        <v>936</v>
      </c>
      <c r="F137" s="147" t="s">
        <v>937</v>
      </c>
      <c r="G137" s="148" t="s">
        <v>917</v>
      </c>
      <c r="H137" s="149">
        <v>1</v>
      </c>
      <c r="I137" s="150"/>
      <c r="J137" s="151">
        <f>ROUND(I137*H137,2)</f>
        <v>0</v>
      </c>
      <c r="K137" s="147" t="s">
        <v>1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918</v>
      </c>
      <c r="AT137" s="156" t="s">
        <v>135</v>
      </c>
      <c r="AU137" s="156" t="s">
        <v>89</v>
      </c>
      <c r="AY137" s="18" t="s">
        <v>133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918</v>
      </c>
      <c r="BM137" s="156" t="s">
        <v>938</v>
      </c>
    </row>
    <row r="138" spans="1:65" s="13" customFormat="1">
      <c r="B138" s="158"/>
      <c r="D138" s="159" t="s">
        <v>142</v>
      </c>
      <c r="E138" s="160" t="s">
        <v>1</v>
      </c>
      <c r="F138" s="161" t="s">
        <v>920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142</v>
      </c>
      <c r="AU138" s="160" t="s">
        <v>89</v>
      </c>
      <c r="AV138" s="13" t="s">
        <v>89</v>
      </c>
      <c r="AW138" s="13" t="s">
        <v>36</v>
      </c>
      <c r="AX138" s="13" t="s">
        <v>81</v>
      </c>
      <c r="AY138" s="160" t="s">
        <v>133</v>
      </c>
    </row>
    <row r="139" spans="1:65" s="14" customFormat="1">
      <c r="B139" s="166"/>
      <c r="D139" s="159" t="s">
        <v>142</v>
      </c>
      <c r="E139" s="167" t="s">
        <v>1</v>
      </c>
      <c r="F139" s="168" t="s">
        <v>89</v>
      </c>
      <c r="H139" s="169">
        <v>1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142</v>
      </c>
      <c r="AU139" s="167" t="s">
        <v>89</v>
      </c>
      <c r="AV139" s="14" t="s">
        <v>91</v>
      </c>
      <c r="AW139" s="14" t="s">
        <v>36</v>
      </c>
      <c r="AX139" s="14" t="s">
        <v>89</v>
      </c>
      <c r="AY139" s="167" t="s">
        <v>133</v>
      </c>
    </row>
    <row r="140" spans="1:65" s="2" customFormat="1" ht="21.75" customHeight="1">
      <c r="A140" s="33"/>
      <c r="B140" s="144"/>
      <c r="C140" s="145" t="s">
        <v>176</v>
      </c>
      <c r="D140" s="145" t="s">
        <v>135</v>
      </c>
      <c r="E140" s="146" t="s">
        <v>939</v>
      </c>
      <c r="F140" s="147" t="s">
        <v>940</v>
      </c>
      <c r="G140" s="148" t="s">
        <v>917</v>
      </c>
      <c r="H140" s="149">
        <v>1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918</v>
      </c>
      <c r="AT140" s="156" t="s">
        <v>135</v>
      </c>
      <c r="AU140" s="156" t="s">
        <v>89</v>
      </c>
      <c r="AY140" s="18" t="s">
        <v>133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918</v>
      </c>
      <c r="BM140" s="156" t="s">
        <v>941</v>
      </c>
    </row>
    <row r="141" spans="1:65" s="13" customFormat="1">
      <c r="B141" s="158"/>
      <c r="D141" s="159" t="s">
        <v>142</v>
      </c>
      <c r="E141" s="160" t="s">
        <v>1</v>
      </c>
      <c r="F141" s="161" t="s">
        <v>920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142</v>
      </c>
      <c r="AU141" s="160" t="s">
        <v>89</v>
      </c>
      <c r="AV141" s="13" t="s">
        <v>89</v>
      </c>
      <c r="AW141" s="13" t="s">
        <v>36</v>
      </c>
      <c r="AX141" s="13" t="s">
        <v>81</v>
      </c>
      <c r="AY141" s="160" t="s">
        <v>133</v>
      </c>
    </row>
    <row r="142" spans="1:65" s="14" customFormat="1">
      <c r="B142" s="166"/>
      <c r="D142" s="159" t="s">
        <v>142</v>
      </c>
      <c r="E142" s="167" t="s">
        <v>1</v>
      </c>
      <c r="F142" s="168" t="s">
        <v>89</v>
      </c>
      <c r="H142" s="169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142</v>
      </c>
      <c r="AU142" s="167" t="s">
        <v>89</v>
      </c>
      <c r="AV142" s="14" t="s">
        <v>91</v>
      </c>
      <c r="AW142" s="14" t="s">
        <v>36</v>
      </c>
      <c r="AX142" s="14" t="s">
        <v>89</v>
      </c>
      <c r="AY142" s="167" t="s">
        <v>133</v>
      </c>
    </row>
    <row r="143" spans="1:65" s="2" customFormat="1" ht="16.5" customHeight="1">
      <c r="A143" s="33"/>
      <c r="B143" s="144"/>
      <c r="C143" s="145" t="s">
        <v>182</v>
      </c>
      <c r="D143" s="145" t="s">
        <v>135</v>
      </c>
      <c r="E143" s="146" t="s">
        <v>942</v>
      </c>
      <c r="F143" s="147" t="s">
        <v>943</v>
      </c>
      <c r="G143" s="148" t="s">
        <v>917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46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918</v>
      </c>
      <c r="AT143" s="156" t="s">
        <v>135</v>
      </c>
      <c r="AU143" s="156" t="s">
        <v>89</v>
      </c>
      <c r="AY143" s="18" t="s">
        <v>133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918</v>
      </c>
      <c r="BM143" s="156" t="s">
        <v>944</v>
      </c>
    </row>
    <row r="144" spans="1:65" s="13" customFormat="1">
      <c r="B144" s="158"/>
      <c r="D144" s="159" t="s">
        <v>142</v>
      </c>
      <c r="E144" s="160" t="s">
        <v>1</v>
      </c>
      <c r="F144" s="161" t="s">
        <v>920</v>
      </c>
      <c r="H144" s="160" t="s">
        <v>1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60" t="s">
        <v>142</v>
      </c>
      <c r="AU144" s="160" t="s">
        <v>89</v>
      </c>
      <c r="AV144" s="13" t="s">
        <v>89</v>
      </c>
      <c r="AW144" s="13" t="s">
        <v>36</v>
      </c>
      <c r="AX144" s="13" t="s">
        <v>81</v>
      </c>
      <c r="AY144" s="160" t="s">
        <v>133</v>
      </c>
    </row>
    <row r="145" spans="1:65" s="14" customFormat="1">
      <c r="B145" s="166"/>
      <c r="D145" s="159" t="s">
        <v>142</v>
      </c>
      <c r="E145" s="167" t="s">
        <v>1</v>
      </c>
      <c r="F145" s="168" t="s">
        <v>89</v>
      </c>
      <c r="H145" s="169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142</v>
      </c>
      <c r="AU145" s="167" t="s">
        <v>89</v>
      </c>
      <c r="AV145" s="14" t="s">
        <v>91</v>
      </c>
      <c r="AW145" s="14" t="s">
        <v>36</v>
      </c>
      <c r="AX145" s="14" t="s">
        <v>89</v>
      </c>
      <c r="AY145" s="167" t="s">
        <v>133</v>
      </c>
    </row>
    <row r="146" spans="1:65" s="2" customFormat="1" ht="24.2" customHeight="1">
      <c r="A146" s="33"/>
      <c r="B146" s="144"/>
      <c r="C146" s="145" t="s">
        <v>191</v>
      </c>
      <c r="D146" s="145" t="s">
        <v>135</v>
      </c>
      <c r="E146" s="146" t="s">
        <v>945</v>
      </c>
      <c r="F146" s="147" t="s">
        <v>946</v>
      </c>
      <c r="G146" s="148" t="s">
        <v>917</v>
      </c>
      <c r="H146" s="149">
        <v>1</v>
      </c>
      <c r="I146" s="150"/>
      <c r="J146" s="151">
        <f>ROUND(I146*H146,2)</f>
        <v>0</v>
      </c>
      <c r="K146" s="147" t="s">
        <v>1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918</v>
      </c>
      <c r="AT146" s="156" t="s">
        <v>135</v>
      </c>
      <c r="AU146" s="156" t="s">
        <v>89</v>
      </c>
      <c r="AY146" s="18" t="s">
        <v>133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918</v>
      </c>
      <c r="BM146" s="156" t="s">
        <v>947</v>
      </c>
    </row>
    <row r="147" spans="1:65" s="13" customFormat="1">
      <c r="B147" s="158"/>
      <c r="D147" s="159" t="s">
        <v>142</v>
      </c>
      <c r="E147" s="160" t="s">
        <v>1</v>
      </c>
      <c r="F147" s="161" t="s">
        <v>920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142</v>
      </c>
      <c r="AU147" s="160" t="s">
        <v>89</v>
      </c>
      <c r="AV147" s="13" t="s">
        <v>89</v>
      </c>
      <c r="AW147" s="13" t="s">
        <v>36</v>
      </c>
      <c r="AX147" s="13" t="s">
        <v>81</v>
      </c>
      <c r="AY147" s="160" t="s">
        <v>133</v>
      </c>
    </row>
    <row r="148" spans="1:65" s="14" customFormat="1">
      <c r="B148" s="166"/>
      <c r="D148" s="159" t="s">
        <v>142</v>
      </c>
      <c r="E148" s="167" t="s">
        <v>1</v>
      </c>
      <c r="F148" s="168" t="s">
        <v>89</v>
      </c>
      <c r="H148" s="169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142</v>
      </c>
      <c r="AU148" s="167" t="s">
        <v>89</v>
      </c>
      <c r="AV148" s="14" t="s">
        <v>91</v>
      </c>
      <c r="AW148" s="14" t="s">
        <v>36</v>
      </c>
      <c r="AX148" s="14" t="s">
        <v>89</v>
      </c>
      <c r="AY148" s="167" t="s">
        <v>133</v>
      </c>
    </row>
    <row r="149" spans="1:65" s="2" customFormat="1" ht="16.5" customHeight="1">
      <c r="A149" s="33"/>
      <c r="B149" s="144"/>
      <c r="C149" s="145" t="s">
        <v>195</v>
      </c>
      <c r="D149" s="145" t="s">
        <v>135</v>
      </c>
      <c r="E149" s="146" t="s">
        <v>948</v>
      </c>
      <c r="F149" s="147" t="s">
        <v>949</v>
      </c>
      <c r="G149" s="148" t="s">
        <v>917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918</v>
      </c>
      <c r="AT149" s="156" t="s">
        <v>135</v>
      </c>
      <c r="AU149" s="156" t="s">
        <v>89</v>
      </c>
      <c r="AY149" s="18" t="s">
        <v>133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918</v>
      </c>
      <c r="BM149" s="156" t="s">
        <v>950</v>
      </c>
    </row>
    <row r="150" spans="1:65" s="13" customFormat="1">
      <c r="B150" s="158"/>
      <c r="D150" s="159" t="s">
        <v>142</v>
      </c>
      <c r="E150" s="160" t="s">
        <v>1</v>
      </c>
      <c r="F150" s="161" t="s">
        <v>920</v>
      </c>
      <c r="H150" s="160" t="s">
        <v>1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60" t="s">
        <v>142</v>
      </c>
      <c r="AU150" s="160" t="s">
        <v>89</v>
      </c>
      <c r="AV150" s="13" t="s">
        <v>89</v>
      </c>
      <c r="AW150" s="13" t="s">
        <v>36</v>
      </c>
      <c r="AX150" s="13" t="s">
        <v>81</v>
      </c>
      <c r="AY150" s="160" t="s">
        <v>133</v>
      </c>
    </row>
    <row r="151" spans="1:65" s="14" customFormat="1">
      <c r="B151" s="166"/>
      <c r="D151" s="159" t="s">
        <v>142</v>
      </c>
      <c r="E151" s="167" t="s">
        <v>1</v>
      </c>
      <c r="F151" s="168" t="s">
        <v>89</v>
      </c>
      <c r="H151" s="169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142</v>
      </c>
      <c r="AU151" s="167" t="s">
        <v>89</v>
      </c>
      <c r="AV151" s="14" t="s">
        <v>91</v>
      </c>
      <c r="AW151" s="14" t="s">
        <v>36</v>
      </c>
      <c r="AX151" s="14" t="s">
        <v>89</v>
      </c>
      <c r="AY151" s="167" t="s">
        <v>133</v>
      </c>
    </row>
    <row r="152" spans="1:65" s="2" customFormat="1" ht="16.5" customHeight="1">
      <c r="A152" s="33"/>
      <c r="B152" s="144"/>
      <c r="C152" s="145" t="s">
        <v>8</v>
      </c>
      <c r="D152" s="145" t="s">
        <v>135</v>
      </c>
      <c r="E152" s="146" t="s">
        <v>951</v>
      </c>
      <c r="F152" s="147" t="s">
        <v>952</v>
      </c>
      <c r="G152" s="148" t="s">
        <v>917</v>
      </c>
      <c r="H152" s="149">
        <v>1</v>
      </c>
      <c r="I152" s="150"/>
      <c r="J152" s="151">
        <f>ROUND(I152*H152,2)</f>
        <v>0</v>
      </c>
      <c r="K152" s="147" t="s">
        <v>1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918</v>
      </c>
      <c r="AT152" s="156" t="s">
        <v>135</v>
      </c>
      <c r="AU152" s="156" t="s">
        <v>89</v>
      </c>
      <c r="AY152" s="18" t="s">
        <v>133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918</v>
      </c>
      <c r="BM152" s="156" t="s">
        <v>953</v>
      </c>
    </row>
    <row r="153" spans="1:65" s="13" customFormat="1">
      <c r="B153" s="158"/>
      <c r="D153" s="159" t="s">
        <v>142</v>
      </c>
      <c r="E153" s="160" t="s">
        <v>1</v>
      </c>
      <c r="F153" s="161" t="s">
        <v>920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142</v>
      </c>
      <c r="AU153" s="160" t="s">
        <v>89</v>
      </c>
      <c r="AV153" s="13" t="s">
        <v>89</v>
      </c>
      <c r="AW153" s="13" t="s">
        <v>36</v>
      </c>
      <c r="AX153" s="13" t="s">
        <v>81</v>
      </c>
      <c r="AY153" s="160" t="s">
        <v>133</v>
      </c>
    </row>
    <row r="154" spans="1:65" s="14" customFormat="1">
      <c r="B154" s="166"/>
      <c r="D154" s="159" t="s">
        <v>142</v>
      </c>
      <c r="E154" s="167" t="s">
        <v>1</v>
      </c>
      <c r="F154" s="168" t="s">
        <v>89</v>
      </c>
      <c r="H154" s="169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142</v>
      </c>
      <c r="AU154" s="167" t="s">
        <v>89</v>
      </c>
      <c r="AV154" s="14" t="s">
        <v>91</v>
      </c>
      <c r="AW154" s="14" t="s">
        <v>36</v>
      </c>
      <c r="AX154" s="14" t="s">
        <v>89</v>
      </c>
      <c r="AY154" s="167" t="s">
        <v>133</v>
      </c>
    </row>
    <row r="155" spans="1:65" s="2" customFormat="1" ht="16.5" customHeight="1">
      <c r="A155" s="33"/>
      <c r="B155" s="144"/>
      <c r="C155" s="145" t="s">
        <v>207</v>
      </c>
      <c r="D155" s="145" t="s">
        <v>135</v>
      </c>
      <c r="E155" s="146" t="s">
        <v>954</v>
      </c>
      <c r="F155" s="147" t="s">
        <v>955</v>
      </c>
      <c r="G155" s="148" t="s">
        <v>917</v>
      </c>
      <c r="H155" s="149">
        <v>1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46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918</v>
      </c>
      <c r="AT155" s="156" t="s">
        <v>135</v>
      </c>
      <c r="AU155" s="156" t="s">
        <v>89</v>
      </c>
      <c r="AY155" s="18" t="s">
        <v>133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918</v>
      </c>
      <c r="BM155" s="156" t="s">
        <v>956</v>
      </c>
    </row>
    <row r="156" spans="1:65" s="13" customFormat="1">
      <c r="B156" s="158"/>
      <c r="D156" s="159" t="s">
        <v>142</v>
      </c>
      <c r="E156" s="160" t="s">
        <v>1</v>
      </c>
      <c r="F156" s="161" t="s">
        <v>920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142</v>
      </c>
      <c r="AU156" s="160" t="s">
        <v>89</v>
      </c>
      <c r="AV156" s="13" t="s">
        <v>89</v>
      </c>
      <c r="AW156" s="13" t="s">
        <v>36</v>
      </c>
      <c r="AX156" s="13" t="s">
        <v>81</v>
      </c>
      <c r="AY156" s="160" t="s">
        <v>133</v>
      </c>
    </row>
    <row r="157" spans="1:65" s="14" customFormat="1">
      <c r="B157" s="166"/>
      <c r="D157" s="159" t="s">
        <v>142</v>
      </c>
      <c r="E157" s="167" t="s">
        <v>1</v>
      </c>
      <c r="F157" s="168" t="s">
        <v>89</v>
      </c>
      <c r="H157" s="169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142</v>
      </c>
      <c r="AU157" s="167" t="s">
        <v>89</v>
      </c>
      <c r="AV157" s="14" t="s">
        <v>91</v>
      </c>
      <c r="AW157" s="14" t="s">
        <v>36</v>
      </c>
      <c r="AX157" s="14" t="s">
        <v>89</v>
      </c>
      <c r="AY157" s="167" t="s">
        <v>133</v>
      </c>
    </row>
    <row r="158" spans="1:65" s="2" customFormat="1" ht="24.2" customHeight="1">
      <c r="A158" s="33"/>
      <c r="B158" s="144"/>
      <c r="C158" s="145" t="s">
        <v>212</v>
      </c>
      <c r="D158" s="145" t="s">
        <v>135</v>
      </c>
      <c r="E158" s="146" t="s">
        <v>957</v>
      </c>
      <c r="F158" s="147" t="s">
        <v>958</v>
      </c>
      <c r="G158" s="148" t="s">
        <v>917</v>
      </c>
      <c r="H158" s="149">
        <v>1</v>
      </c>
      <c r="I158" s="150"/>
      <c r="J158" s="151">
        <f>ROUND(I158*H158,2)</f>
        <v>0</v>
      </c>
      <c r="K158" s="147" t="s">
        <v>1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918</v>
      </c>
      <c r="AT158" s="156" t="s">
        <v>135</v>
      </c>
      <c r="AU158" s="156" t="s">
        <v>89</v>
      </c>
      <c r="AY158" s="18" t="s">
        <v>133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918</v>
      </c>
      <c r="BM158" s="156" t="s">
        <v>959</v>
      </c>
    </row>
    <row r="159" spans="1:65" s="13" customFormat="1">
      <c r="B159" s="158"/>
      <c r="D159" s="159" t="s">
        <v>142</v>
      </c>
      <c r="E159" s="160" t="s">
        <v>1</v>
      </c>
      <c r="F159" s="161" t="s">
        <v>960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142</v>
      </c>
      <c r="AU159" s="160" t="s">
        <v>89</v>
      </c>
      <c r="AV159" s="13" t="s">
        <v>89</v>
      </c>
      <c r="AW159" s="13" t="s">
        <v>36</v>
      </c>
      <c r="AX159" s="13" t="s">
        <v>81</v>
      </c>
      <c r="AY159" s="160" t="s">
        <v>133</v>
      </c>
    </row>
    <row r="160" spans="1:65" s="13" customFormat="1">
      <c r="B160" s="158"/>
      <c r="D160" s="159" t="s">
        <v>142</v>
      </c>
      <c r="E160" s="160" t="s">
        <v>1</v>
      </c>
      <c r="F160" s="161" t="s">
        <v>961</v>
      </c>
      <c r="H160" s="160" t="s">
        <v>1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60" t="s">
        <v>142</v>
      </c>
      <c r="AU160" s="160" t="s">
        <v>89</v>
      </c>
      <c r="AV160" s="13" t="s">
        <v>89</v>
      </c>
      <c r="AW160" s="13" t="s">
        <v>36</v>
      </c>
      <c r="AX160" s="13" t="s">
        <v>81</v>
      </c>
      <c r="AY160" s="160" t="s">
        <v>133</v>
      </c>
    </row>
    <row r="161" spans="1:65" s="13" customFormat="1" ht="22.5">
      <c r="B161" s="158"/>
      <c r="D161" s="159" t="s">
        <v>142</v>
      </c>
      <c r="E161" s="160" t="s">
        <v>1</v>
      </c>
      <c r="F161" s="161" t="s">
        <v>962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142</v>
      </c>
      <c r="AU161" s="160" t="s">
        <v>89</v>
      </c>
      <c r="AV161" s="13" t="s">
        <v>89</v>
      </c>
      <c r="AW161" s="13" t="s">
        <v>36</v>
      </c>
      <c r="AX161" s="13" t="s">
        <v>81</v>
      </c>
      <c r="AY161" s="160" t="s">
        <v>133</v>
      </c>
    </row>
    <row r="162" spans="1:65" s="13" customFormat="1">
      <c r="B162" s="158"/>
      <c r="D162" s="159" t="s">
        <v>142</v>
      </c>
      <c r="E162" s="160" t="s">
        <v>1</v>
      </c>
      <c r="F162" s="161" t="s">
        <v>963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142</v>
      </c>
      <c r="AU162" s="160" t="s">
        <v>89</v>
      </c>
      <c r="AV162" s="13" t="s">
        <v>89</v>
      </c>
      <c r="AW162" s="13" t="s">
        <v>36</v>
      </c>
      <c r="AX162" s="13" t="s">
        <v>81</v>
      </c>
      <c r="AY162" s="160" t="s">
        <v>133</v>
      </c>
    </row>
    <row r="163" spans="1:65" s="14" customFormat="1">
      <c r="B163" s="166"/>
      <c r="D163" s="159" t="s">
        <v>142</v>
      </c>
      <c r="E163" s="167" t="s">
        <v>1</v>
      </c>
      <c r="F163" s="168" t="s">
        <v>89</v>
      </c>
      <c r="H163" s="169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142</v>
      </c>
      <c r="AU163" s="167" t="s">
        <v>89</v>
      </c>
      <c r="AV163" s="14" t="s">
        <v>91</v>
      </c>
      <c r="AW163" s="14" t="s">
        <v>36</v>
      </c>
      <c r="AX163" s="14" t="s">
        <v>89</v>
      </c>
      <c r="AY163" s="167" t="s">
        <v>133</v>
      </c>
    </row>
    <row r="164" spans="1:65" s="2" customFormat="1" ht="24.2" customHeight="1">
      <c r="A164" s="33"/>
      <c r="B164" s="144"/>
      <c r="C164" s="145" t="s">
        <v>219</v>
      </c>
      <c r="D164" s="145" t="s">
        <v>135</v>
      </c>
      <c r="E164" s="146" t="s">
        <v>964</v>
      </c>
      <c r="F164" s="147" t="s">
        <v>965</v>
      </c>
      <c r="G164" s="148" t="s">
        <v>917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46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918</v>
      </c>
      <c r="AT164" s="156" t="s">
        <v>135</v>
      </c>
      <c r="AU164" s="156" t="s">
        <v>89</v>
      </c>
      <c r="AY164" s="18" t="s">
        <v>133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89</v>
      </c>
      <c r="BK164" s="157">
        <f>ROUND(I164*H164,2)</f>
        <v>0</v>
      </c>
      <c r="BL164" s="18" t="s">
        <v>918</v>
      </c>
      <c r="BM164" s="156" t="s">
        <v>966</v>
      </c>
    </row>
    <row r="165" spans="1:65" s="13" customFormat="1">
      <c r="B165" s="158"/>
      <c r="D165" s="159" t="s">
        <v>142</v>
      </c>
      <c r="E165" s="160" t="s">
        <v>1</v>
      </c>
      <c r="F165" s="161" t="s">
        <v>967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142</v>
      </c>
      <c r="AU165" s="160" t="s">
        <v>89</v>
      </c>
      <c r="AV165" s="13" t="s">
        <v>89</v>
      </c>
      <c r="AW165" s="13" t="s">
        <v>36</v>
      </c>
      <c r="AX165" s="13" t="s">
        <v>81</v>
      </c>
      <c r="AY165" s="160" t="s">
        <v>133</v>
      </c>
    </row>
    <row r="166" spans="1:65" s="13" customFormat="1">
      <c r="B166" s="158"/>
      <c r="D166" s="159" t="s">
        <v>142</v>
      </c>
      <c r="E166" s="160" t="s">
        <v>1</v>
      </c>
      <c r="F166" s="161" t="s">
        <v>968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142</v>
      </c>
      <c r="AU166" s="160" t="s">
        <v>89</v>
      </c>
      <c r="AV166" s="13" t="s">
        <v>89</v>
      </c>
      <c r="AW166" s="13" t="s">
        <v>36</v>
      </c>
      <c r="AX166" s="13" t="s">
        <v>81</v>
      </c>
      <c r="AY166" s="160" t="s">
        <v>133</v>
      </c>
    </row>
    <row r="167" spans="1:65" s="13" customFormat="1" ht="22.5">
      <c r="B167" s="158"/>
      <c r="D167" s="159" t="s">
        <v>142</v>
      </c>
      <c r="E167" s="160" t="s">
        <v>1</v>
      </c>
      <c r="F167" s="161" t="s">
        <v>962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142</v>
      </c>
      <c r="AU167" s="160" t="s">
        <v>89</v>
      </c>
      <c r="AV167" s="13" t="s">
        <v>89</v>
      </c>
      <c r="AW167" s="13" t="s">
        <v>36</v>
      </c>
      <c r="AX167" s="13" t="s">
        <v>81</v>
      </c>
      <c r="AY167" s="160" t="s">
        <v>133</v>
      </c>
    </row>
    <row r="168" spans="1:65" s="13" customFormat="1">
      <c r="B168" s="158"/>
      <c r="D168" s="159" t="s">
        <v>142</v>
      </c>
      <c r="E168" s="160" t="s">
        <v>1</v>
      </c>
      <c r="F168" s="161" t="s">
        <v>963</v>
      </c>
      <c r="H168" s="160" t="s">
        <v>1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60" t="s">
        <v>142</v>
      </c>
      <c r="AU168" s="160" t="s">
        <v>89</v>
      </c>
      <c r="AV168" s="13" t="s">
        <v>89</v>
      </c>
      <c r="AW168" s="13" t="s">
        <v>36</v>
      </c>
      <c r="AX168" s="13" t="s">
        <v>81</v>
      </c>
      <c r="AY168" s="160" t="s">
        <v>133</v>
      </c>
    </row>
    <row r="169" spans="1:65" s="14" customFormat="1">
      <c r="B169" s="166"/>
      <c r="D169" s="159" t="s">
        <v>142</v>
      </c>
      <c r="E169" s="167" t="s">
        <v>1</v>
      </c>
      <c r="F169" s="168" t="s">
        <v>89</v>
      </c>
      <c r="H169" s="169">
        <v>1</v>
      </c>
      <c r="I169" s="170"/>
      <c r="L169" s="166"/>
      <c r="M169" s="200"/>
      <c r="N169" s="201"/>
      <c r="O169" s="201"/>
      <c r="P169" s="201"/>
      <c r="Q169" s="201"/>
      <c r="R169" s="201"/>
      <c r="S169" s="201"/>
      <c r="T169" s="202"/>
      <c r="AT169" s="167" t="s">
        <v>142</v>
      </c>
      <c r="AU169" s="167" t="s">
        <v>89</v>
      </c>
      <c r="AV169" s="14" t="s">
        <v>91</v>
      </c>
      <c r="AW169" s="14" t="s">
        <v>36</v>
      </c>
      <c r="AX169" s="14" t="s">
        <v>89</v>
      </c>
      <c r="AY169" s="167" t="s">
        <v>133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16:K16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01.1 - Obnova vodovodn...</vt:lpstr>
      <vt:lpstr>SO 01.2 - Výměna armatur ...</vt:lpstr>
      <vt:lpstr>05 - Vedlejší a ostaní ná...</vt:lpstr>
      <vt:lpstr>'05 - Vedlejší a ostaní ná...'!Názvy_tisku</vt:lpstr>
      <vt:lpstr>'Rekapitulace stavby'!Názvy_tisku</vt:lpstr>
      <vt:lpstr>'SO 01.1 - Obnova vodovodn...'!Názvy_tisku</vt:lpstr>
      <vt:lpstr>'SO 01.2 - Výměna armatur ...'!Názvy_tisku</vt:lpstr>
      <vt:lpstr>'05 - Vedlejší a ostaní ná...'!Oblast_tisku</vt:lpstr>
      <vt:lpstr>'Rekapitulace stavby'!Oblast_tisku</vt:lpstr>
      <vt:lpstr>'SO 01.1 - Obnova vodovodn...'!Oblast_tisku</vt:lpstr>
      <vt:lpstr>'SO 01.2 - Výměna armatur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Vocel Ales</cp:lastModifiedBy>
  <cp:lastPrinted>2024-12-12T06:36:11Z</cp:lastPrinted>
  <dcterms:created xsi:type="dcterms:W3CDTF">2024-10-22T13:02:25Z</dcterms:created>
  <dcterms:modified xsi:type="dcterms:W3CDTF">2024-12-12T06:40:09Z</dcterms:modified>
</cp:coreProperties>
</file>